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CGGM2\Desktop\Files ready to upload\3 - Uploadable files\"/>
    </mc:Choice>
  </mc:AlternateContent>
  <xr:revisionPtr revIDLastSave="0" documentId="13_ncr:1_{0F3B4CC5-7C0B-46C7-B84D-4A93BC243FE7}" xr6:coauthVersionLast="47" xr6:coauthVersionMax="47" xr10:uidLastSave="{00000000-0000-0000-0000-000000000000}"/>
  <bookViews>
    <workbookView xWindow="-110" yWindow="-110" windowWidth="19420" windowHeight="10420" tabRatio="805" xr2:uid="{00000000-000D-0000-FFFF-FFFF00000000}"/>
  </bookViews>
  <sheets>
    <sheet name="Intro, Info &amp; Instructions" sheetId="13" r:id="rId1"/>
    <sheet name="Validation Reference" sheetId="9" state="hidden" r:id="rId2"/>
    <sheet name="Code Tables" sheetId="8" state="hidden" r:id="rId3"/>
    <sheet name="Energy Checklist - Alterations" sheetId="11" r:id="rId4"/>
    <sheet name="Building Envelope" sheetId="2" r:id="rId5"/>
    <sheet name="Lighting" sheetId="4" r:id="rId6"/>
    <sheet name="HVAC Equip" sheetId="6" r:id="rId7"/>
    <sheet name="Service Water Htg (new)" sheetId="7" r:id="rId8"/>
    <sheet name="Data Line 4 Data Mine!" sheetId="14" state="hidden" r:id="rId9"/>
  </sheets>
  <externalReferences>
    <externalReference r:id="rId10"/>
  </externalReferences>
  <definedNames>
    <definedName name="HDD" localSheetId="3">#REF!</definedName>
    <definedName name="HDD">'[1]Project Information'!$C$28</definedName>
    <definedName name="_xlnm.Print_Area" localSheetId="4">'Building Envelope'!$B$1:$L$60</definedName>
    <definedName name="_xlnm.Print_Area" localSheetId="3">'Energy Checklist - Alterations'!$B$1:$AJ$63</definedName>
    <definedName name="_xlnm.Print_Area" localSheetId="6">'HVAC Equip'!$B$1:$J$36</definedName>
    <definedName name="_xlnm.Print_Area" localSheetId="5">Lighting!$B$1:$N$47</definedName>
    <definedName name="_xlnm.Print_Area" localSheetId="7">'Service Water Htg (new)'!$B$1:$O$35</definedName>
    <definedName name="t_1" localSheetId="3">#REF!</definedName>
    <definedName name="t_1">#REF!</definedName>
    <definedName name="Temperature_of_Colder_Conditioned_Space__ºC" localSheetId="3">#REF!</definedName>
    <definedName name="Temperature_of_Colder_Conditioned_Space__º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7" l="1"/>
  <c r="Z11" i="7"/>
  <c r="D4" i="7"/>
  <c r="D3" i="7"/>
  <c r="G4" i="7"/>
  <c r="G3" i="7"/>
  <c r="E4" i="7"/>
  <c r="E3" i="7"/>
  <c r="L30" i="7"/>
  <c r="L31" i="7"/>
  <c r="L32" i="7"/>
  <c r="L33" i="7"/>
  <c r="L34" i="7"/>
  <c r="N19" i="7"/>
  <c r="N20" i="7"/>
  <c r="N21" i="7"/>
  <c r="N22" i="7"/>
  <c r="N23" i="7"/>
  <c r="N24" i="7"/>
  <c r="N25" i="7"/>
  <c r="N26" i="7"/>
  <c r="N27" i="7"/>
  <c r="N28" i="7"/>
  <c r="N29" i="7"/>
  <c r="N30" i="7"/>
  <c r="N31" i="7"/>
  <c r="N32" i="7"/>
  <c r="N33" i="7"/>
  <c r="N34" i="7"/>
  <c r="N18" i="7"/>
  <c r="N12" i="7"/>
  <c r="N13" i="7"/>
  <c r="N14" i="7"/>
  <c r="N15" i="7"/>
  <c r="N16" i="7"/>
  <c r="N17" i="7"/>
  <c r="N11" i="7"/>
  <c r="K19" i="7"/>
  <c r="K20" i="7"/>
  <c r="K21" i="7"/>
  <c r="K22" i="7"/>
  <c r="K23" i="7"/>
  <c r="K24" i="7"/>
  <c r="K25" i="7"/>
  <c r="K26" i="7"/>
  <c r="K27" i="7"/>
  <c r="K28" i="7"/>
  <c r="K29" i="7"/>
  <c r="K30" i="7"/>
  <c r="K31" i="7"/>
  <c r="K32" i="7"/>
  <c r="K33" i="7"/>
  <c r="K34" i="7"/>
  <c r="K18" i="7"/>
  <c r="K12" i="7"/>
  <c r="K13" i="7"/>
  <c r="K14" i="7"/>
  <c r="K15" i="7"/>
  <c r="K16" i="7"/>
  <c r="K17" i="7"/>
  <c r="K11" i="7"/>
  <c r="AJ13" i="7"/>
  <c r="AK13" i="7"/>
  <c r="AM13" i="7"/>
  <c r="AN13" i="7"/>
  <c r="AJ14" i="7"/>
  <c r="AK14" i="7"/>
  <c r="AM14" i="7"/>
  <c r="AN14" i="7"/>
  <c r="AJ15" i="7"/>
  <c r="AK15" i="7"/>
  <c r="AM15" i="7"/>
  <c r="AN15" i="7"/>
  <c r="AJ16" i="7"/>
  <c r="AK16" i="7"/>
  <c r="AM16" i="7"/>
  <c r="AN16" i="7"/>
  <c r="AJ17" i="7"/>
  <c r="AK17" i="7"/>
  <c r="AM17" i="7"/>
  <c r="AN17" i="7"/>
  <c r="AJ18" i="7"/>
  <c r="AK18" i="7"/>
  <c r="AM18" i="7"/>
  <c r="AN18" i="7"/>
  <c r="AJ19" i="7"/>
  <c r="AK19" i="7"/>
  <c r="AM19" i="7"/>
  <c r="AN19" i="7"/>
  <c r="AJ20" i="7"/>
  <c r="AK20" i="7"/>
  <c r="AM20" i="7"/>
  <c r="AN20" i="7"/>
  <c r="AJ21" i="7"/>
  <c r="AK21" i="7"/>
  <c r="AM21" i="7"/>
  <c r="AN21" i="7"/>
  <c r="AJ22" i="7"/>
  <c r="AK22" i="7"/>
  <c r="AM22" i="7"/>
  <c r="AN22" i="7"/>
  <c r="AJ23" i="7"/>
  <c r="AK23" i="7"/>
  <c r="AM23" i="7"/>
  <c r="AN23" i="7"/>
  <c r="AJ24" i="7"/>
  <c r="AK24" i="7"/>
  <c r="AM24" i="7"/>
  <c r="AN24" i="7"/>
  <c r="AJ25" i="7"/>
  <c r="AK25" i="7"/>
  <c r="AM25" i="7"/>
  <c r="AN25" i="7"/>
  <c r="AJ26" i="7"/>
  <c r="AK26" i="7"/>
  <c r="AM26" i="7"/>
  <c r="AN26" i="7"/>
  <c r="AJ27" i="7"/>
  <c r="AK27" i="7"/>
  <c r="AM27" i="7"/>
  <c r="AN27" i="7"/>
  <c r="AJ28" i="7"/>
  <c r="AK28" i="7"/>
  <c r="AM28" i="7"/>
  <c r="AN28" i="7"/>
  <c r="AJ29" i="7"/>
  <c r="AK29" i="7"/>
  <c r="AM29" i="7"/>
  <c r="AN29" i="7"/>
  <c r="AJ30" i="7"/>
  <c r="AK30" i="7"/>
  <c r="AM30" i="7"/>
  <c r="AN30" i="7"/>
  <c r="AJ31" i="7"/>
  <c r="AK31" i="7"/>
  <c r="AM31" i="7"/>
  <c r="AN31" i="7"/>
  <c r="AJ32" i="7"/>
  <c r="AK32" i="7"/>
  <c r="AM32" i="7"/>
  <c r="AN32" i="7"/>
  <c r="AJ33" i="7"/>
  <c r="AK33" i="7"/>
  <c r="AM33" i="7"/>
  <c r="AN33" i="7"/>
  <c r="AJ34" i="7"/>
  <c r="AK34" i="7"/>
  <c r="AM34" i="7"/>
  <c r="AN34" i="7"/>
  <c r="AM12" i="7"/>
  <c r="AN12" i="7"/>
  <c r="AK12" i="7"/>
  <c r="AN11" i="7"/>
  <c r="AM11" i="7"/>
  <c r="AK11" i="7"/>
  <c r="AJ12" i="7"/>
  <c r="AJ11" i="7"/>
  <c r="AG13" i="7"/>
  <c r="AG14" i="7"/>
  <c r="AG15" i="7"/>
  <c r="AG16" i="7"/>
  <c r="AG17" i="7"/>
  <c r="AG18" i="7"/>
  <c r="AG19" i="7"/>
  <c r="AG20" i="7"/>
  <c r="AG21" i="7"/>
  <c r="AG22" i="7"/>
  <c r="AG23" i="7"/>
  <c r="AG24" i="7"/>
  <c r="AG25" i="7"/>
  <c r="AG26" i="7"/>
  <c r="AG27" i="7"/>
  <c r="AG28" i="7"/>
  <c r="AG29" i="7"/>
  <c r="AG30" i="7"/>
  <c r="AG31" i="7"/>
  <c r="AG32" i="7"/>
  <c r="AG33" i="7"/>
  <c r="AG34" i="7"/>
  <c r="AG11" i="7"/>
  <c r="AW12" i="7"/>
  <c r="AW13" i="7"/>
  <c r="AW14" i="7"/>
  <c r="AW15" i="7"/>
  <c r="AW16" i="7"/>
  <c r="AW17" i="7"/>
  <c r="AW18" i="7"/>
  <c r="AW19" i="7"/>
  <c r="AW20" i="7"/>
  <c r="AW21" i="7"/>
  <c r="AW22" i="7"/>
  <c r="AW23" i="7"/>
  <c r="AW24" i="7"/>
  <c r="AW25" i="7"/>
  <c r="AW26" i="7"/>
  <c r="AW27" i="7"/>
  <c r="AW28" i="7"/>
  <c r="AW29" i="7"/>
  <c r="AW30" i="7"/>
  <c r="AW31" i="7"/>
  <c r="AW32" i="7"/>
  <c r="AW33" i="7"/>
  <c r="AW34" i="7"/>
  <c r="AW11" i="7"/>
  <c r="Z18" i="7"/>
  <c r="AR18" i="7" s="1"/>
  <c r="I30" i="7"/>
  <c r="I31" i="7"/>
  <c r="I32" i="7"/>
  <c r="I33" i="7"/>
  <c r="I34" i="7"/>
  <c r="AU12" i="7"/>
  <c r="T12" i="7" s="1"/>
  <c r="AU13" i="7"/>
  <c r="AV13" i="7" s="1"/>
  <c r="AU14" i="7"/>
  <c r="AV14" i="7" s="1"/>
  <c r="AU15" i="7"/>
  <c r="AV15" i="7" s="1"/>
  <c r="AU16" i="7"/>
  <c r="AV16" i="7" s="1"/>
  <c r="AU17" i="7"/>
  <c r="AV17" i="7" s="1"/>
  <c r="AU18" i="7"/>
  <c r="AV18" i="7" s="1"/>
  <c r="AU19" i="7"/>
  <c r="AV19" i="7" s="1"/>
  <c r="AU20" i="7"/>
  <c r="AV20" i="7" s="1"/>
  <c r="AU21" i="7"/>
  <c r="AV21" i="7" s="1"/>
  <c r="AU22" i="7"/>
  <c r="AV22" i="7" s="1"/>
  <c r="AU23" i="7"/>
  <c r="AV23" i="7" s="1"/>
  <c r="AU24" i="7"/>
  <c r="AV24" i="7" s="1"/>
  <c r="AU25" i="7"/>
  <c r="AV25" i="7" s="1"/>
  <c r="AU26" i="7"/>
  <c r="AV26" i="7" s="1"/>
  <c r="AU27" i="7"/>
  <c r="AV27" i="7" s="1"/>
  <c r="AU28" i="7"/>
  <c r="AV28" i="7" s="1"/>
  <c r="AU29" i="7"/>
  <c r="AV29" i="7" s="1"/>
  <c r="AU30" i="7"/>
  <c r="AV30" i="7" s="1"/>
  <c r="AU31" i="7"/>
  <c r="AV31" i="7" s="1"/>
  <c r="AU32" i="7"/>
  <c r="AV32" i="7" s="1"/>
  <c r="AU33" i="7"/>
  <c r="AV33" i="7" s="1"/>
  <c r="AU34" i="7"/>
  <c r="AV34" i="7" s="1"/>
  <c r="AU11" i="7"/>
  <c r="AV11" i="7" s="1"/>
  <c r="AS12" i="7"/>
  <c r="AT12" i="7" s="1"/>
  <c r="AS13" i="7"/>
  <c r="AT13" i="7" s="1"/>
  <c r="AS14" i="7"/>
  <c r="AT14" i="7" s="1"/>
  <c r="AS15" i="7"/>
  <c r="AT15" i="7" s="1"/>
  <c r="AS16" i="7"/>
  <c r="AT16" i="7" s="1"/>
  <c r="AS17" i="7"/>
  <c r="AT17" i="7" s="1"/>
  <c r="AS18" i="7"/>
  <c r="AT18" i="7" s="1"/>
  <c r="AS19" i="7"/>
  <c r="AT19" i="7" s="1"/>
  <c r="AS20" i="7"/>
  <c r="AT20" i="7" s="1"/>
  <c r="AS21" i="7"/>
  <c r="AT21" i="7" s="1"/>
  <c r="AS22" i="7"/>
  <c r="AT22" i="7" s="1"/>
  <c r="AS23" i="7"/>
  <c r="AT23" i="7" s="1"/>
  <c r="AS24" i="7"/>
  <c r="AT24" i="7" s="1"/>
  <c r="AS25" i="7"/>
  <c r="AT25" i="7" s="1"/>
  <c r="AS26" i="7"/>
  <c r="AT26" i="7" s="1"/>
  <c r="AS27" i="7"/>
  <c r="AT27" i="7" s="1"/>
  <c r="AS28" i="7"/>
  <c r="AT28" i="7" s="1"/>
  <c r="AS29" i="7"/>
  <c r="AT29" i="7" s="1"/>
  <c r="AS30" i="7"/>
  <c r="AT30" i="7" s="1"/>
  <c r="AS31" i="7"/>
  <c r="AT31" i="7" s="1"/>
  <c r="AS32" i="7"/>
  <c r="AT32" i="7" s="1"/>
  <c r="AS33" i="7"/>
  <c r="AT33" i="7" s="1"/>
  <c r="AS34" i="7"/>
  <c r="AT34" i="7" s="1"/>
  <c r="AS11" i="7"/>
  <c r="AT11" i="7" s="1"/>
  <c r="AV12" i="7"/>
  <c r="Y12" i="7"/>
  <c r="Z12" i="7"/>
  <c r="AA12" i="7"/>
  <c r="AB12" i="7"/>
  <c r="Y13" i="7"/>
  <c r="Z13" i="7"/>
  <c r="AA13" i="7"/>
  <c r="AB13" i="7"/>
  <c r="Y14" i="7"/>
  <c r="Z14" i="7"/>
  <c r="AA14" i="7"/>
  <c r="AB14" i="7"/>
  <c r="Y15" i="7"/>
  <c r="Z15" i="7"/>
  <c r="AA15" i="7"/>
  <c r="AB15" i="7"/>
  <c r="Y16" i="7"/>
  <c r="Z16" i="7"/>
  <c r="AA16" i="7"/>
  <c r="AB16" i="7"/>
  <c r="Y17" i="7"/>
  <c r="Z17" i="7"/>
  <c r="AA17" i="7"/>
  <c r="AB17" i="7"/>
  <c r="Y18" i="7"/>
  <c r="AA18" i="7"/>
  <c r="BC18" i="7" s="1"/>
  <c r="AB18" i="7"/>
  <c r="Y19" i="7"/>
  <c r="Z19" i="7"/>
  <c r="AA19" i="7"/>
  <c r="AB19" i="7"/>
  <c r="Y20" i="7"/>
  <c r="Z20" i="7"/>
  <c r="AI20" i="7" s="1"/>
  <c r="AA20" i="7"/>
  <c r="BC20" i="7" s="1"/>
  <c r="AB20" i="7"/>
  <c r="Y21" i="7"/>
  <c r="Z21" i="7"/>
  <c r="AR21" i="7" s="1"/>
  <c r="AA21" i="7"/>
  <c r="BC21" i="7" s="1"/>
  <c r="AB21" i="7"/>
  <c r="Y22" i="7"/>
  <c r="Z22" i="7"/>
  <c r="AZ22" i="7" s="1"/>
  <c r="AA22" i="7"/>
  <c r="BC22" i="7" s="1"/>
  <c r="AB22" i="7"/>
  <c r="Y23" i="7"/>
  <c r="Z23" i="7"/>
  <c r="AI23" i="7" s="1"/>
  <c r="AA23" i="7"/>
  <c r="BC23" i="7" s="1"/>
  <c r="AB23" i="7"/>
  <c r="Y24" i="7"/>
  <c r="Z24" i="7"/>
  <c r="AI24" i="7" s="1"/>
  <c r="AA24" i="7"/>
  <c r="BC24" i="7" s="1"/>
  <c r="AB24" i="7"/>
  <c r="Y25" i="7"/>
  <c r="Z25" i="7"/>
  <c r="AZ25" i="7" s="1"/>
  <c r="AA25" i="7"/>
  <c r="BC25" i="7" s="1"/>
  <c r="AB25" i="7"/>
  <c r="Y26" i="7"/>
  <c r="Z26" i="7"/>
  <c r="AR26" i="7" s="1"/>
  <c r="AA26" i="7"/>
  <c r="BC26" i="7" s="1"/>
  <c r="AB26" i="7"/>
  <c r="Y27" i="7"/>
  <c r="Z27" i="7"/>
  <c r="AI27" i="7" s="1"/>
  <c r="AA27" i="7"/>
  <c r="BC27" i="7" s="1"/>
  <c r="AB27" i="7"/>
  <c r="Y28" i="7"/>
  <c r="Z28" i="7"/>
  <c r="AI28" i="7" s="1"/>
  <c r="AA28" i="7"/>
  <c r="BC28" i="7" s="1"/>
  <c r="AB28" i="7"/>
  <c r="Y29" i="7"/>
  <c r="Z29" i="7"/>
  <c r="AR29" i="7" s="1"/>
  <c r="AA29" i="7"/>
  <c r="BC29" i="7" s="1"/>
  <c r="AB29" i="7"/>
  <c r="Y30" i="7"/>
  <c r="Z30" i="7"/>
  <c r="AZ30" i="7" s="1"/>
  <c r="AA30" i="7"/>
  <c r="BC30" i="7" s="1"/>
  <c r="AB30" i="7"/>
  <c r="Y31" i="7"/>
  <c r="Z31" i="7"/>
  <c r="AI31" i="7" s="1"/>
  <c r="AA31" i="7"/>
  <c r="BC31" i="7" s="1"/>
  <c r="AB31" i="7"/>
  <c r="Y32" i="7"/>
  <c r="Z32" i="7"/>
  <c r="AI32" i="7" s="1"/>
  <c r="AA32" i="7"/>
  <c r="BC32" i="7" s="1"/>
  <c r="AB32" i="7"/>
  <c r="Y33" i="7"/>
  <c r="Z33" i="7"/>
  <c r="AZ33" i="7" s="1"/>
  <c r="AA33" i="7"/>
  <c r="BC33" i="7" s="1"/>
  <c r="AB33" i="7"/>
  <c r="Y34" i="7"/>
  <c r="Z34" i="7"/>
  <c r="AR34" i="7" s="1"/>
  <c r="AA34" i="7"/>
  <c r="BC34" i="7" s="1"/>
  <c r="AB34" i="7"/>
  <c r="AB11" i="7"/>
  <c r="AA11" i="7"/>
  <c r="Y11" i="7"/>
  <c r="W12" i="7"/>
  <c r="W13" i="7"/>
  <c r="W14" i="7"/>
  <c r="W15" i="7"/>
  <c r="W16" i="7"/>
  <c r="W17" i="7"/>
  <c r="W18" i="7"/>
  <c r="W19" i="7"/>
  <c r="W20" i="7"/>
  <c r="W21" i="7"/>
  <c r="W22" i="7"/>
  <c r="W23" i="7"/>
  <c r="W24" i="7"/>
  <c r="W25" i="7"/>
  <c r="W26" i="7"/>
  <c r="W27" i="7"/>
  <c r="W28" i="7"/>
  <c r="W29" i="7"/>
  <c r="W30" i="7"/>
  <c r="W31" i="7"/>
  <c r="W32" i="7"/>
  <c r="W33" i="7"/>
  <c r="W34" i="7"/>
  <c r="AD12" i="7"/>
  <c r="AE12" i="7"/>
  <c r="AG12" i="7"/>
  <c r="AH12" i="7"/>
  <c r="AP12" i="7"/>
  <c r="AQ12" i="7"/>
  <c r="AX12" i="7"/>
  <c r="AY12" i="7"/>
  <c r="BA12" i="7"/>
  <c r="BB12" i="7"/>
  <c r="AD13" i="7"/>
  <c r="AE13" i="7"/>
  <c r="AH13" i="7"/>
  <c r="AP13" i="7"/>
  <c r="AQ13" i="7"/>
  <c r="AX13" i="7"/>
  <c r="AY13" i="7"/>
  <c r="BA13" i="7"/>
  <c r="BB13" i="7"/>
  <c r="AD14" i="7"/>
  <c r="AE14" i="7"/>
  <c r="AH14" i="7"/>
  <c r="AP14" i="7"/>
  <c r="AQ14" i="7"/>
  <c r="AX14" i="7"/>
  <c r="AY14" i="7"/>
  <c r="BA14" i="7"/>
  <c r="BB14" i="7"/>
  <c r="AD15" i="7"/>
  <c r="AE15" i="7"/>
  <c r="AH15" i="7"/>
  <c r="AP15" i="7"/>
  <c r="AQ15" i="7"/>
  <c r="AX15" i="7"/>
  <c r="AY15" i="7"/>
  <c r="BA15" i="7"/>
  <c r="BB15" i="7"/>
  <c r="AD16" i="7"/>
  <c r="AE16" i="7"/>
  <c r="AH16" i="7"/>
  <c r="AP16" i="7"/>
  <c r="AQ16" i="7"/>
  <c r="AX16" i="7"/>
  <c r="AY16" i="7"/>
  <c r="BA16" i="7"/>
  <c r="BB16" i="7"/>
  <c r="AD17" i="7"/>
  <c r="AE17" i="7"/>
  <c r="AH17" i="7"/>
  <c r="AP17" i="7"/>
  <c r="AQ17" i="7"/>
  <c r="AX17" i="7"/>
  <c r="AY17" i="7"/>
  <c r="BA17" i="7"/>
  <c r="BB17" i="7"/>
  <c r="AD18" i="7"/>
  <c r="AE18" i="7"/>
  <c r="AH18" i="7"/>
  <c r="AP18" i="7"/>
  <c r="AQ18" i="7"/>
  <c r="AX18" i="7"/>
  <c r="AY18" i="7"/>
  <c r="BA18" i="7"/>
  <c r="BB18" i="7"/>
  <c r="AD19" i="7"/>
  <c r="AE19" i="7"/>
  <c r="AH19" i="7"/>
  <c r="AP19" i="7"/>
  <c r="AQ19" i="7"/>
  <c r="AX19" i="7"/>
  <c r="AY19" i="7"/>
  <c r="BA19" i="7"/>
  <c r="BB19" i="7"/>
  <c r="AD20" i="7"/>
  <c r="AE20" i="7"/>
  <c r="AH20" i="7"/>
  <c r="AP20" i="7"/>
  <c r="AQ20" i="7"/>
  <c r="AX20" i="7"/>
  <c r="AY20" i="7"/>
  <c r="BA20" i="7"/>
  <c r="BB20" i="7"/>
  <c r="AD21" i="7"/>
  <c r="AE21" i="7"/>
  <c r="AH21" i="7"/>
  <c r="AP21" i="7"/>
  <c r="AQ21" i="7"/>
  <c r="AX21" i="7"/>
  <c r="AY21" i="7"/>
  <c r="BA21" i="7"/>
  <c r="BB21" i="7"/>
  <c r="AD22" i="7"/>
  <c r="AE22" i="7"/>
  <c r="AH22" i="7"/>
  <c r="AP22" i="7"/>
  <c r="AQ22" i="7"/>
  <c r="AX22" i="7"/>
  <c r="AY22" i="7"/>
  <c r="BA22" i="7"/>
  <c r="BB22" i="7"/>
  <c r="AD23" i="7"/>
  <c r="AE23" i="7"/>
  <c r="AH23" i="7"/>
  <c r="AP23" i="7"/>
  <c r="AQ23" i="7"/>
  <c r="AX23" i="7"/>
  <c r="AY23" i="7"/>
  <c r="BA23" i="7"/>
  <c r="BB23" i="7"/>
  <c r="AD24" i="7"/>
  <c r="AE24" i="7"/>
  <c r="AH24" i="7"/>
  <c r="AP24" i="7"/>
  <c r="AQ24" i="7"/>
  <c r="AX24" i="7"/>
  <c r="AY24" i="7"/>
  <c r="BA24" i="7"/>
  <c r="BB24" i="7"/>
  <c r="AD25" i="7"/>
  <c r="AE25" i="7"/>
  <c r="AH25" i="7"/>
  <c r="AP25" i="7"/>
  <c r="AQ25" i="7"/>
  <c r="AX25" i="7"/>
  <c r="AY25" i="7"/>
  <c r="BA25" i="7"/>
  <c r="BB25" i="7"/>
  <c r="AD26" i="7"/>
  <c r="AE26" i="7"/>
  <c r="AH26" i="7"/>
  <c r="AP26" i="7"/>
  <c r="AQ26" i="7"/>
  <c r="AX26" i="7"/>
  <c r="AY26" i="7"/>
  <c r="BA26" i="7"/>
  <c r="BB26" i="7"/>
  <c r="AD27" i="7"/>
  <c r="AE27" i="7"/>
  <c r="AH27" i="7"/>
  <c r="AP27" i="7"/>
  <c r="AQ27" i="7"/>
  <c r="AX27" i="7"/>
  <c r="AY27" i="7"/>
  <c r="BA27" i="7"/>
  <c r="BB27" i="7"/>
  <c r="AD28" i="7"/>
  <c r="AE28" i="7"/>
  <c r="AH28" i="7"/>
  <c r="AP28" i="7"/>
  <c r="AQ28" i="7"/>
  <c r="AX28" i="7"/>
  <c r="AY28" i="7"/>
  <c r="BA28" i="7"/>
  <c r="BB28" i="7"/>
  <c r="AD29" i="7"/>
  <c r="AE29" i="7"/>
  <c r="AH29" i="7"/>
  <c r="AP29" i="7"/>
  <c r="AQ29" i="7"/>
  <c r="AX29" i="7"/>
  <c r="AY29" i="7"/>
  <c r="BA29" i="7"/>
  <c r="BB29" i="7"/>
  <c r="AD30" i="7"/>
  <c r="AE30" i="7"/>
  <c r="AH30" i="7"/>
  <c r="AP30" i="7"/>
  <c r="AQ30" i="7"/>
  <c r="AX30" i="7"/>
  <c r="AY30" i="7"/>
  <c r="BA30" i="7"/>
  <c r="BB30" i="7"/>
  <c r="AD31" i="7"/>
  <c r="AE31" i="7"/>
  <c r="AH31" i="7"/>
  <c r="AP31" i="7"/>
  <c r="AQ31" i="7"/>
  <c r="AX31" i="7"/>
  <c r="AY31" i="7"/>
  <c r="BA31" i="7"/>
  <c r="BB31" i="7"/>
  <c r="AD32" i="7"/>
  <c r="AE32" i="7"/>
  <c r="AH32" i="7"/>
  <c r="AP32" i="7"/>
  <c r="AQ32" i="7"/>
  <c r="AX32" i="7"/>
  <c r="AY32" i="7"/>
  <c r="BA32" i="7"/>
  <c r="BB32" i="7"/>
  <c r="AD33" i="7"/>
  <c r="AE33" i="7"/>
  <c r="AH33" i="7"/>
  <c r="AP33" i="7"/>
  <c r="AQ33" i="7"/>
  <c r="AX33" i="7"/>
  <c r="AY33" i="7"/>
  <c r="BA33" i="7"/>
  <c r="BB33" i="7"/>
  <c r="AD34" i="7"/>
  <c r="AE34" i="7"/>
  <c r="AH34" i="7"/>
  <c r="AP34" i="7"/>
  <c r="AQ34" i="7"/>
  <c r="AX34" i="7"/>
  <c r="AY34" i="7"/>
  <c r="BA34" i="7"/>
  <c r="BB34" i="7"/>
  <c r="AD11" i="7"/>
  <c r="AE11" i="7"/>
  <c r="AH11" i="7"/>
  <c r="AP11" i="7"/>
  <c r="AQ11" i="7"/>
  <c r="AX11" i="7"/>
  <c r="AY11" i="7"/>
  <c r="BA11" i="7"/>
  <c r="BB11" i="7"/>
  <c r="G24" i="8"/>
  <c r="F24" i="8"/>
  <c r="E24" i="8"/>
  <c r="D24" i="8"/>
  <c r="C24" i="8"/>
  <c r="B24" i="8"/>
  <c r="AX3" i="8"/>
  <c r="AW3" i="8"/>
  <c r="AV3" i="8"/>
  <c r="AU3" i="8"/>
  <c r="AT3" i="8"/>
  <c r="AS3" i="8"/>
  <c r="AP3" i="8"/>
  <c r="AO3" i="8"/>
  <c r="AN3" i="8"/>
  <c r="AM3" i="8"/>
  <c r="AL3" i="8"/>
  <c r="AK3" i="8"/>
  <c r="P3" i="8"/>
  <c r="O3" i="8"/>
  <c r="N3" i="8"/>
  <c r="M3" i="8"/>
  <c r="L3" i="8"/>
  <c r="K3" i="8"/>
  <c r="AO11" i="7" l="1"/>
  <c r="U33" i="7"/>
  <c r="U25" i="7"/>
  <c r="BC19" i="7"/>
  <c r="Q29" i="7"/>
  <c r="Q18" i="7"/>
  <c r="AL11" i="7"/>
  <c r="T29" i="7"/>
  <c r="Q34" i="7"/>
  <c r="T21" i="7"/>
  <c r="AO12" i="7"/>
  <c r="Q26" i="7"/>
  <c r="T28" i="7"/>
  <c r="T19" i="7"/>
  <c r="T11" i="7"/>
  <c r="T27" i="7"/>
  <c r="T18" i="7"/>
  <c r="T34" i="7"/>
  <c r="T26" i="7"/>
  <c r="T17" i="7"/>
  <c r="AO16" i="7"/>
  <c r="T33" i="7"/>
  <c r="T25" i="7"/>
  <c r="T16" i="7"/>
  <c r="Q21" i="7"/>
  <c r="U30" i="7"/>
  <c r="T32" i="7"/>
  <c r="T24" i="7"/>
  <c r="T15" i="7"/>
  <c r="T31" i="7"/>
  <c r="T23" i="7"/>
  <c r="T14" i="7"/>
  <c r="T30" i="7"/>
  <c r="T22" i="7"/>
  <c r="T13" i="7"/>
  <c r="U22" i="7"/>
  <c r="T20" i="7"/>
  <c r="AI19" i="7"/>
  <c r="BC16" i="7"/>
  <c r="AL18" i="7"/>
  <c r="AL16" i="7"/>
  <c r="AL14" i="7"/>
  <c r="AL12" i="7"/>
  <c r="AO17" i="7"/>
  <c r="AL26" i="7"/>
  <c r="AO32" i="7"/>
  <c r="AO28" i="7"/>
  <c r="AO24" i="7"/>
  <c r="AO20" i="7"/>
  <c r="AO14" i="7"/>
  <c r="AL23" i="7"/>
  <c r="AL22" i="7"/>
  <c r="AZ32" i="7"/>
  <c r="U32" i="7" s="1"/>
  <c r="AL31" i="7"/>
  <c r="AL27" i="7"/>
  <c r="AL19" i="7"/>
  <c r="AZ24" i="7"/>
  <c r="U24" i="7" s="1"/>
  <c r="AO33" i="7"/>
  <c r="AO29" i="7"/>
  <c r="AO25" i="7"/>
  <c r="AO21" i="7"/>
  <c r="AL30" i="7"/>
  <c r="AF30" i="7"/>
  <c r="AO34" i="7"/>
  <c r="AO30" i="7"/>
  <c r="AO26" i="7"/>
  <c r="AO22" i="7"/>
  <c r="AO18" i="7"/>
  <c r="AO15" i="7"/>
  <c r="AO13" i="7"/>
  <c r="AI22" i="7"/>
  <c r="AL34" i="7"/>
  <c r="S34" i="7" s="1"/>
  <c r="AZ18" i="7"/>
  <c r="U18" i="7" s="1"/>
  <c r="AL28" i="7"/>
  <c r="AL24" i="7"/>
  <c r="AF22" i="7"/>
  <c r="AL33" i="7"/>
  <c r="AL29" i="7"/>
  <c r="AL25" i="7"/>
  <c r="AL21" i="7"/>
  <c r="AL17" i="7"/>
  <c r="AL32" i="7"/>
  <c r="AL20" i="7"/>
  <c r="AI30" i="7"/>
  <c r="AO31" i="7"/>
  <c r="AO27" i="7"/>
  <c r="AO23" i="7"/>
  <c r="AO19" i="7"/>
  <c r="AL15" i="7"/>
  <c r="AL13" i="7"/>
  <c r="AZ31" i="7"/>
  <c r="U31" i="7" s="1"/>
  <c r="AZ23" i="7"/>
  <c r="U23" i="7" s="1"/>
  <c r="AF32" i="7"/>
  <c r="R32" i="7" s="1"/>
  <c r="AF24" i="7"/>
  <c r="R24" i="7" s="1"/>
  <c r="AF33" i="7"/>
  <c r="AF25" i="7"/>
  <c r="AI33" i="7"/>
  <c r="AI25" i="7"/>
  <c r="AF31" i="7"/>
  <c r="R31" i="7" s="1"/>
  <c r="AF23" i="7"/>
  <c r="R23" i="7" s="1"/>
  <c r="AZ29" i="7"/>
  <c r="U29" i="7" s="1"/>
  <c r="AZ21" i="7"/>
  <c r="U21" i="7" s="1"/>
  <c r="AZ28" i="7"/>
  <c r="U28" i="7" s="1"/>
  <c r="AZ20" i="7"/>
  <c r="U20" i="7" s="1"/>
  <c r="AF29" i="7"/>
  <c r="AF21" i="7"/>
  <c r="AI29" i="7"/>
  <c r="AI21" i="7"/>
  <c r="AZ27" i="7"/>
  <c r="U27" i="7" s="1"/>
  <c r="AZ19" i="7"/>
  <c r="U19" i="7" s="1"/>
  <c r="AF28" i="7"/>
  <c r="R28" i="7" s="1"/>
  <c r="AF20" i="7"/>
  <c r="R20" i="7" s="1"/>
  <c r="AZ34" i="7"/>
  <c r="U34" i="7" s="1"/>
  <c r="AZ26" i="7"/>
  <c r="U26" i="7" s="1"/>
  <c r="AF27" i="7"/>
  <c r="R27" i="7" s="1"/>
  <c r="AF19" i="7"/>
  <c r="AF34" i="7"/>
  <c r="AF26" i="7"/>
  <c r="AI34" i="7"/>
  <c r="AI26" i="7"/>
  <c r="AF17" i="7"/>
  <c r="AI16" i="7"/>
  <c r="AF11" i="7"/>
  <c r="AZ16" i="7"/>
  <c r="U16" i="7" s="1"/>
  <c r="AF15" i="7"/>
  <c r="AI14" i="7"/>
  <c r="AZ12" i="7"/>
  <c r="U12" i="7" s="1"/>
  <c r="AZ11" i="7"/>
  <c r="U11" i="7" s="1"/>
  <c r="AI17" i="7"/>
  <c r="AZ15" i="7"/>
  <c r="U15" i="7" s="1"/>
  <c r="AF14" i="7"/>
  <c r="AI13" i="7"/>
  <c r="AF16" i="7"/>
  <c r="AI15" i="7"/>
  <c r="AF12" i="7"/>
  <c r="AZ17" i="7"/>
  <c r="U17" i="7" s="1"/>
  <c r="AI11" i="7"/>
  <c r="AZ13" i="7"/>
  <c r="U13" i="7" s="1"/>
  <c r="AZ14" i="7"/>
  <c r="U14" i="7" s="1"/>
  <c r="AF13" i="7"/>
  <c r="AI12" i="7"/>
  <c r="AI18" i="7"/>
  <c r="AF18" i="7"/>
  <c r="BC11" i="7"/>
  <c r="BC14" i="7"/>
  <c r="BC12" i="7"/>
  <c r="AR24" i="7"/>
  <c r="Q24" i="7" s="1"/>
  <c r="BC17" i="7"/>
  <c r="BC15" i="7"/>
  <c r="BC13" i="7"/>
  <c r="AR27" i="7"/>
  <c r="Q27" i="7" s="1"/>
  <c r="AR22" i="7"/>
  <c r="Q22" i="7" s="1"/>
  <c r="AR19" i="7"/>
  <c r="AR30" i="7"/>
  <c r="Q30" i="7" s="1"/>
  <c r="AR33" i="7"/>
  <c r="Q33" i="7" s="1"/>
  <c r="AR25" i="7"/>
  <c r="Q25" i="7" s="1"/>
  <c r="AR32" i="7"/>
  <c r="Q32" i="7" s="1"/>
  <c r="AR31" i="7"/>
  <c r="Q31" i="7" s="1"/>
  <c r="AR23" i="7"/>
  <c r="Q23" i="7" s="1"/>
  <c r="AR28" i="7"/>
  <c r="Q28" i="7" s="1"/>
  <c r="AR20" i="7"/>
  <c r="Q20" i="7" s="1"/>
  <c r="AR12" i="7"/>
  <c r="AR17" i="7"/>
  <c r="AR16" i="7"/>
  <c r="AR15" i="7"/>
  <c r="Q15" i="7" s="1"/>
  <c r="AR14" i="7"/>
  <c r="AR13" i="7"/>
  <c r="AR11" i="7"/>
  <c r="Q11" i="7" s="1"/>
  <c r="W11" i="7"/>
  <c r="S11" i="7" l="1"/>
  <c r="Q12" i="7"/>
  <c r="S15" i="7"/>
  <c r="Q16" i="7"/>
  <c r="L16" i="7" s="1"/>
  <c r="Q13" i="7"/>
  <c r="L13" i="7" s="1"/>
  <c r="R12" i="7"/>
  <c r="R19" i="7"/>
  <c r="R14" i="7"/>
  <c r="S22" i="7"/>
  <c r="Q19" i="7"/>
  <c r="S12" i="7"/>
  <c r="R11" i="7"/>
  <c r="Q14" i="7"/>
  <c r="L14" i="7" s="1"/>
  <c r="R26" i="7"/>
  <c r="S18" i="7"/>
  <c r="Q17" i="7"/>
  <c r="S24" i="7"/>
  <c r="L24" i="7" s="1"/>
  <c r="S13" i="7"/>
  <c r="S32" i="7"/>
  <c r="S28" i="7"/>
  <c r="L28" i="7" s="1"/>
  <c r="S16" i="7"/>
  <c r="S23" i="7"/>
  <c r="L23" i="7" s="1"/>
  <c r="R22" i="7"/>
  <c r="S21" i="7"/>
  <c r="S20" i="7"/>
  <c r="L20" i="7" s="1"/>
  <c r="R21" i="7"/>
  <c r="R17" i="7"/>
  <c r="R29" i="7"/>
  <c r="S17" i="7"/>
  <c r="S14" i="7"/>
  <c r="R25" i="7"/>
  <c r="R18" i="7"/>
  <c r="R33" i="7"/>
  <c r="S25" i="7"/>
  <c r="R30" i="7"/>
  <c r="S27" i="7"/>
  <c r="L27" i="7" s="1"/>
  <c r="R13" i="7"/>
  <c r="S29" i="7"/>
  <c r="S30" i="7"/>
  <c r="S31" i="7"/>
  <c r="R16" i="7"/>
  <c r="R15" i="7"/>
  <c r="L15" i="7" s="1"/>
  <c r="R34" i="7"/>
  <c r="S33" i="7"/>
  <c r="S26" i="7"/>
  <c r="S19" i="7"/>
  <c r="K119" i="2"/>
  <c r="K118" i="2"/>
  <c r="K98" i="2"/>
  <c r="K97" i="2"/>
  <c r="K95" i="2"/>
  <c r="K94" i="2"/>
  <c r="K92" i="2"/>
  <c r="K91" i="2"/>
  <c r="I36" i="2"/>
  <c r="L29" i="7" l="1"/>
  <c r="L22" i="7"/>
  <c r="L12" i="7"/>
  <c r="L21" i="7"/>
  <c r="L19" i="7"/>
  <c r="L26" i="7"/>
  <c r="L18" i="7"/>
  <c r="L25" i="7"/>
  <c r="L17" i="7"/>
  <c r="G4" i="4"/>
  <c r="G3" i="4"/>
  <c r="K48" i="2" l="1"/>
  <c r="K52" i="2"/>
  <c r="K56" i="2"/>
  <c r="K57" i="2"/>
  <c r="K58" i="2"/>
  <c r="K59" i="2"/>
  <c r="N59" i="2"/>
  <c r="N58" i="2"/>
  <c r="N57" i="2"/>
  <c r="N56" i="2"/>
  <c r="N55" i="2"/>
  <c r="N54" i="2"/>
  <c r="N53" i="2"/>
  <c r="N52" i="2"/>
  <c r="N51" i="2"/>
  <c r="N50" i="2"/>
  <c r="N49" i="2"/>
  <c r="N48" i="2"/>
  <c r="N47" i="2"/>
  <c r="N46" i="2"/>
  <c r="N45" i="2"/>
  <c r="I119" i="2"/>
  <c r="I118" i="2"/>
  <c r="I117" i="2"/>
  <c r="I98" i="2"/>
  <c r="I97" i="2"/>
  <c r="I96" i="2"/>
  <c r="I95" i="2"/>
  <c r="I94" i="2"/>
  <c r="I93" i="2"/>
  <c r="I92" i="2"/>
  <c r="C92" i="2"/>
  <c r="I91" i="2"/>
  <c r="C91" i="2"/>
  <c r="I90" i="2"/>
  <c r="K53" i="2" s="1"/>
  <c r="C90" i="2"/>
  <c r="K55" i="2" l="1"/>
  <c r="K54" i="2"/>
  <c r="K46" i="2"/>
  <c r="K51" i="2"/>
  <c r="K49" i="2"/>
  <c r="K45" i="2"/>
  <c r="K50" i="2"/>
  <c r="K47" i="2"/>
  <c r="AK5" i="14"/>
  <c r="AJ5" i="14"/>
  <c r="AI5" i="14"/>
  <c r="AH5" i="14"/>
  <c r="AG5" i="14"/>
  <c r="AF5" i="14"/>
  <c r="AD5" i="14"/>
  <c r="AC5" i="14"/>
  <c r="AB5" i="14"/>
  <c r="AE5" i="14"/>
  <c r="F5" i="14"/>
  <c r="D5" i="14"/>
  <c r="E5" i="14" l="1"/>
  <c r="AA5" i="14"/>
  <c r="Y5" i="14"/>
  <c r="X5" i="14"/>
  <c r="W5" i="14"/>
  <c r="V5" i="14"/>
  <c r="U5" i="14"/>
  <c r="T5" i="14"/>
  <c r="S5" i="14"/>
  <c r="R5" i="14"/>
  <c r="Q5" i="14"/>
  <c r="P5" i="14"/>
  <c r="O5" i="14"/>
  <c r="N5" i="14"/>
  <c r="M5" i="14"/>
  <c r="L5" i="14"/>
  <c r="K5" i="14"/>
  <c r="J5" i="14"/>
  <c r="I5" i="14"/>
  <c r="C5" i="14"/>
  <c r="J14" i="4" l="1"/>
  <c r="K14" i="4" s="1"/>
  <c r="M14" i="4" s="1"/>
  <c r="J15" i="4"/>
  <c r="K15" i="4" s="1"/>
  <c r="M15" i="4" s="1"/>
  <c r="J16" i="4"/>
  <c r="K16" i="4" s="1"/>
  <c r="J17" i="4"/>
  <c r="K17" i="4" s="1"/>
  <c r="J18" i="4"/>
  <c r="K18" i="4" s="1"/>
  <c r="J19" i="4"/>
  <c r="K19" i="4" s="1"/>
  <c r="J20" i="4"/>
  <c r="J21" i="4"/>
  <c r="J22" i="4"/>
  <c r="K22" i="4" s="1"/>
  <c r="J23" i="4"/>
  <c r="K23" i="4" s="1"/>
  <c r="J24" i="4"/>
  <c r="K24" i="4" s="1"/>
  <c r="J25" i="4"/>
  <c r="J26" i="4"/>
  <c r="J27" i="4"/>
  <c r="J28" i="4"/>
  <c r="J29" i="4"/>
  <c r="J30" i="4"/>
  <c r="J31" i="4"/>
  <c r="J32" i="4"/>
  <c r="J33" i="4"/>
  <c r="J34" i="4"/>
  <c r="J35" i="4"/>
  <c r="J36" i="4"/>
  <c r="J37" i="4"/>
  <c r="J38" i="4"/>
  <c r="J39" i="4"/>
  <c r="J40" i="4"/>
  <c r="J41" i="4"/>
  <c r="J42" i="4"/>
  <c r="J43" i="4"/>
  <c r="J44" i="4"/>
  <c r="J45" i="4"/>
  <c r="J46" i="4"/>
  <c r="J13" i="4"/>
  <c r="K13" i="4"/>
  <c r="M13" i="4" s="1"/>
  <c r="L13" i="4"/>
  <c r="Q13" i="4" s="1"/>
  <c r="L14" i="4"/>
  <c r="Q14" i="4" s="1"/>
  <c r="L15" i="4"/>
  <c r="Q15" i="4" s="1"/>
  <c r="L16" i="4"/>
  <c r="L17" i="4"/>
  <c r="Q17" i="4" s="1"/>
  <c r="L18" i="4"/>
  <c r="Q18" i="4" s="1"/>
  <c r="L19" i="4"/>
  <c r="Q19" i="4" s="1"/>
  <c r="K20" i="4"/>
  <c r="L20" i="4"/>
  <c r="K21" i="4"/>
  <c r="L21" i="4"/>
  <c r="L22" i="4"/>
  <c r="Q22" i="4" s="1"/>
  <c r="L23" i="4"/>
  <c r="Q23" i="4" s="1"/>
  <c r="L24" i="4"/>
  <c r="Q24" i="4" s="1"/>
  <c r="K25" i="4"/>
  <c r="M25" i="4" s="1"/>
  <c r="L25" i="4"/>
  <c r="Q25" i="4" s="1"/>
  <c r="K26" i="4"/>
  <c r="M26" i="4" s="1"/>
  <c r="L26" i="4"/>
  <c r="Q26" i="4" s="1"/>
  <c r="K27" i="4"/>
  <c r="M27" i="4" s="1"/>
  <c r="L27" i="4"/>
  <c r="Q27" i="4" s="1"/>
  <c r="K28" i="4"/>
  <c r="M28" i="4" s="1"/>
  <c r="L28" i="4"/>
  <c r="Q28" i="4" s="1"/>
  <c r="K29" i="4"/>
  <c r="M29" i="4" s="1"/>
  <c r="L29" i="4"/>
  <c r="K30" i="4"/>
  <c r="M30" i="4" s="1"/>
  <c r="L30" i="4"/>
  <c r="Q30" i="4" s="1"/>
  <c r="K31" i="4"/>
  <c r="M31" i="4" s="1"/>
  <c r="L31" i="4"/>
  <c r="Q31" i="4" s="1"/>
  <c r="K32" i="4"/>
  <c r="M32" i="4" s="1"/>
  <c r="L32" i="4"/>
  <c r="Q32" i="4" s="1"/>
  <c r="K33" i="4"/>
  <c r="M33" i="4" s="1"/>
  <c r="L33" i="4"/>
  <c r="Q33" i="4" s="1"/>
  <c r="K34" i="4"/>
  <c r="M34" i="4" s="1"/>
  <c r="L34" i="4"/>
  <c r="Q34" i="4" s="1"/>
  <c r="K35" i="4"/>
  <c r="M35" i="4" s="1"/>
  <c r="L35" i="4"/>
  <c r="Q35" i="4" s="1"/>
  <c r="K36" i="4"/>
  <c r="M36" i="4" s="1"/>
  <c r="L36" i="4"/>
  <c r="Q36" i="4" s="1"/>
  <c r="K37" i="4"/>
  <c r="M37" i="4" s="1"/>
  <c r="L37" i="4"/>
  <c r="K38" i="4"/>
  <c r="M38" i="4" s="1"/>
  <c r="L38" i="4"/>
  <c r="Q38" i="4" s="1"/>
  <c r="K39" i="4"/>
  <c r="M39" i="4" s="1"/>
  <c r="L39" i="4"/>
  <c r="Q39" i="4" s="1"/>
  <c r="K40" i="4"/>
  <c r="M40" i="4" s="1"/>
  <c r="L40" i="4"/>
  <c r="Q40" i="4" s="1"/>
  <c r="K41" i="4"/>
  <c r="M41" i="4" s="1"/>
  <c r="L41" i="4"/>
  <c r="Q41" i="4" s="1"/>
  <c r="K42" i="4"/>
  <c r="M42" i="4" s="1"/>
  <c r="L42" i="4"/>
  <c r="Q42" i="4" s="1"/>
  <c r="K43" i="4"/>
  <c r="M43" i="4" s="1"/>
  <c r="L43" i="4"/>
  <c r="Q43" i="4" s="1"/>
  <c r="K44" i="4"/>
  <c r="M44" i="4" s="1"/>
  <c r="L44" i="4"/>
  <c r="Q44" i="4" s="1"/>
  <c r="K45" i="4"/>
  <c r="M45" i="4" s="1"/>
  <c r="L45" i="4"/>
  <c r="Q45" i="4" s="1"/>
  <c r="K46" i="4"/>
  <c r="M46" i="4" s="1"/>
  <c r="L46" i="4"/>
  <c r="Q46" i="4" s="1"/>
  <c r="K20" i="2"/>
  <c r="K21" i="2"/>
  <c r="K22" i="2"/>
  <c r="K23" i="2"/>
  <c r="K24" i="2"/>
  <c r="G47" i="4"/>
  <c r="H47" i="4"/>
  <c r="I47"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12" i="4"/>
  <c r="J12" i="4"/>
  <c r="M20" i="4" l="1"/>
  <c r="M22" i="4"/>
  <c r="M18" i="4"/>
  <c r="M19" i="4"/>
  <c r="M17" i="4"/>
  <c r="M21" i="4"/>
  <c r="M16" i="4"/>
  <c r="M24" i="4"/>
  <c r="M23" i="4"/>
  <c r="Q16" i="4"/>
  <c r="Q20" i="4"/>
  <c r="K12" i="4"/>
  <c r="R47" i="4"/>
  <c r="J47" i="4"/>
  <c r="Q29" i="4"/>
  <c r="Q21" i="4"/>
  <c r="Q37" i="4"/>
  <c r="L12" i="4"/>
  <c r="F47" i="4"/>
  <c r="N17" i="4" l="1"/>
  <c r="N11" i="4"/>
  <c r="L47" i="4"/>
  <c r="K47" i="4"/>
  <c r="M12" i="4"/>
  <c r="N15" i="4"/>
  <c r="N23" i="4"/>
  <c r="N31" i="4"/>
  <c r="N39" i="4"/>
  <c r="N16" i="4"/>
  <c r="N24" i="4"/>
  <c r="N32" i="4"/>
  <c r="N40" i="4"/>
  <c r="N25" i="4"/>
  <c r="N33" i="4"/>
  <c r="N41" i="4"/>
  <c r="N26" i="4"/>
  <c r="N34" i="4"/>
  <c r="N42" i="4"/>
  <c r="N35" i="4"/>
  <c r="N28" i="4"/>
  <c r="N36" i="4"/>
  <c r="N13" i="4"/>
  <c r="N29" i="4"/>
  <c r="N14" i="4"/>
  <c r="N30" i="4"/>
  <c r="N19" i="4"/>
  <c r="N20" i="4"/>
  <c r="N44" i="4"/>
  <c r="N21" i="4"/>
  <c r="N37" i="4"/>
  <c r="N45" i="4"/>
  <c r="N22" i="4"/>
  <c r="N38" i="4"/>
  <c r="N46" i="4"/>
  <c r="N18" i="4"/>
  <c r="N27" i="4"/>
  <c r="N43" i="4"/>
  <c r="N10" i="4"/>
  <c r="N12" i="4"/>
  <c r="Q12" i="4"/>
  <c r="Q47" i="4" s="1"/>
  <c r="C37" i="2" l="1"/>
  <c r="C41" i="2"/>
  <c r="K31" i="2"/>
  <c r="K13" i="2"/>
  <c r="K14" i="2"/>
  <c r="K15" i="2"/>
  <c r="K16" i="2"/>
  <c r="K17" i="2"/>
  <c r="K18" i="2"/>
  <c r="K19" i="2"/>
  <c r="K25" i="2"/>
  <c r="K26" i="2"/>
  <c r="K27" i="2"/>
  <c r="K28" i="2"/>
  <c r="K29" i="2"/>
  <c r="K30" i="2"/>
  <c r="K12" i="2"/>
  <c r="G37" i="2"/>
  <c r="M3" i="7" l="1"/>
  <c r="J3" i="6" l="1"/>
  <c r="N3" i="4"/>
  <c r="E4" i="6"/>
  <c r="E3" i="6"/>
  <c r="C4" i="6"/>
  <c r="D4" i="6"/>
  <c r="D3" i="6"/>
  <c r="C3" i="6"/>
  <c r="E4" i="4"/>
  <c r="E3" i="4"/>
  <c r="D4" i="4"/>
  <c r="D3" i="4"/>
  <c r="G40" i="2"/>
  <c r="C36" i="2"/>
  <c r="C35" i="2"/>
  <c r="K3" i="2" l="1"/>
  <c r="D3" i="2"/>
  <c r="E3" i="2"/>
  <c r="F3" i="2"/>
  <c r="D4" i="2"/>
  <c r="E4" i="2"/>
  <c r="F4" i="2"/>
  <c r="J36" i="2"/>
  <c r="H36" i="2"/>
  <c r="AV942" i="11"/>
  <c r="AV941" i="11"/>
  <c r="AV940" i="11"/>
  <c r="AV939" i="11"/>
  <c r="AV938" i="11"/>
  <c r="AV937" i="11"/>
  <c r="AV936" i="11"/>
  <c r="AV935" i="11"/>
  <c r="AV934" i="11"/>
  <c r="AV933" i="11"/>
  <c r="AV932" i="11"/>
  <c r="AV931" i="11"/>
  <c r="AV930" i="11"/>
  <c r="AV929" i="11"/>
  <c r="AV928" i="11"/>
  <c r="AV927" i="11"/>
  <c r="AV926" i="11"/>
  <c r="AV925" i="11"/>
  <c r="AV924" i="11"/>
  <c r="AV923" i="11"/>
  <c r="AV922" i="11"/>
  <c r="AV921" i="11"/>
  <c r="AV920" i="11"/>
  <c r="AV919" i="11"/>
  <c r="AV918" i="11"/>
  <c r="AV917" i="11"/>
  <c r="AV916" i="11"/>
  <c r="AV915" i="11"/>
  <c r="AV914" i="11"/>
  <c r="AV913" i="11"/>
  <c r="AV912" i="11"/>
  <c r="AV911" i="11"/>
  <c r="AV910" i="11"/>
  <c r="AV909" i="11"/>
  <c r="AV908" i="11"/>
  <c r="AV907" i="11"/>
  <c r="AV906" i="11"/>
  <c r="AV905" i="11"/>
  <c r="AV904" i="11"/>
  <c r="AV903" i="11"/>
  <c r="AV902" i="11"/>
  <c r="AV901" i="11"/>
  <c r="AV900" i="11"/>
  <c r="AV899" i="11"/>
  <c r="AV898" i="11"/>
  <c r="AV897" i="11"/>
  <c r="AV896" i="11"/>
  <c r="AV895" i="11"/>
  <c r="AV894" i="11"/>
  <c r="AV893" i="11"/>
  <c r="AV892" i="11"/>
  <c r="AV891" i="11"/>
  <c r="AV890" i="11"/>
  <c r="AV889" i="11"/>
  <c r="AV888" i="11"/>
  <c r="AV887" i="11"/>
  <c r="AV886" i="11"/>
  <c r="AV885" i="11"/>
  <c r="AV884" i="11"/>
  <c r="AV883" i="11"/>
  <c r="AV882" i="11"/>
  <c r="AV881" i="11"/>
  <c r="AV880" i="11"/>
  <c r="AV879" i="11"/>
  <c r="AV878" i="11"/>
  <c r="AV877" i="11"/>
  <c r="AV876" i="11"/>
  <c r="AV875" i="11"/>
  <c r="AV874" i="11"/>
  <c r="AV873" i="11"/>
  <c r="AV872" i="11"/>
  <c r="AV871" i="11"/>
  <c r="AV870" i="11"/>
  <c r="AV869" i="11"/>
  <c r="AV868" i="11"/>
  <c r="AV867" i="11"/>
  <c r="AV866" i="11"/>
  <c r="AV865" i="11"/>
  <c r="AV864" i="11"/>
  <c r="AV863" i="11"/>
  <c r="AV862" i="11"/>
  <c r="AV861" i="11"/>
  <c r="AV860" i="11"/>
  <c r="AV859" i="11"/>
  <c r="AV858" i="11"/>
  <c r="AV857" i="11"/>
  <c r="AV856" i="11"/>
  <c r="AV855" i="11"/>
  <c r="AV854" i="11"/>
  <c r="AV853" i="11"/>
  <c r="AV852" i="11"/>
  <c r="AV851" i="11"/>
  <c r="AV850" i="11"/>
  <c r="AV849" i="11"/>
  <c r="AV848" i="11"/>
  <c r="AV847" i="11"/>
  <c r="AV846" i="11"/>
  <c r="AV845" i="11"/>
  <c r="AV844" i="11"/>
  <c r="AV843" i="11"/>
  <c r="AV842" i="11"/>
  <c r="AV841" i="11"/>
  <c r="AV840" i="11"/>
  <c r="AV839" i="11"/>
  <c r="AV838" i="11"/>
  <c r="AV837" i="11"/>
  <c r="AV836" i="11"/>
  <c r="AV835" i="11"/>
  <c r="AV834" i="11"/>
  <c r="AV833" i="11"/>
  <c r="AV832" i="11"/>
  <c r="AV831" i="11"/>
  <c r="AV830" i="11"/>
  <c r="AV829" i="11"/>
  <c r="AV828" i="11"/>
  <c r="AV827" i="11"/>
  <c r="AV826" i="11"/>
  <c r="AV825" i="11"/>
  <c r="AV824" i="11"/>
  <c r="AV823" i="11"/>
  <c r="AV822" i="11"/>
  <c r="AV821" i="11"/>
  <c r="AV820" i="11"/>
  <c r="AV819" i="11"/>
  <c r="AV818" i="11"/>
  <c r="AV817" i="11"/>
  <c r="AV816" i="11"/>
  <c r="AV815" i="11"/>
  <c r="AV814" i="11"/>
  <c r="AV813" i="11"/>
  <c r="AV812" i="11"/>
  <c r="AV811" i="11"/>
  <c r="AV810" i="11"/>
  <c r="AV809" i="11"/>
  <c r="AV808" i="11"/>
  <c r="AV807" i="11"/>
  <c r="AV806" i="11"/>
  <c r="AV805" i="11"/>
  <c r="AV804" i="11"/>
  <c r="AV803" i="11"/>
  <c r="AV802" i="11"/>
  <c r="AV801" i="11"/>
  <c r="AV800" i="11"/>
  <c r="AV799" i="11"/>
  <c r="AV798" i="11"/>
  <c r="AV797" i="11"/>
  <c r="AV796" i="11"/>
  <c r="AV795" i="11"/>
  <c r="AV794" i="11"/>
  <c r="AV793" i="11"/>
  <c r="AV792" i="11"/>
  <c r="AV791" i="11"/>
  <c r="AV790" i="11"/>
  <c r="AV789" i="11"/>
  <c r="AV788" i="11"/>
  <c r="AV787" i="11"/>
  <c r="AV786" i="11"/>
  <c r="AV785" i="11"/>
  <c r="AV784" i="11"/>
  <c r="AV783" i="11"/>
  <c r="AV782" i="11"/>
  <c r="AV781" i="11"/>
  <c r="AV780" i="11"/>
  <c r="AV779" i="11"/>
  <c r="AV778" i="11"/>
  <c r="AV777" i="11"/>
  <c r="AV776" i="11"/>
  <c r="AV775" i="11"/>
  <c r="AV774" i="11"/>
  <c r="AV773" i="11"/>
  <c r="AV772" i="11"/>
  <c r="AV771" i="11"/>
  <c r="AV770" i="11"/>
  <c r="AV769" i="11"/>
  <c r="AV768" i="11"/>
  <c r="AV767" i="11"/>
  <c r="AV766" i="11"/>
  <c r="AV765" i="11"/>
  <c r="AV764" i="11"/>
  <c r="AV763" i="11"/>
  <c r="AV762" i="11"/>
  <c r="AV761" i="11"/>
  <c r="AV760" i="11"/>
  <c r="AV759" i="11"/>
  <c r="AV758" i="11"/>
  <c r="AV757" i="11"/>
  <c r="AV756" i="11"/>
  <c r="AV755" i="11"/>
  <c r="AV754" i="11"/>
  <c r="AV753" i="11"/>
  <c r="AV752" i="11"/>
  <c r="AV751" i="11"/>
  <c r="AV750" i="11"/>
  <c r="AV749" i="11"/>
  <c r="AV748" i="11"/>
  <c r="AV747" i="11"/>
  <c r="AV746" i="11"/>
  <c r="AV745" i="11"/>
  <c r="AV744" i="11"/>
  <c r="AV743" i="11"/>
  <c r="AV742" i="11"/>
  <c r="AV741" i="11"/>
  <c r="AV740" i="11"/>
  <c r="AV739" i="11"/>
  <c r="AV738" i="11"/>
  <c r="AV737" i="11"/>
  <c r="AV736" i="11"/>
  <c r="AV735" i="11"/>
  <c r="AV734" i="11"/>
  <c r="AV733" i="11"/>
  <c r="AV732" i="11"/>
  <c r="AV731" i="11"/>
  <c r="AV730" i="11"/>
  <c r="AV729" i="11"/>
  <c r="AV728" i="11"/>
  <c r="AV727" i="11"/>
  <c r="AV726" i="11"/>
  <c r="AV725" i="11"/>
  <c r="AV724" i="11"/>
  <c r="AV723" i="11"/>
  <c r="AV722" i="11"/>
  <c r="AV721" i="11"/>
  <c r="AV720" i="11"/>
  <c r="AV719" i="11"/>
  <c r="AV718" i="11"/>
  <c r="AV717" i="11"/>
  <c r="AV716" i="11"/>
  <c r="AV715" i="11"/>
  <c r="AV714" i="11"/>
  <c r="AV713" i="11"/>
  <c r="AV712" i="11"/>
  <c r="AV711" i="11"/>
  <c r="AV710" i="11"/>
  <c r="AV709" i="11"/>
  <c r="AV708" i="11"/>
  <c r="AV707" i="11"/>
  <c r="AV706" i="11"/>
  <c r="AV705" i="11"/>
  <c r="AV704" i="11"/>
  <c r="AV703" i="11"/>
  <c r="AV702" i="11"/>
  <c r="AV701" i="11"/>
  <c r="AV700" i="11"/>
  <c r="AV699" i="11"/>
  <c r="AV698" i="11"/>
  <c r="AV697" i="11"/>
  <c r="AV696" i="11"/>
  <c r="AV695" i="11"/>
  <c r="AV694" i="11"/>
  <c r="AV693" i="11"/>
  <c r="AV692" i="11"/>
  <c r="AV691" i="11"/>
  <c r="AV690" i="11"/>
  <c r="AV689" i="11"/>
  <c r="AV688" i="11"/>
  <c r="AV687" i="11"/>
  <c r="AV686" i="11"/>
  <c r="AV685" i="11"/>
  <c r="AV684" i="11"/>
  <c r="AV683" i="11"/>
  <c r="AV682" i="11"/>
  <c r="AV681" i="11"/>
  <c r="AV680" i="11"/>
  <c r="AV679" i="11"/>
  <c r="AV678" i="11"/>
  <c r="AV677" i="11"/>
  <c r="AV676" i="11"/>
  <c r="AV675" i="11"/>
  <c r="AV674" i="11"/>
  <c r="AV673" i="11"/>
  <c r="AV672" i="11"/>
  <c r="AV671" i="11"/>
  <c r="AV670" i="11"/>
  <c r="AV669" i="11"/>
  <c r="AV668" i="11"/>
  <c r="AV667" i="11"/>
  <c r="AV666" i="11"/>
  <c r="AV665" i="11"/>
  <c r="AV664" i="11"/>
  <c r="AV663" i="11"/>
  <c r="AV662" i="11"/>
  <c r="AV661" i="11"/>
  <c r="AV660" i="11"/>
  <c r="AV659" i="11"/>
  <c r="AV658" i="11"/>
  <c r="AV657" i="11"/>
  <c r="AV656" i="11"/>
  <c r="AV655" i="11"/>
  <c r="AV654" i="11"/>
  <c r="AV653" i="11"/>
  <c r="AV652" i="11"/>
  <c r="AV651" i="11"/>
  <c r="AV650" i="11"/>
  <c r="AV649" i="11"/>
  <c r="AV648" i="11"/>
  <c r="AV647" i="11"/>
  <c r="AV646" i="11"/>
  <c r="AV645" i="11"/>
  <c r="AV644" i="11"/>
  <c r="AV643" i="11"/>
  <c r="AV642" i="11"/>
  <c r="AV641" i="11"/>
  <c r="AV640" i="11"/>
  <c r="AV639" i="11"/>
  <c r="AV638" i="11"/>
  <c r="AV637" i="11"/>
  <c r="AV636" i="11"/>
  <c r="AV635" i="11"/>
  <c r="AV634" i="11"/>
  <c r="AV633" i="11"/>
  <c r="AV632" i="11"/>
  <c r="AV631" i="11"/>
  <c r="AV630" i="11"/>
  <c r="AV629" i="11"/>
  <c r="AV628" i="11"/>
  <c r="AV627" i="11"/>
  <c r="AV626" i="11"/>
  <c r="AV625" i="11"/>
  <c r="AV624" i="11"/>
  <c r="AV623" i="11"/>
  <c r="AV622" i="11"/>
  <c r="AV621" i="11"/>
  <c r="AV620" i="11"/>
  <c r="AV619" i="11"/>
  <c r="AV618" i="11"/>
  <c r="AV617" i="11"/>
  <c r="AV616" i="11"/>
  <c r="AV615" i="11"/>
  <c r="AV614" i="11"/>
  <c r="AV613" i="11"/>
  <c r="AV612" i="11"/>
  <c r="AV611" i="11"/>
  <c r="AV610" i="11"/>
  <c r="AV609" i="11"/>
  <c r="AV608" i="11"/>
  <c r="AV607" i="11"/>
  <c r="AV606" i="11"/>
  <c r="AV605" i="11"/>
  <c r="AV604" i="11"/>
  <c r="AV603" i="11"/>
  <c r="AV602" i="11"/>
  <c r="AV601" i="11"/>
  <c r="AV600" i="11"/>
  <c r="AV599" i="11"/>
  <c r="AV598" i="11"/>
  <c r="AV597" i="11"/>
  <c r="AV596" i="11"/>
  <c r="AV595" i="11"/>
  <c r="AV594" i="11"/>
  <c r="AV593" i="11"/>
  <c r="AV592" i="11"/>
  <c r="AV591" i="11"/>
  <c r="AV590" i="11"/>
  <c r="AV589" i="11"/>
  <c r="AV588" i="11"/>
  <c r="AV587" i="11"/>
  <c r="AV586" i="11"/>
  <c r="AV585" i="11"/>
  <c r="AV584" i="11"/>
  <c r="AV583" i="11"/>
  <c r="AV582" i="11"/>
  <c r="AV581" i="11"/>
  <c r="AV580" i="11"/>
  <c r="AV579" i="11"/>
  <c r="AV578" i="11"/>
  <c r="AV577" i="11"/>
  <c r="AV576" i="11"/>
  <c r="AV575" i="11"/>
  <c r="AV574" i="11"/>
  <c r="AV573" i="11"/>
  <c r="AV572" i="11"/>
  <c r="AV571" i="11"/>
  <c r="AV570" i="11"/>
  <c r="AV569" i="11"/>
  <c r="AV568" i="11"/>
  <c r="AV567" i="11"/>
  <c r="AV566" i="11"/>
  <c r="AV565" i="11"/>
  <c r="AV564" i="11"/>
  <c r="AV563" i="11"/>
  <c r="AV562" i="11"/>
  <c r="AV561" i="11"/>
  <c r="AV560" i="11"/>
  <c r="AV559" i="11"/>
  <c r="AV558" i="11"/>
  <c r="AV557" i="11"/>
  <c r="AV556" i="11"/>
  <c r="AV555" i="11"/>
  <c r="AV554" i="11"/>
  <c r="AV553" i="11"/>
  <c r="AV552" i="11"/>
  <c r="AV551" i="11"/>
  <c r="AV550" i="11"/>
  <c r="AV549" i="11"/>
  <c r="AV548" i="11"/>
  <c r="AV547" i="11"/>
  <c r="AV546" i="11"/>
  <c r="AV545" i="11"/>
  <c r="AV544" i="11"/>
  <c r="AV543" i="11"/>
  <c r="AV542" i="11"/>
  <c r="AV541" i="11"/>
  <c r="AV540" i="11"/>
  <c r="AV539" i="11"/>
  <c r="AV538" i="11"/>
  <c r="AV537" i="11"/>
  <c r="AV536" i="11"/>
  <c r="AV535" i="11"/>
  <c r="AV534" i="11"/>
  <c r="AV533" i="11"/>
  <c r="AV532" i="11"/>
  <c r="AV531" i="11"/>
  <c r="AV530" i="11"/>
  <c r="AV529" i="11"/>
  <c r="AV528" i="11"/>
  <c r="AV527" i="11"/>
  <c r="AV526" i="11"/>
  <c r="AV525" i="11"/>
  <c r="AV524" i="11"/>
  <c r="AV523" i="11"/>
  <c r="AV522" i="11"/>
  <c r="AV521" i="11"/>
  <c r="AV520" i="11"/>
  <c r="AV519" i="11"/>
  <c r="AV518" i="11"/>
  <c r="AV517" i="11"/>
  <c r="AV516" i="11"/>
  <c r="AV515" i="11"/>
  <c r="AV514" i="11"/>
  <c r="AV513" i="11"/>
  <c r="AV512" i="11"/>
  <c r="AV511" i="11"/>
  <c r="AV510" i="11"/>
  <c r="AV509" i="11"/>
  <c r="AV508" i="11"/>
  <c r="AV507" i="11"/>
  <c r="AV506" i="11"/>
  <c r="AV505" i="11"/>
  <c r="AV504" i="11"/>
  <c r="AV503" i="11"/>
  <c r="AV502" i="11"/>
  <c r="AV501" i="11"/>
  <c r="AV500" i="11"/>
  <c r="AV499" i="11"/>
  <c r="AV498" i="11"/>
  <c r="AV497" i="11"/>
  <c r="AV496" i="11"/>
  <c r="AV495" i="11"/>
  <c r="AV494" i="11"/>
  <c r="AV493" i="11"/>
  <c r="AV492" i="11"/>
  <c r="AV491" i="11"/>
  <c r="AV490" i="11"/>
  <c r="AV489" i="11"/>
  <c r="AV488" i="11"/>
  <c r="AV487" i="11"/>
  <c r="AV486" i="11"/>
  <c r="AV485" i="11"/>
  <c r="AV484" i="11"/>
  <c r="AV483" i="11"/>
  <c r="AV482" i="11"/>
  <c r="AV481" i="11"/>
  <c r="AV480" i="11"/>
  <c r="AV479" i="11"/>
  <c r="AV478" i="11"/>
  <c r="AV477" i="11"/>
  <c r="AV476" i="11"/>
  <c r="AV475" i="11"/>
  <c r="AV474" i="11"/>
  <c r="AV473" i="11"/>
  <c r="AV472" i="11"/>
  <c r="AV471" i="11"/>
  <c r="AV470" i="11"/>
  <c r="AV469" i="11"/>
  <c r="AV468" i="11"/>
  <c r="AV467" i="11"/>
  <c r="AV466" i="11"/>
  <c r="AV465" i="11"/>
  <c r="AV464" i="11"/>
  <c r="AV463" i="11"/>
  <c r="AV462" i="11"/>
  <c r="AV461" i="11"/>
  <c r="AV460" i="11"/>
  <c r="AV459" i="11"/>
  <c r="AV458" i="11"/>
  <c r="AV457" i="11"/>
  <c r="AV456" i="11"/>
  <c r="AV455" i="11"/>
  <c r="AV454" i="11"/>
  <c r="AV453" i="11"/>
  <c r="AV452" i="11"/>
  <c r="AV451" i="11"/>
  <c r="AV450" i="11"/>
  <c r="AV449" i="11"/>
  <c r="AV448" i="11"/>
  <c r="AV447" i="11"/>
  <c r="AV446" i="11"/>
  <c r="AV445" i="11"/>
  <c r="AV444" i="11"/>
  <c r="AV443" i="11"/>
  <c r="AV442" i="11"/>
  <c r="AV441" i="11"/>
  <c r="AV440" i="11"/>
  <c r="AV439" i="11"/>
  <c r="AV438" i="11"/>
  <c r="AV437" i="11"/>
  <c r="AV436" i="11"/>
  <c r="AV435" i="11"/>
  <c r="AV434" i="11"/>
  <c r="AV433" i="11"/>
  <c r="AV432" i="11"/>
  <c r="AV431" i="11"/>
  <c r="AV430" i="11"/>
  <c r="AV429" i="11"/>
  <c r="AV428" i="11"/>
  <c r="AV427" i="11"/>
  <c r="AV426" i="11"/>
  <c r="AV425" i="11"/>
  <c r="AV424" i="11"/>
  <c r="AV423" i="11"/>
  <c r="AV422" i="11"/>
  <c r="AV421" i="11"/>
  <c r="AV420" i="11"/>
  <c r="AV419" i="11"/>
  <c r="AV418" i="11"/>
  <c r="AV417" i="11"/>
  <c r="AV416" i="11"/>
  <c r="AV415" i="11"/>
  <c r="AV414" i="11"/>
  <c r="AV413" i="11"/>
  <c r="AV412" i="11"/>
  <c r="AV411" i="11"/>
  <c r="AV410" i="11"/>
  <c r="AV409" i="11"/>
  <c r="AV408" i="11"/>
  <c r="AV407" i="11"/>
  <c r="AV406" i="11"/>
  <c r="AV405" i="11"/>
  <c r="AV404" i="11"/>
  <c r="AV403" i="11"/>
  <c r="AV402" i="11"/>
  <c r="AV401" i="11"/>
  <c r="AV400" i="11"/>
  <c r="AV399" i="11"/>
  <c r="AV398" i="11"/>
  <c r="AV397" i="11"/>
  <c r="AV396" i="11"/>
  <c r="AV395" i="11"/>
  <c r="AV394" i="11"/>
  <c r="AV393" i="11"/>
  <c r="AV392" i="11"/>
  <c r="AV391" i="11"/>
  <c r="AV390" i="11"/>
  <c r="AV389" i="11"/>
  <c r="AV388" i="11"/>
  <c r="AV387" i="11"/>
  <c r="AV386" i="11"/>
  <c r="AV385" i="11"/>
  <c r="AV384" i="11"/>
  <c r="AV383" i="11"/>
  <c r="AV382" i="11"/>
  <c r="AV381" i="11"/>
  <c r="AV380" i="11"/>
  <c r="AV379" i="11"/>
  <c r="AV378" i="11"/>
  <c r="AV377" i="11"/>
  <c r="AV376" i="11"/>
  <c r="AV375" i="11"/>
  <c r="AV374" i="11"/>
  <c r="AV373" i="11"/>
  <c r="AV372" i="11"/>
  <c r="AV371" i="11"/>
  <c r="AV370" i="11"/>
  <c r="AV369" i="11"/>
  <c r="AV368" i="11"/>
  <c r="AV367" i="11"/>
  <c r="AV366" i="11"/>
  <c r="AV365" i="11"/>
  <c r="AV364" i="11"/>
  <c r="AV363" i="11"/>
  <c r="AV362" i="11"/>
  <c r="AV361" i="11"/>
  <c r="AV360" i="11"/>
  <c r="AV359" i="11"/>
  <c r="AV358" i="11"/>
  <c r="AV357" i="11"/>
  <c r="AV356" i="11"/>
  <c r="AV355" i="11"/>
  <c r="AV354" i="11"/>
  <c r="AV353" i="11"/>
  <c r="AV352" i="11"/>
  <c r="AV351" i="11"/>
  <c r="AV350" i="11"/>
  <c r="AV349" i="11"/>
  <c r="AV348" i="11"/>
  <c r="AV347" i="11"/>
  <c r="AV346" i="11"/>
  <c r="AV345" i="11"/>
  <c r="AV344" i="11"/>
  <c r="AV343" i="11"/>
  <c r="AV342" i="11"/>
  <c r="AV341" i="11"/>
  <c r="AV340" i="11"/>
  <c r="AV339" i="11"/>
  <c r="AV338" i="11"/>
  <c r="AV337" i="11"/>
  <c r="AV336" i="11"/>
  <c r="AV335" i="11"/>
  <c r="AV334" i="11"/>
  <c r="AV333" i="11"/>
  <c r="AV332" i="11"/>
  <c r="AV331" i="11"/>
  <c r="AV330" i="11"/>
  <c r="AV329" i="11"/>
  <c r="AV328" i="11"/>
  <c r="AV327" i="11"/>
  <c r="AV326" i="11"/>
  <c r="AV325" i="11"/>
  <c r="AV324" i="11"/>
  <c r="AV323" i="11"/>
  <c r="AV322" i="11"/>
  <c r="AV321" i="11"/>
  <c r="AV320" i="11"/>
  <c r="AV319" i="11"/>
  <c r="AV318" i="11"/>
  <c r="AV317" i="11"/>
  <c r="AV316" i="11"/>
  <c r="AV315" i="11"/>
  <c r="AV314" i="11"/>
  <c r="AV313" i="11"/>
  <c r="AV312" i="11"/>
  <c r="AV311" i="11"/>
  <c r="AV310" i="11"/>
  <c r="AV309" i="11"/>
  <c r="AV308" i="11"/>
  <c r="AV307" i="11"/>
  <c r="AV306" i="11"/>
  <c r="AV305" i="11"/>
  <c r="AV304" i="11"/>
  <c r="AV303" i="11"/>
  <c r="AV302" i="11"/>
  <c r="AV301" i="11"/>
  <c r="AV300" i="11"/>
  <c r="AV299" i="11"/>
  <c r="AV298" i="11"/>
  <c r="AV297" i="11"/>
  <c r="AV296" i="11"/>
  <c r="AV295" i="11"/>
  <c r="AV294" i="11"/>
  <c r="AV293" i="11"/>
  <c r="AV292" i="11"/>
  <c r="AV291" i="11"/>
  <c r="AV290" i="11"/>
  <c r="AV289" i="11"/>
  <c r="AV288" i="11"/>
  <c r="AV287" i="11"/>
  <c r="AV286" i="11"/>
  <c r="AV285" i="11"/>
  <c r="AV284" i="11"/>
  <c r="AV283" i="11"/>
  <c r="AV282" i="11"/>
  <c r="AV281" i="11"/>
  <c r="AV280" i="11"/>
  <c r="AV279" i="11"/>
  <c r="AV278" i="11"/>
  <c r="AV277" i="11"/>
  <c r="AV276" i="11"/>
  <c r="AV275" i="11"/>
  <c r="AV274" i="11"/>
  <c r="AV273" i="11"/>
  <c r="AV272" i="11"/>
  <c r="AV271" i="11"/>
  <c r="AV270" i="11"/>
  <c r="AV269" i="11"/>
  <c r="AV268" i="11"/>
  <c r="AV267" i="11"/>
  <c r="AV266" i="11"/>
  <c r="AV265" i="11"/>
  <c r="AV264" i="11"/>
  <c r="AV263" i="11"/>
  <c r="AV262" i="11"/>
  <c r="AV261" i="11"/>
  <c r="AV260" i="11"/>
  <c r="AV259" i="11"/>
  <c r="AV258" i="11"/>
  <c r="AV257" i="11"/>
  <c r="AV256" i="11"/>
  <c r="AV255" i="11"/>
  <c r="AV254" i="11"/>
  <c r="AV253" i="11"/>
  <c r="AV252" i="11"/>
  <c r="AV251" i="11"/>
  <c r="AV250" i="11"/>
  <c r="AV249" i="11"/>
  <c r="AV248" i="11"/>
  <c r="AV247" i="11"/>
  <c r="AV246" i="11"/>
  <c r="AV245" i="11"/>
  <c r="AV244" i="11"/>
  <c r="AV243" i="11"/>
  <c r="AV242" i="11"/>
  <c r="AV241" i="11"/>
  <c r="AV240" i="11"/>
  <c r="AV239" i="11"/>
  <c r="AV238" i="11"/>
  <c r="AV237" i="11"/>
  <c r="AV236" i="11"/>
  <c r="AV235" i="11"/>
  <c r="AV234" i="11"/>
  <c r="AV233" i="11"/>
  <c r="AV232" i="11"/>
  <c r="AV231" i="11"/>
  <c r="AV230" i="11"/>
  <c r="AV229" i="11"/>
  <c r="AV228" i="11"/>
  <c r="AV227" i="11"/>
  <c r="AV226" i="11"/>
  <c r="AV225" i="11"/>
  <c r="AV224" i="11"/>
  <c r="AV223" i="11"/>
  <c r="AV222" i="11"/>
  <c r="AV221" i="11"/>
  <c r="AV220" i="11"/>
  <c r="AV219" i="11"/>
  <c r="AV218" i="11"/>
  <c r="AV217" i="11"/>
  <c r="AV216" i="11"/>
  <c r="AV215" i="11"/>
  <c r="AV214" i="11"/>
  <c r="AV213" i="11"/>
  <c r="AV212" i="11"/>
  <c r="AV211" i="11"/>
  <c r="AV210" i="11"/>
  <c r="AV209" i="11"/>
  <c r="AV208" i="11"/>
  <c r="AV207" i="11"/>
  <c r="AV206" i="11"/>
  <c r="AV205" i="11"/>
  <c r="AV204" i="11"/>
  <c r="AV203" i="11"/>
  <c r="AV202" i="11"/>
  <c r="AV201" i="11"/>
  <c r="AV200" i="11"/>
  <c r="AV199" i="11"/>
  <c r="AV198" i="11"/>
  <c r="AV197" i="11"/>
  <c r="AV196" i="11"/>
  <c r="AV195" i="11"/>
  <c r="AV194" i="11"/>
  <c r="AV193" i="11"/>
  <c r="AV192" i="11"/>
  <c r="AV191" i="11"/>
  <c r="Q185" i="11"/>
  <c r="Q183" i="11"/>
  <c r="AG41" i="11"/>
  <c r="AG61" i="11"/>
  <c r="AG55" i="11"/>
  <c r="AG47" i="11"/>
  <c r="AG35" i="11"/>
  <c r="AB28" i="11"/>
  <c r="O16" i="11"/>
  <c r="R15" i="11"/>
  <c r="R14" i="11"/>
  <c r="R13" i="11"/>
  <c r="AM2" i="11"/>
  <c r="F59" i="11" l="1"/>
  <c r="Z5" i="14"/>
  <c r="AT941" i="11"/>
  <c r="BB941" i="11" s="1"/>
  <c r="AT939" i="11"/>
  <c r="BB939" i="11" s="1"/>
  <c r="AT937" i="11"/>
  <c r="BB937" i="11" s="1"/>
  <c r="AT935" i="11"/>
  <c r="BB935" i="11" s="1"/>
  <c r="AT933" i="11"/>
  <c r="BB933" i="11" s="1"/>
  <c r="AT931" i="11"/>
  <c r="BB931" i="11" s="1"/>
  <c r="AT929" i="11"/>
  <c r="BB929" i="11" s="1"/>
  <c r="AT927" i="11"/>
  <c r="BB927" i="11" s="1"/>
  <c r="AT925" i="11"/>
  <c r="BB925" i="11" s="1"/>
  <c r="AT923" i="11"/>
  <c r="BB923" i="11" s="1"/>
  <c r="AT921" i="11"/>
  <c r="BB921" i="11" s="1"/>
  <c r="AT919" i="11"/>
  <c r="BB919" i="11" s="1"/>
  <c r="AT917" i="11"/>
  <c r="BB917" i="11" s="1"/>
  <c r="AT915" i="11"/>
  <c r="BB915" i="11" s="1"/>
  <c r="AT913" i="11"/>
  <c r="BB913" i="11" s="1"/>
  <c r="AT911" i="11"/>
  <c r="BB911" i="11" s="1"/>
  <c r="AT909" i="11"/>
  <c r="BB909" i="11" s="1"/>
  <c r="AT907" i="11"/>
  <c r="BB907" i="11" s="1"/>
  <c r="AT905" i="11"/>
  <c r="BB905" i="11" s="1"/>
  <c r="AT903" i="11"/>
  <c r="BB903" i="11" s="1"/>
  <c r="AT942" i="11"/>
  <c r="BB942" i="11" s="1"/>
  <c r="AT940" i="11"/>
  <c r="BB940" i="11" s="1"/>
  <c r="AT938" i="11"/>
  <c r="BB938" i="11" s="1"/>
  <c r="AT936" i="11"/>
  <c r="BB936" i="11" s="1"/>
  <c r="AT934" i="11"/>
  <c r="BB934" i="11" s="1"/>
  <c r="AT932" i="11"/>
  <c r="BB932" i="11" s="1"/>
  <c r="AT930" i="11"/>
  <c r="BB930" i="11" s="1"/>
  <c r="AT928" i="11"/>
  <c r="BB928" i="11" s="1"/>
  <c r="AT926" i="11"/>
  <c r="BB926" i="11" s="1"/>
  <c r="AT924" i="11"/>
  <c r="BB924" i="11" s="1"/>
  <c r="AT922" i="11"/>
  <c r="BB922" i="11" s="1"/>
  <c r="AT920" i="11"/>
  <c r="BB920" i="11" s="1"/>
  <c r="AT918" i="11"/>
  <c r="BB918" i="11" s="1"/>
  <c r="AT916" i="11"/>
  <c r="BB916" i="11" s="1"/>
  <c r="AT914" i="11"/>
  <c r="BB914" i="11" s="1"/>
  <c r="AT912" i="11"/>
  <c r="BB912" i="11" s="1"/>
  <c r="AT910" i="11"/>
  <c r="BB910" i="11" s="1"/>
  <c r="AT908" i="11"/>
  <c r="BB908" i="11" s="1"/>
  <c r="AT906" i="11"/>
  <c r="BB906" i="11" s="1"/>
  <c r="AT904" i="11"/>
  <c r="BB904" i="11" s="1"/>
  <c r="AT901" i="11"/>
  <c r="BB901" i="11" s="1"/>
  <c r="AT899" i="11"/>
  <c r="BB899" i="11" s="1"/>
  <c r="AT897" i="11"/>
  <c r="BB897" i="11" s="1"/>
  <c r="AT895" i="11"/>
  <c r="BB895" i="11" s="1"/>
  <c r="AT893" i="11"/>
  <c r="BB893" i="11" s="1"/>
  <c r="AT891" i="11"/>
  <c r="BB891" i="11" s="1"/>
  <c r="AT889" i="11"/>
  <c r="BB889" i="11" s="1"/>
  <c r="AT887" i="11"/>
  <c r="BB887" i="11" s="1"/>
  <c r="AT885" i="11"/>
  <c r="BB885" i="11" s="1"/>
  <c r="AT883" i="11"/>
  <c r="BB883" i="11" s="1"/>
  <c r="AT881" i="11"/>
  <c r="BB881" i="11" s="1"/>
  <c r="AT879" i="11"/>
  <c r="BB879" i="11" s="1"/>
  <c r="AT877" i="11"/>
  <c r="BB877" i="11" s="1"/>
  <c r="AT875" i="11"/>
  <c r="BB875" i="11" s="1"/>
  <c r="AT873" i="11"/>
  <c r="BB873" i="11" s="1"/>
  <c r="AT871" i="11"/>
  <c r="BB871" i="11" s="1"/>
  <c r="AT869" i="11"/>
  <c r="BB869" i="11" s="1"/>
  <c r="AT867" i="11"/>
  <c r="BB867" i="11" s="1"/>
  <c r="AT865" i="11"/>
  <c r="BB865" i="11" s="1"/>
  <c r="AT863" i="11"/>
  <c r="BB863" i="11" s="1"/>
  <c r="AT861" i="11"/>
  <c r="BB861" i="11" s="1"/>
  <c r="AT859" i="11"/>
  <c r="BB859" i="11" s="1"/>
  <c r="AT857" i="11"/>
  <c r="BB857" i="11" s="1"/>
  <c r="AT855" i="11"/>
  <c r="BB855" i="11" s="1"/>
  <c r="AT853" i="11"/>
  <c r="BB853" i="11" s="1"/>
  <c r="AT851" i="11"/>
  <c r="BB851" i="11" s="1"/>
  <c r="AT849" i="11"/>
  <c r="BB849" i="11" s="1"/>
  <c r="AT847" i="11"/>
  <c r="BB847" i="11" s="1"/>
  <c r="AT845" i="11"/>
  <c r="BB845" i="11" s="1"/>
  <c r="AT843" i="11"/>
  <c r="BB843" i="11" s="1"/>
  <c r="AT841" i="11"/>
  <c r="BB841" i="11" s="1"/>
  <c r="AT839" i="11"/>
  <c r="BB839" i="11" s="1"/>
  <c r="AT837" i="11"/>
  <c r="BB837" i="11" s="1"/>
  <c r="AT835" i="11"/>
  <c r="BB835" i="11" s="1"/>
  <c r="AT833" i="11"/>
  <c r="BB833" i="11" s="1"/>
  <c r="AT831" i="11"/>
  <c r="BB831" i="11" s="1"/>
  <c r="AT829" i="11"/>
  <c r="BB829" i="11" s="1"/>
  <c r="AT827" i="11"/>
  <c r="BB827" i="11" s="1"/>
  <c r="AT825" i="11"/>
  <c r="BB825" i="11" s="1"/>
  <c r="AT823" i="11"/>
  <c r="BB823" i="11" s="1"/>
  <c r="AT821" i="11"/>
  <c r="BB821" i="11" s="1"/>
  <c r="AT819" i="11"/>
  <c r="BB819" i="11" s="1"/>
  <c r="AT817" i="11"/>
  <c r="BB817" i="11" s="1"/>
  <c r="AT815" i="11"/>
  <c r="BB815" i="11" s="1"/>
  <c r="AT813" i="11"/>
  <c r="BB813" i="11" s="1"/>
  <c r="AT811" i="11"/>
  <c r="BB811" i="11" s="1"/>
  <c r="AT809" i="11"/>
  <c r="BB809" i="11" s="1"/>
  <c r="AT807" i="11"/>
  <c r="BB807" i="11" s="1"/>
  <c r="AT805" i="11"/>
  <c r="BB805" i="11" s="1"/>
  <c r="AT803" i="11"/>
  <c r="BB803" i="11" s="1"/>
  <c r="AT801" i="11"/>
  <c r="BB801" i="11" s="1"/>
  <c r="AT799" i="11"/>
  <c r="BB799" i="11" s="1"/>
  <c r="AT797" i="11"/>
  <c r="BB797" i="11" s="1"/>
  <c r="AT795" i="11"/>
  <c r="BB795" i="11" s="1"/>
  <c r="AT793" i="11"/>
  <c r="BB793" i="11" s="1"/>
  <c r="AT791" i="11"/>
  <c r="BB791" i="11" s="1"/>
  <c r="AT789" i="11"/>
  <c r="BB789" i="11" s="1"/>
  <c r="AT787" i="11"/>
  <c r="BB787" i="11" s="1"/>
  <c r="AT785" i="11"/>
  <c r="BB785" i="11" s="1"/>
  <c r="AT783" i="11"/>
  <c r="BB783" i="11" s="1"/>
  <c r="AT781" i="11"/>
  <c r="BB781" i="11" s="1"/>
  <c r="AT779" i="11"/>
  <c r="BB779" i="11" s="1"/>
  <c r="AT777" i="11"/>
  <c r="BB777" i="11" s="1"/>
  <c r="AT775" i="11"/>
  <c r="BB775" i="11" s="1"/>
  <c r="AT773" i="11"/>
  <c r="BB773" i="11" s="1"/>
  <c r="AT771" i="11"/>
  <c r="BB771" i="11" s="1"/>
  <c r="AT769" i="11"/>
  <c r="BB769" i="11" s="1"/>
  <c r="AT767" i="11"/>
  <c r="BB767" i="11" s="1"/>
  <c r="AT765" i="11"/>
  <c r="BB765" i="11" s="1"/>
  <c r="AT763" i="11"/>
  <c r="BB763" i="11" s="1"/>
  <c r="AT761" i="11"/>
  <c r="BB761" i="11" s="1"/>
  <c r="AT759" i="11"/>
  <c r="BB759" i="11" s="1"/>
  <c r="AT757" i="11"/>
  <c r="BB757" i="11" s="1"/>
  <c r="AT755" i="11"/>
  <c r="BB755" i="11" s="1"/>
  <c r="AT753" i="11"/>
  <c r="BB753" i="11" s="1"/>
  <c r="AT751" i="11"/>
  <c r="BB751" i="11" s="1"/>
  <c r="AT749" i="11"/>
  <c r="BB749" i="11" s="1"/>
  <c r="AT747" i="11"/>
  <c r="BB747" i="11" s="1"/>
  <c r="AT745" i="11"/>
  <c r="BB745" i="11" s="1"/>
  <c r="AT743" i="11"/>
  <c r="BB743" i="11" s="1"/>
  <c r="AT741" i="11"/>
  <c r="BB741" i="11" s="1"/>
  <c r="AT739" i="11"/>
  <c r="BB739" i="11" s="1"/>
  <c r="AT737" i="11"/>
  <c r="BB737" i="11" s="1"/>
  <c r="AT735" i="11"/>
  <c r="BB735" i="11" s="1"/>
  <c r="AT733" i="11"/>
  <c r="BB733" i="11" s="1"/>
  <c r="AT731" i="11"/>
  <c r="BB731" i="11" s="1"/>
  <c r="AT729" i="11"/>
  <c r="BB729" i="11" s="1"/>
  <c r="AT727" i="11"/>
  <c r="BB727" i="11" s="1"/>
  <c r="AT725" i="11"/>
  <c r="BB725" i="11" s="1"/>
  <c r="AT723" i="11"/>
  <c r="BB723" i="11" s="1"/>
  <c r="AT721" i="11"/>
  <c r="BB721" i="11" s="1"/>
  <c r="AT719" i="11"/>
  <c r="BB719" i="11" s="1"/>
  <c r="AT717" i="11"/>
  <c r="BB717" i="11" s="1"/>
  <c r="AT715" i="11"/>
  <c r="BB715" i="11" s="1"/>
  <c r="AT713" i="11"/>
  <c r="BB713" i="11" s="1"/>
  <c r="AT711" i="11"/>
  <c r="BB711" i="11" s="1"/>
  <c r="AT709" i="11"/>
  <c r="BB709" i="11" s="1"/>
  <c r="AT707" i="11"/>
  <c r="BB707" i="11" s="1"/>
  <c r="AT705" i="11"/>
  <c r="BB705" i="11" s="1"/>
  <c r="AT703" i="11"/>
  <c r="BB703" i="11" s="1"/>
  <c r="AT701" i="11"/>
  <c r="BB701" i="11" s="1"/>
  <c r="AT699" i="11"/>
  <c r="BB699" i="11" s="1"/>
  <c r="AT697" i="11"/>
  <c r="BB697" i="11" s="1"/>
  <c r="AT695" i="11"/>
  <c r="BB695" i="11" s="1"/>
  <c r="AT693" i="11"/>
  <c r="BB693" i="11" s="1"/>
  <c r="AT691" i="11"/>
  <c r="BB691" i="11" s="1"/>
  <c r="AT689" i="11"/>
  <c r="BB689" i="11" s="1"/>
  <c r="AT687" i="11"/>
  <c r="BB687" i="11" s="1"/>
  <c r="AT685" i="11"/>
  <c r="BB685" i="11" s="1"/>
  <c r="AT683" i="11"/>
  <c r="BB683" i="11" s="1"/>
  <c r="AT681" i="11"/>
  <c r="BB681" i="11" s="1"/>
  <c r="AT679" i="11"/>
  <c r="BB679" i="11" s="1"/>
  <c r="AT677" i="11"/>
  <c r="BB677" i="11" s="1"/>
  <c r="AT675" i="11"/>
  <c r="BB675" i="11" s="1"/>
  <c r="AT673" i="11"/>
  <c r="BB673" i="11" s="1"/>
  <c r="AT671" i="11"/>
  <c r="BB671" i="11" s="1"/>
  <c r="AT669" i="11"/>
  <c r="BB669" i="11" s="1"/>
  <c r="AT667" i="11"/>
  <c r="BB667" i="11" s="1"/>
  <c r="AT665" i="11"/>
  <c r="BB665" i="11" s="1"/>
  <c r="AT663" i="11"/>
  <c r="BB663" i="11" s="1"/>
  <c r="AT661" i="11"/>
  <c r="BB661" i="11" s="1"/>
  <c r="AT659" i="11"/>
  <c r="BB659" i="11" s="1"/>
  <c r="AT657" i="11"/>
  <c r="BB657" i="11" s="1"/>
  <c r="AT655" i="11"/>
  <c r="BB655" i="11" s="1"/>
  <c r="AT653" i="11"/>
  <c r="BB653" i="11" s="1"/>
  <c r="AT651" i="11"/>
  <c r="BB651" i="11" s="1"/>
  <c r="AT649" i="11"/>
  <c r="BB649" i="11" s="1"/>
  <c r="AT647" i="11"/>
  <c r="BB647" i="11" s="1"/>
  <c r="AT645" i="11"/>
  <c r="BB645" i="11" s="1"/>
  <c r="AT643" i="11"/>
  <c r="BB643" i="11" s="1"/>
  <c r="AT641" i="11"/>
  <c r="BB641" i="11" s="1"/>
  <c r="AT639" i="11"/>
  <c r="BB639" i="11" s="1"/>
  <c r="AT637" i="11"/>
  <c r="BB637" i="11" s="1"/>
  <c r="AT635" i="11"/>
  <c r="BB635" i="11" s="1"/>
  <c r="AT633" i="11"/>
  <c r="BB633" i="11" s="1"/>
  <c r="AT631" i="11"/>
  <c r="BB631" i="11" s="1"/>
  <c r="AT629" i="11"/>
  <c r="BB629" i="11" s="1"/>
  <c r="AT627" i="11"/>
  <c r="BB627" i="11" s="1"/>
  <c r="AT625" i="11"/>
  <c r="BB625" i="11" s="1"/>
  <c r="AT623" i="11"/>
  <c r="BB623" i="11" s="1"/>
  <c r="AT621" i="11"/>
  <c r="BB621" i="11" s="1"/>
  <c r="AT619" i="11"/>
  <c r="BB619" i="11" s="1"/>
  <c r="AT617" i="11"/>
  <c r="BB617" i="11" s="1"/>
  <c r="AT615" i="11"/>
  <c r="BB615" i="11" s="1"/>
  <c r="AT613" i="11"/>
  <c r="BB613" i="11" s="1"/>
  <c r="AT611" i="11"/>
  <c r="BB611" i="11" s="1"/>
  <c r="AT609" i="11"/>
  <c r="BB609" i="11" s="1"/>
  <c r="AT607" i="11"/>
  <c r="BB607" i="11" s="1"/>
  <c r="AT605" i="11"/>
  <c r="BB605" i="11" s="1"/>
  <c r="AT603" i="11"/>
  <c r="BB603" i="11" s="1"/>
  <c r="AT601" i="11"/>
  <c r="BB601" i="11" s="1"/>
  <c r="AT599" i="11"/>
  <c r="BB599" i="11" s="1"/>
  <c r="AT597" i="11"/>
  <c r="BB597" i="11" s="1"/>
  <c r="AT595" i="11"/>
  <c r="BB595" i="11" s="1"/>
  <c r="AT593" i="11"/>
  <c r="BB593" i="11" s="1"/>
  <c r="AT591" i="11"/>
  <c r="BB591" i="11" s="1"/>
  <c r="AT589" i="11"/>
  <c r="BB589" i="11" s="1"/>
  <c r="AT587" i="11"/>
  <c r="BB587" i="11" s="1"/>
  <c r="AT585" i="11"/>
  <c r="BB585" i="11" s="1"/>
  <c r="AT583" i="11"/>
  <c r="BB583" i="11" s="1"/>
  <c r="AT581" i="11"/>
  <c r="BB581" i="11" s="1"/>
  <c r="AT579" i="11"/>
  <c r="BB579" i="11" s="1"/>
  <c r="AT577" i="11"/>
  <c r="BB577" i="11" s="1"/>
  <c r="AT575" i="11"/>
  <c r="BB575" i="11" s="1"/>
  <c r="AT573" i="11"/>
  <c r="BB573" i="11" s="1"/>
  <c r="AT571" i="11"/>
  <c r="BB571" i="11" s="1"/>
  <c r="AT569" i="11"/>
  <c r="BB569" i="11" s="1"/>
  <c r="AT902" i="11"/>
  <c r="BB902" i="11" s="1"/>
  <c r="AT900" i="11"/>
  <c r="BB900" i="11" s="1"/>
  <c r="AT898" i="11"/>
  <c r="BB898" i="11" s="1"/>
  <c r="AT896" i="11"/>
  <c r="BB896" i="11" s="1"/>
  <c r="AT894" i="11"/>
  <c r="BB894" i="11" s="1"/>
  <c r="AT892" i="11"/>
  <c r="BB892" i="11" s="1"/>
  <c r="AT890" i="11"/>
  <c r="BB890" i="11" s="1"/>
  <c r="AT888" i="11"/>
  <c r="BB888" i="11" s="1"/>
  <c r="AT886" i="11"/>
  <c r="BB886" i="11" s="1"/>
  <c r="AT884" i="11"/>
  <c r="BB884" i="11" s="1"/>
  <c r="AT882" i="11"/>
  <c r="BB882" i="11" s="1"/>
  <c r="AT880" i="11"/>
  <c r="BB880" i="11" s="1"/>
  <c r="AT878" i="11"/>
  <c r="BB878" i="11" s="1"/>
  <c r="AT876" i="11"/>
  <c r="BB876" i="11" s="1"/>
  <c r="AT874" i="11"/>
  <c r="BB874" i="11" s="1"/>
  <c r="AT872" i="11"/>
  <c r="BB872" i="11" s="1"/>
  <c r="AT870" i="11"/>
  <c r="BB870" i="11" s="1"/>
  <c r="AT868" i="11"/>
  <c r="BB868" i="11" s="1"/>
  <c r="AT866" i="11"/>
  <c r="BB866" i="11" s="1"/>
  <c r="AT864" i="11"/>
  <c r="BB864" i="11" s="1"/>
  <c r="AT862" i="11"/>
  <c r="BB862" i="11" s="1"/>
  <c r="AT860" i="11"/>
  <c r="BB860" i="11" s="1"/>
  <c r="AT858" i="11"/>
  <c r="BB858" i="11" s="1"/>
  <c r="AT856" i="11"/>
  <c r="BB856" i="11" s="1"/>
  <c r="AT854" i="11"/>
  <c r="BB854" i="11" s="1"/>
  <c r="AT852" i="11"/>
  <c r="BB852" i="11" s="1"/>
  <c r="AT850" i="11"/>
  <c r="BB850" i="11" s="1"/>
  <c r="AT848" i="11"/>
  <c r="BB848" i="11" s="1"/>
  <c r="AT846" i="11"/>
  <c r="BB846" i="11" s="1"/>
  <c r="AT844" i="11"/>
  <c r="BB844" i="11" s="1"/>
  <c r="AT842" i="11"/>
  <c r="BB842" i="11" s="1"/>
  <c r="AT840" i="11"/>
  <c r="BB840" i="11" s="1"/>
  <c r="AT838" i="11"/>
  <c r="BB838" i="11" s="1"/>
  <c r="AT836" i="11"/>
  <c r="BB836" i="11" s="1"/>
  <c r="AT834" i="11"/>
  <c r="BB834" i="11" s="1"/>
  <c r="AT832" i="11"/>
  <c r="BB832" i="11" s="1"/>
  <c r="AT830" i="11"/>
  <c r="BB830" i="11" s="1"/>
  <c r="AT828" i="11"/>
  <c r="BB828" i="11" s="1"/>
  <c r="AT826" i="11"/>
  <c r="BB826" i="11" s="1"/>
  <c r="AT824" i="11"/>
  <c r="BB824" i="11" s="1"/>
  <c r="AT822" i="11"/>
  <c r="BB822" i="11" s="1"/>
  <c r="AT820" i="11"/>
  <c r="BB820" i="11" s="1"/>
  <c r="AT818" i="11"/>
  <c r="BB818" i="11" s="1"/>
  <c r="AT816" i="11"/>
  <c r="BB816" i="11" s="1"/>
  <c r="AT814" i="11"/>
  <c r="BB814" i="11" s="1"/>
  <c r="AT812" i="11"/>
  <c r="BB812" i="11" s="1"/>
  <c r="AT810" i="11"/>
  <c r="BB810" i="11" s="1"/>
  <c r="AT808" i="11"/>
  <c r="BB808" i="11" s="1"/>
  <c r="AT806" i="11"/>
  <c r="BB806" i="11" s="1"/>
  <c r="AT804" i="11"/>
  <c r="BB804" i="11" s="1"/>
  <c r="AT802" i="11"/>
  <c r="BB802" i="11" s="1"/>
  <c r="AT800" i="11"/>
  <c r="BB800" i="11" s="1"/>
  <c r="AT798" i="11"/>
  <c r="BB798" i="11" s="1"/>
  <c r="AT796" i="11"/>
  <c r="BB796" i="11" s="1"/>
  <c r="AT794" i="11"/>
  <c r="BB794" i="11" s="1"/>
  <c r="AT792" i="11"/>
  <c r="BB792" i="11" s="1"/>
  <c r="AT790" i="11"/>
  <c r="BB790" i="11" s="1"/>
  <c r="AT788" i="11"/>
  <c r="BB788" i="11" s="1"/>
  <c r="AT786" i="11"/>
  <c r="BB786" i="11" s="1"/>
  <c r="AT784" i="11"/>
  <c r="BB784" i="11" s="1"/>
  <c r="AT782" i="11"/>
  <c r="BB782" i="11" s="1"/>
  <c r="AT780" i="11"/>
  <c r="BB780" i="11" s="1"/>
  <c r="AT778" i="11"/>
  <c r="BB778" i="11" s="1"/>
  <c r="AT776" i="11"/>
  <c r="BB776" i="11" s="1"/>
  <c r="AT774" i="11"/>
  <c r="BB774" i="11" s="1"/>
  <c r="AT772" i="11"/>
  <c r="BB772" i="11" s="1"/>
  <c r="AT770" i="11"/>
  <c r="BB770" i="11" s="1"/>
  <c r="AT768" i="11"/>
  <c r="BB768" i="11" s="1"/>
  <c r="AT766" i="11"/>
  <c r="BB766" i="11" s="1"/>
  <c r="AT764" i="11"/>
  <c r="BB764" i="11" s="1"/>
  <c r="AT762" i="11"/>
  <c r="BB762" i="11" s="1"/>
  <c r="AT760" i="11"/>
  <c r="BB760" i="11" s="1"/>
  <c r="AT758" i="11"/>
  <c r="BB758" i="11" s="1"/>
  <c r="AT756" i="11"/>
  <c r="BB756" i="11" s="1"/>
  <c r="AT754" i="11"/>
  <c r="BB754" i="11" s="1"/>
  <c r="AT752" i="11"/>
  <c r="BB752" i="11" s="1"/>
  <c r="AT750" i="11"/>
  <c r="BB750" i="11" s="1"/>
  <c r="AT748" i="11"/>
  <c r="BB748" i="11" s="1"/>
  <c r="AT746" i="11"/>
  <c r="BB746" i="11" s="1"/>
  <c r="AT744" i="11"/>
  <c r="BB744" i="11" s="1"/>
  <c r="AT742" i="11"/>
  <c r="BB742" i="11" s="1"/>
  <c r="AT740" i="11"/>
  <c r="BB740" i="11" s="1"/>
  <c r="AT738" i="11"/>
  <c r="BB738" i="11" s="1"/>
  <c r="AT736" i="11"/>
  <c r="BB736" i="11" s="1"/>
  <c r="AT734" i="11"/>
  <c r="BB734" i="11" s="1"/>
  <c r="AT732" i="11"/>
  <c r="BB732" i="11" s="1"/>
  <c r="AT730" i="11"/>
  <c r="BB730" i="11" s="1"/>
  <c r="AT728" i="11"/>
  <c r="BB728" i="11" s="1"/>
  <c r="AT726" i="11"/>
  <c r="BB726" i="11" s="1"/>
  <c r="AT724" i="11"/>
  <c r="BB724" i="11" s="1"/>
  <c r="AT722" i="11"/>
  <c r="BB722" i="11" s="1"/>
  <c r="AT720" i="11"/>
  <c r="BB720" i="11" s="1"/>
  <c r="AT718" i="11"/>
  <c r="BB718" i="11" s="1"/>
  <c r="AT716" i="11"/>
  <c r="BB716" i="11" s="1"/>
  <c r="AT714" i="11"/>
  <c r="BB714" i="11" s="1"/>
  <c r="AT712" i="11"/>
  <c r="BB712" i="11" s="1"/>
  <c r="AT710" i="11"/>
  <c r="BB710" i="11" s="1"/>
  <c r="AT708" i="11"/>
  <c r="BB708" i="11" s="1"/>
  <c r="AT706" i="11"/>
  <c r="BB706" i="11" s="1"/>
  <c r="AT704" i="11"/>
  <c r="BB704" i="11" s="1"/>
  <c r="AT702" i="11"/>
  <c r="BB702" i="11" s="1"/>
  <c r="AT700" i="11"/>
  <c r="BB700" i="11" s="1"/>
  <c r="AT698" i="11"/>
  <c r="BB698" i="11" s="1"/>
  <c r="AT696" i="11"/>
  <c r="BB696" i="11" s="1"/>
  <c r="AT694" i="11"/>
  <c r="BB694" i="11" s="1"/>
  <c r="AT692" i="11"/>
  <c r="BB692" i="11" s="1"/>
  <c r="AT690" i="11"/>
  <c r="BB690" i="11" s="1"/>
  <c r="AT688" i="11"/>
  <c r="BB688" i="11" s="1"/>
  <c r="AT686" i="11"/>
  <c r="BB686" i="11" s="1"/>
  <c r="AT684" i="11"/>
  <c r="BB684" i="11" s="1"/>
  <c r="AT682" i="11"/>
  <c r="BB682" i="11" s="1"/>
  <c r="AT680" i="11"/>
  <c r="BB680" i="11" s="1"/>
  <c r="AT678" i="11"/>
  <c r="BB678" i="11" s="1"/>
  <c r="AT676" i="11"/>
  <c r="BB676" i="11" s="1"/>
  <c r="AT674" i="11"/>
  <c r="BB674" i="11" s="1"/>
  <c r="AT672" i="11"/>
  <c r="BB672" i="11" s="1"/>
  <c r="AT670" i="11"/>
  <c r="BB670" i="11" s="1"/>
  <c r="AT668" i="11"/>
  <c r="BB668" i="11" s="1"/>
  <c r="AT666" i="11"/>
  <c r="BB666" i="11" s="1"/>
  <c r="AT664" i="11"/>
  <c r="BB664" i="11" s="1"/>
  <c r="AT662" i="11"/>
  <c r="BB662" i="11" s="1"/>
  <c r="AT660" i="11"/>
  <c r="BB660" i="11" s="1"/>
  <c r="AT658" i="11"/>
  <c r="BB658" i="11" s="1"/>
  <c r="AT656" i="11"/>
  <c r="BB656" i="11" s="1"/>
  <c r="AT654" i="11"/>
  <c r="BB654" i="11" s="1"/>
  <c r="AT652" i="11"/>
  <c r="BB652" i="11" s="1"/>
  <c r="AT650" i="11"/>
  <c r="BB650" i="11" s="1"/>
  <c r="AT648" i="11"/>
  <c r="BB648" i="11" s="1"/>
  <c r="AT646" i="11"/>
  <c r="BB646" i="11" s="1"/>
  <c r="AT644" i="11"/>
  <c r="BB644" i="11" s="1"/>
  <c r="AT642" i="11"/>
  <c r="BB642" i="11" s="1"/>
  <c r="AT640" i="11"/>
  <c r="BB640" i="11" s="1"/>
  <c r="AT638" i="11"/>
  <c r="BB638" i="11" s="1"/>
  <c r="AT636" i="11"/>
  <c r="BB636" i="11" s="1"/>
  <c r="AT634" i="11"/>
  <c r="BB634" i="11" s="1"/>
  <c r="AT632" i="11"/>
  <c r="BB632" i="11" s="1"/>
  <c r="AT630" i="11"/>
  <c r="BB630" i="11" s="1"/>
  <c r="AT628" i="11"/>
  <c r="BB628" i="11" s="1"/>
  <c r="AT626" i="11"/>
  <c r="BB626" i="11" s="1"/>
  <c r="AT624" i="11"/>
  <c r="BB624" i="11" s="1"/>
  <c r="AT622" i="11"/>
  <c r="BB622" i="11" s="1"/>
  <c r="AT620" i="11"/>
  <c r="BB620" i="11" s="1"/>
  <c r="AT618" i="11"/>
  <c r="BB618" i="11" s="1"/>
  <c r="AT616" i="11"/>
  <c r="BB616" i="11" s="1"/>
  <c r="AT614" i="11"/>
  <c r="BB614" i="11" s="1"/>
  <c r="AT612" i="11"/>
  <c r="BB612" i="11" s="1"/>
  <c r="AT610" i="11"/>
  <c r="BB610" i="11" s="1"/>
  <c r="AT608" i="11"/>
  <c r="BB608" i="11" s="1"/>
  <c r="AT606" i="11"/>
  <c r="BB606" i="11" s="1"/>
  <c r="AT604" i="11"/>
  <c r="BB604" i="11" s="1"/>
  <c r="AT602" i="11"/>
  <c r="BB602" i="11" s="1"/>
  <c r="AT600" i="11"/>
  <c r="BB600" i="11" s="1"/>
  <c r="AT598" i="11"/>
  <c r="BB598" i="11" s="1"/>
  <c r="AT596" i="11"/>
  <c r="BB596" i="11" s="1"/>
  <c r="AT594" i="11"/>
  <c r="BB594" i="11" s="1"/>
  <c r="AT592" i="11"/>
  <c r="BB592" i="11" s="1"/>
  <c r="AT590" i="11"/>
  <c r="BB590" i="11" s="1"/>
  <c r="AT588" i="11"/>
  <c r="BB588" i="11" s="1"/>
  <c r="AT586" i="11"/>
  <c r="BB586" i="11" s="1"/>
  <c r="AT584" i="11"/>
  <c r="BB584" i="11" s="1"/>
  <c r="AT582" i="11"/>
  <c r="BB582" i="11" s="1"/>
  <c r="AT580" i="11"/>
  <c r="BB580" i="11" s="1"/>
  <c r="AT578" i="11"/>
  <c r="BB578" i="11" s="1"/>
  <c r="AT576" i="11"/>
  <c r="BB576" i="11" s="1"/>
  <c r="AT574" i="11"/>
  <c r="BB574" i="11" s="1"/>
  <c r="AT572" i="11"/>
  <c r="BB572" i="11" s="1"/>
  <c r="AT570" i="11"/>
  <c r="BB570" i="11" s="1"/>
  <c r="AT568" i="11"/>
  <c r="BB568" i="11" s="1"/>
  <c r="AT567" i="11"/>
  <c r="BB567" i="11" s="1"/>
  <c r="AT565" i="11"/>
  <c r="BB565" i="11" s="1"/>
  <c r="AT563" i="11"/>
  <c r="BB563" i="11" s="1"/>
  <c r="AT561" i="11"/>
  <c r="BB561" i="11" s="1"/>
  <c r="AT559" i="11"/>
  <c r="BB559" i="11" s="1"/>
  <c r="AT557" i="11"/>
  <c r="BB557" i="11" s="1"/>
  <c r="AT555" i="11"/>
  <c r="BB555" i="11" s="1"/>
  <c r="AT553" i="11"/>
  <c r="BB553" i="11" s="1"/>
  <c r="AT551" i="11"/>
  <c r="BB551" i="11" s="1"/>
  <c r="AT549" i="11"/>
  <c r="BB549" i="11" s="1"/>
  <c r="AT547" i="11"/>
  <c r="BB547" i="11" s="1"/>
  <c r="AT545" i="11"/>
  <c r="BB545" i="11" s="1"/>
  <c r="AT543" i="11"/>
  <c r="BB543" i="11" s="1"/>
  <c r="AT541" i="11"/>
  <c r="BB541" i="11" s="1"/>
  <c r="AT539" i="11"/>
  <c r="BB539" i="11" s="1"/>
  <c r="AT537" i="11"/>
  <c r="BB537" i="11" s="1"/>
  <c r="AT535" i="11"/>
  <c r="BB535" i="11" s="1"/>
  <c r="AT533" i="11"/>
  <c r="BB533" i="11" s="1"/>
  <c r="AT531" i="11"/>
  <c r="BB531" i="11" s="1"/>
  <c r="AT529" i="11"/>
  <c r="BB529" i="11" s="1"/>
  <c r="AT527" i="11"/>
  <c r="BB527" i="11" s="1"/>
  <c r="AT525" i="11"/>
  <c r="BB525" i="11" s="1"/>
  <c r="AT523" i="11"/>
  <c r="BB523" i="11" s="1"/>
  <c r="AT521" i="11"/>
  <c r="BB521" i="11" s="1"/>
  <c r="AT519" i="11"/>
  <c r="BB519" i="11" s="1"/>
  <c r="AT517" i="11"/>
  <c r="BB517" i="11" s="1"/>
  <c r="AT515" i="11"/>
  <c r="BB515" i="11" s="1"/>
  <c r="AT513" i="11"/>
  <c r="BB513" i="11" s="1"/>
  <c r="AT511" i="11"/>
  <c r="BB511" i="11" s="1"/>
  <c r="AT509" i="11"/>
  <c r="BB509" i="11" s="1"/>
  <c r="AT507" i="11"/>
  <c r="BB507" i="11" s="1"/>
  <c r="AT505" i="11"/>
  <c r="BB505" i="11" s="1"/>
  <c r="AT503" i="11"/>
  <c r="BB503" i="11" s="1"/>
  <c r="AT501" i="11"/>
  <c r="BB501" i="11" s="1"/>
  <c r="AT499" i="11"/>
  <c r="BB499" i="11" s="1"/>
  <c r="AT497" i="11"/>
  <c r="BB497" i="11" s="1"/>
  <c r="AT495" i="11"/>
  <c r="BB495" i="11" s="1"/>
  <c r="AT493" i="11"/>
  <c r="BB493" i="11" s="1"/>
  <c r="AT491" i="11"/>
  <c r="BB491" i="11" s="1"/>
  <c r="AT489" i="11"/>
  <c r="BB489" i="11" s="1"/>
  <c r="AT487" i="11"/>
  <c r="BB487" i="11" s="1"/>
  <c r="AT485" i="11"/>
  <c r="BB485" i="11" s="1"/>
  <c r="AT483" i="11"/>
  <c r="BB483" i="11" s="1"/>
  <c r="AT481" i="11"/>
  <c r="BB481" i="11" s="1"/>
  <c r="AT479" i="11"/>
  <c r="BB479" i="11" s="1"/>
  <c r="AT477" i="11"/>
  <c r="BB477" i="11" s="1"/>
  <c r="AT475" i="11"/>
  <c r="BB475" i="11" s="1"/>
  <c r="AT473" i="11"/>
  <c r="BB473" i="11" s="1"/>
  <c r="AT471" i="11"/>
  <c r="BB471" i="11" s="1"/>
  <c r="AT469" i="11"/>
  <c r="BB469" i="11" s="1"/>
  <c r="AT467" i="11"/>
  <c r="BB467" i="11" s="1"/>
  <c r="AT465" i="11"/>
  <c r="BB465" i="11" s="1"/>
  <c r="AT463" i="11"/>
  <c r="BB463" i="11" s="1"/>
  <c r="AT461" i="11"/>
  <c r="BB461" i="11" s="1"/>
  <c r="AT459" i="11"/>
  <c r="BB459" i="11" s="1"/>
  <c r="AT457" i="11"/>
  <c r="BB457" i="11" s="1"/>
  <c r="AT455" i="11"/>
  <c r="BB455" i="11" s="1"/>
  <c r="AT453" i="11"/>
  <c r="BB453" i="11" s="1"/>
  <c r="AT451" i="11"/>
  <c r="BB451" i="11" s="1"/>
  <c r="AT449" i="11"/>
  <c r="BB449" i="11" s="1"/>
  <c r="AT447" i="11"/>
  <c r="BB447" i="11" s="1"/>
  <c r="AT445" i="11"/>
  <c r="BB445" i="11" s="1"/>
  <c r="AT443" i="11"/>
  <c r="BB443" i="11" s="1"/>
  <c r="AT441" i="11"/>
  <c r="BB441" i="11" s="1"/>
  <c r="AT439" i="11"/>
  <c r="BB439" i="11" s="1"/>
  <c r="AT437" i="11"/>
  <c r="BB437" i="11" s="1"/>
  <c r="AT435" i="11"/>
  <c r="BB435" i="11" s="1"/>
  <c r="AT433" i="11"/>
  <c r="BB433" i="11" s="1"/>
  <c r="AT431" i="11"/>
  <c r="BB431" i="11" s="1"/>
  <c r="AT429" i="11"/>
  <c r="BB429" i="11" s="1"/>
  <c r="AT427" i="11"/>
  <c r="BB427" i="11" s="1"/>
  <c r="AT425" i="11"/>
  <c r="BB425" i="11" s="1"/>
  <c r="AT423" i="11"/>
  <c r="BB423" i="11" s="1"/>
  <c r="AT421" i="11"/>
  <c r="BB421" i="11" s="1"/>
  <c r="AT419" i="11"/>
  <c r="BB419" i="11" s="1"/>
  <c r="AT417" i="11"/>
  <c r="BB417" i="11" s="1"/>
  <c r="AT415" i="11"/>
  <c r="BB415" i="11" s="1"/>
  <c r="AT413" i="11"/>
  <c r="BB413" i="11" s="1"/>
  <c r="AT411" i="11"/>
  <c r="BB411" i="11" s="1"/>
  <c r="AT409" i="11"/>
  <c r="BB409" i="11" s="1"/>
  <c r="AT407" i="11"/>
  <c r="BB407" i="11" s="1"/>
  <c r="AT405" i="11"/>
  <c r="BB405" i="11" s="1"/>
  <c r="AT403" i="11"/>
  <c r="BB403" i="11" s="1"/>
  <c r="AT401" i="11"/>
  <c r="BB401" i="11" s="1"/>
  <c r="AT399" i="11"/>
  <c r="BB399" i="11" s="1"/>
  <c r="AT397" i="11"/>
  <c r="BB397" i="11" s="1"/>
  <c r="AT395" i="11"/>
  <c r="BB395" i="11" s="1"/>
  <c r="AT393" i="11"/>
  <c r="BB393" i="11" s="1"/>
  <c r="AT391" i="11"/>
  <c r="BB391" i="11" s="1"/>
  <c r="AT389" i="11"/>
  <c r="BB389" i="11" s="1"/>
  <c r="AT387" i="11"/>
  <c r="BB387" i="11" s="1"/>
  <c r="AT385" i="11"/>
  <c r="BB385" i="11" s="1"/>
  <c r="AT383" i="11"/>
  <c r="BB383" i="11" s="1"/>
  <c r="AT381" i="11"/>
  <c r="BB381" i="11" s="1"/>
  <c r="AT379" i="11"/>
  <c r="BB379" i="11" s="1"/>
  <c r="AT377" i="11"/>
  <c r="BB377" i="11" s="1"/>
  <c r="AT375" i="11"/>
  <c r="BB375" i="11" s="1"/>
  <c r="AT373" i="11"/>
  <c r="BB373" i="11" s="1"/>
  <c r="AT371" i="11"/>
  <c r="BB371" i="11" s="1"/>
  <c r="AT369" i="11"/>
  <c r="BB369" i="11" s="1"/>
  <c r="AT367" i="11"/>
  <c r="BB367" i="11" s="1"/>
  <c r="AT365" i="11"/>
  <c r="BB365" i="11" s="1"/>
  <c r="AT363" i="11"/>
  <c r="BB363" i="11" s="1"/>
  <c r="AT361" i="11"/>
  <c r="BB361" i="11" s="1"/>
  <c r="AT359" i="11"/>
  <c r="BB359" i="11" s="1"/>
  <c r="AT357" i="11"/>
  <c r="BB357" i="11" s="1"/>
  <c r="AT355" i="11"/>
  <c r="BB355" i="11" s="1"/>
  <c r="AT353" i="11"/>
  <c r="BB353" i="11" s="1"/>
  <c r="AT351" i="11"/>
  <c r="BB351" i="11" s="1"/>
  <c r="AT349" i="11"/>
  <c r="BB349" i="11" s="1"/>
  <c r="AT347" i="11"/>
  <c r="BB347" i="11" s="1"/>
  <c r="AT345" i="11"/>
  <c r="BB345" i="11" s="1"/>
  <c r="AT343" i="11"/>
  <c r="BB343" i="11" s="1"/>
  <c r="AT341" i="11"/>
  <c r="BB341" i="11" s="1"/>
  <c r="AT339" i="11"/>
  <c r="BB339" i="11" s="1"/>
  <c r="AT337" i="11"/>
  <c r="BB337" i="11" s="1"/>
  <c r="AT335" i="11"/>
  <c r="BB335" i="11" s="1"/>
  <c r="AT333" i="11"/>
  <c r="BB333" i="11" s="1"/>
  <c r="AT331" i="11"/>
  <c r="BB331" i="11" s="1"/>
  <c r="AT329" i="11"/>
  <c r="BB329" i="11" s="1"/>
  <c r="AT327" i="11"/>
  <c r="BB327" i="11" s="1"/>
  <c r="AT325" i="11"/>
  <c r="BB325" i="11" s="1"/>
  <c r="AT323" i="11"/>
  <c r="BB323" i="11" s="1"/>
  <c r="AT321" i="11"/>
  <c r="BB321" i="11" s="1"/>
  <c r="AT319" i="11"/>
  <c r="BB319" i="11" s="1"/>
  <c r="AT317" i="11"/>
  <c r="BB317" i="11" s="1"/>
  <c r="AT315" i="11"/>
  <c r="BB315" i="11" s="1"/>
  <c r="AT313" i="11"/>
  <c r="BB313" i="11" s="1"/>
  <c r="AT311" i="11"/>
  <c r="BB311" i="11" s="1"/>
  <c r="AT309" i="11"/>
  <c r="BB309" i="11" s="1"/>
  <c r="AT307" i="11"/>
  <c r="BB307" i="11" s="1"/>
  <c r="AT305" i="11"/>
  <c r="BB305" i="11" s="1"/>
  <c r="AT303" i="11"/>
  <c r="BB303" i="11" s="1"/>
  <c r="AT301" i="11"/>
  <c r="BB301" i="11" s="1"/>
  <c r="AH300" i="11"/>
  <c r="AT297" i="11"/>
  <c r="BB297" i="11" s="1"/>
  <c r="AH296" i="11"/>
  <c r="AT293" i="11"/>
  <c r="BB293" i="11" s="1"/>
  <c r="AH292" i="11"/>
  <c r="AT289" i="11"/>
  <c r="BB289" i="11" s="1"/>
  <c r="AH288" i="11"/>
  <c r="AT285" i="11"/>
  <c r="BB285" i="11" s="1"/>
  <c r="AH284" i="11"/>
  <c r="AT281" i="11"/>
  <c r="BB281" i="11" s="1"/>
  <c r="AH280" i="11"/>
  <c r="AT277" i="11"/>
  <c r="BB277" i="11" s="1"/>
  <c r="AH276" i="11"/>
  <c r="AT273" i="11"/>
  <c r="BB273" i="11" s="1"/>
  <c r="AH272" i="11"/>
  <c r="AT269" i="11"/>
  <c r="BB269" i="11" s="1"/>
  <c r="AH268" i="11"/>
  <c r="AT265" i="11"/>
  <c r="BB265" i="11" s="1"/>
  <c r="AH264" i="11"/>
  <c r="AT566" i="11"/>
  <c r="BB566" i="11" s="1"/>
  <c r="AT564" i="11"/>
  <c r="BB564" i="11" s="1"/>
  <c r="AT562" i="11"/>
  <c r="BB562" i="11" s="1"/>
  <c r="AT560" i="11"/>
  <c r="BB560" i="11" s="1"/>
  <c r="AT558" i="11"/>
  <c r="BB558" i="11" s="1"/>
  <c r="AT556" i="11"/>
  <c r="BB556" i="11" s="1"/>
  <c r="AT554" i="11"/>
  <c r="BB554" i="11" s="1"/>
  <c r="AT552" i="11"/>
  <c r="BB552" i="11" s="1"/>
  <c r="AT550" i="11"/>
  <c r="BB550" i="11" s="1"/>
  <c r="AT548" i="11"/>
  <c r="BB548" i="11" s="1"/>
  <c r="AT546" i="11"/>
  <c r="BB546" i="11" s="1"/>
  <c r="AT544" i="11"/>
  <c r="BB544" i="11" s="1"/>
  <c r="AT542" i="11"/>
  <c r="BB542" i="11" s="1"/>
  <c r="AT540" i="11"/>
  <c r="BB540" i="11" s="1"/>
  <c r="AT538" i="11"/>
  <c r="BB538" i="11" s="1"/>
  <c r="AT536" i="11"/>
  <c r="BB536" i="11" s="1"/>
  <c r="AT534" i="11"/>
  <c r="BB534" i="11" s="1"/>
  <c r="AT532" i="11"/>
  <c r="BB532" i="11" s="1"/>
  <c r="AT530" i="11"/>
  <c r="BB530" i="11" s="1"/>
  <c r="AT528" i="11"/>
  <c r="BB528" i="11" s="1"/>
  <c r="AT526" i="11"/>
  <c r="BB526" i="11" s="1"/>
  <c r="AT524" i="11"/>
  <c r="BB524" i="11" s="1"/>
  <c r="AT522" i="11"/>
  <c r="BB522" i="11" s="1"/>
  <c r="AT520" i="11"/>
  <c r="BB520" i="11" s="1"/>
  <c r="AT518" i="11"/>
  <c r="BB518" i="11" s="1"/>
  <c r="AT516" i="11"/>
  <c r="BB516" i="11" s="1"/>
  <c r="AT514" i="11"/>
  <c r="BB514" i="11" s="1"/>
  <c r="AT512" i="11"/>
  <c r="BB512" i="11" s="1"/>
  <c r="AT510" i="11"/>
  <c r="BB510" i="11" s="1"/>
  <c r="AT508" i="11"/>
  <c r="BB508" i="11" s="1"/>
  <c r="AT506" i="11"/>
  <c r="BB506" i="11" s="1"/>
  <c r="AT504" i="11"/>
  <c r="BB504" i="11" s="1"/>
  <c r="AT502" i="11"/>
  <c r="BB502" i="11" s="1"/>
  <c r="AT500" i="11"/>
  <c r="BB500" i="11" s="1"/>
  <c r="AT498" i="11"/>
  <c r="BB498" i="11" s="1"/>
  <c r="AT496" i="11"/>
  <c r="BB496" i="11" s="1"/>
  <c r="AT494" i="11"/>
  <c r="BB494" i="11" s="1"/>
  <c r="AT492" i="11"/>
  <c r="BB492" i="11" s="1"/>
  <c r="AT490" i="11"/>
  <c r="BB490" i="11" s="1"/>
  <c r="AT488" i="11"/>
  <c r="BB488" i="11" s="1"/>
  <c r="AT486" i="11"/>
  <c r="BB486" i="11" s="1"/>
  <c r="AT484" i="11"/>
  <c r="BB484" i="11" s="1"/>
  <c r="AT482" i="11"/>
  <c r="BB482" i="11" s="1"/>
  <c r="AT480" i="11"/>
  <c r="BB480" i="11" s="1"/>
  <c r="AT478" i="11"/>
  <c r="BB478" i="11" s="1"/>
  <c r="AT476" i="11"/>
  <c r="BB476" i="11" s="1"/>
  <c r="AT474" i="11"/>
  <c r="BB474" i="11" s="1"/>
  <c r="AT472" i="11"/>
  <c r="BB472" i="11" s="1"/>
  <c r="AT470" i="11"/>
  <c r="BB470" i="11" s="1"/>
  <c r="AT468" i="11"/>
  <c r="BB468" i="11" s="1"/>
  <c r="AT466" i="11"/>
  <c r="BB466" i="11" s="1"/>
  <c r="AT464" i="11"/>
  <c r="BB464" i="11" s="1"/>
  <c r="AT462" i="11"/>
  <c r="BB462" i="11" s="1"/>
  <c r="AT460" i="11"/>
  <c r="BB460" i="11" s="1"/>
  <c r="AT458" i="11"/>
  <c r="BB458" i="11" s="1"/>
  <c r="AT456" i="11"/>
  <c r="BB456" i="11" s="1"/>
  <c r="AT454" i="11"/>
  <c r="BB454" i="11" s="1"/>
  <c r="AT452" i="11"/>
  <c r="BB452" i="11" s="1"/>
  <c r="AT450" i="11"/>
  <c r="BB450" i="11" s="1"/>
  <c r="AT448" i="11"/>
  <c r="BB448" i="11" s="1"/>
  <c r="AT446" i="11"/>
  <c r="BB446" i="11" s="1"/>
  <c r="AT444" i="11"/>
  <c r="BB444" i="11" s="1"/>
  <c r="AT442" i="11"/>
  <c r="BB442" i="11" s="1"/>
  <c r="AT440" i="11"/>
  <c r="BB440" i="11" s="1"/>
  <c r="AT438" i="11"/>
  <c r="BB438" i="11" s="1"/>
  <c r="AT436" i="11"/>
  <c r="BB436" i="11" s="1"/>
  <c r="AT434" i="11"/>
  <c r="BB434" i="11" s="1"/>
  <c r="AT432" i="11"/>
  <c r="BB432" i="11" s="1"/>
  <c r="AT430" i="11"/>
  <c r="BB430" i="11" s="1"/>
  <c r="AT428" i="11"/>
  <c r="BB428" i="11" s="1"/>
  <c r="AT426" i="11"/>
  <c r="BB426" i="11" s="1"/>
  <c r="AT424" i="11"/>
  <c r="BB424" i="11" s="1"/>
  <c r="AT422" i="11"/>
  <c r="BB422" i="11" s="1"/>
  <c r="AT420" i="11"/>
  <c r="BB420" i="11" s="1"/>
  <c r="AT418" i="11"/>
  <c r="BB418" i="11" s="1"/>
  <c r="AT416" i="11"/>
  <c r="BB416" i="11" s="1"/>
  <c r="AT414" i="11"/>
  <c r="BB414" i="11" s="1"/>
  <c r="AT412" i="11"/>
  <c r="BB412" i="11" s="1"/>
  <c r="AT410" i="11"/>
  <c r="BB410" i="11" s="1"/>
  <c r="AT408" i="11"/>
  <c r="BB408" i="11" s="1"/>
  <c r="AT406" i="11"/>
  <c r="BB406" i="11" s="1"/>
  <c r="AT404" i="11"/>
  <c r="BB404" i="11" s="1"/>
  <c r="AT402" i="11"/>
  <c r="BB402" i="11" s="1"/>
  <c r="AT400" i="11"/>
  <c r="BB400" i="11" s="1"/>
  <c r="AT398" i="11"/>
  <c r="BB398" i="11" s="1"/>
  <c r="AT396" i="11"/>
  <c r="BB396" i="11" s="1"/>
  <c r="AT394" i="11"/>
  <c r="BB394" i="11" s="1"/>
  <c r="AT392" i="11"/>
  <c r="BB392" i="11" s="1"/>
  <c r="AT390" i="11"/>
  <c r="BB390" i="11" s="1"/>
  <c r="AT388" i="11"/>
  <c r="BB388" i="11" s="1"/>
  <c r="AT386" i="11"/>
  <c r="BB386" i="11" s="1"/>
  <c r="AT384" i="11"/>
  <c r="BB384" i="11" s="1"/>
  <c r="AT382" i="11"/>
  <c r="BB382" i="11" s="1"/>
  <c r="AT380" i="11"/>
  <c r="BB380" i="11" s="1"/>
  <c r="AT378" i="11"/>
  <c r="BB378" i="11" s="1"/>
  <c r="AT376" i="11"/>
  <c r="BB376" i="11" s="1"/>
  <c r="AT374" i="11"/>
  <c r="BB374" i="11" s="1"/>
  <c r="AT372" i="11"/>
  <c r="BB372" i="11" s="1"/>
  <c r="AT370" i="11"/>
  <c r="BB370" i="11" s="1"/>
  <c r="AT368" i="11"/>
  <c r="BB368" i="11" s="1"/>
  <c r="AT366" i="11"/>
  <c r="BB366" i="11" s="1"/>
  <c r="AT364" i="11"/>
  <c r="BB364" i="11" s="1"/>
  <c r="AT362" i="11"/>
  <c r="BB362" i="11" s="1"/>
  <c r="AT360" i="11"/>
  <c r="BB360" i="11" s="1"/>
  <c r="AT358" i="11"/>
  <c r="BB358" i="11" s="1"/>
  <c r="AT356" i="11"/>
  <c r="BB356" i="11" s="1"/>
  <c r="AT354" i="11"/>
  <c r="BB354" i="11" s="1"/>
  <c r="AT352" i="11"/>
  <c r="BB352" i="11" s="1"/>
  <c r="AT350" i="11"/>
  <c r="BB350" i="11" s="1"/>
  <c r="AT348" i="11"/>
  <c r="BB348" i="11" s="1"/>
  <c r="AT346" i="11"/>
  <c r="BB346" i="11" s="1"/>
  <c r="AT344" i="11"/>
  <c r="BB344" i="11" s="1"/>
  <c r="AT342" i="11"/>
  <c r="BB342" i="11" s="1"/>
  <c r="AT340" i="11"/>
  <c r="BB340" i="11" s="1"/>
  <c r="AT338" i="11"/>
  <c r="BB338" i="11" s="1"/>
  <c r="AT336" i="11"/>
  <c r="BB336" i="11" s="1"/>
  <c r="AT334" i="11"/>
  <c r="BB334" i="11" s="1"/>
  <c r="AT332" i="11"/>
  <c r="BB332" i="11" s="1"/>
  <c r="AT330" i="11"/>
  <c r="BB330" i="11" s="1"/>
  <c r="AT328" i="11"/>
  <c r="BB328" i="11" s="1"/>
  <c r="AT326" i="11"/>
  <c r="BB326" i="11" s="1"/>
  <c r="AT324" i="11"/>
  <c r="BB324" i="11" s="1"/>
  <c r="AT322" i="11"/>
  <c r="BB322" i="11" s="1"/>
  <c r="AT320" i="11"/>
  <c r="BB320" i="11" s="1"/>
  <c r="AT318" i="11"/>
  <c r="BB318" i="11" s="1"/>
  <c r="AT316" i="11"/>
  <c r="BB316" i="11" s="1"/>
  <c r="AT314" i="11"/>
  <c r="BB314" i="11" s="1"/>
  <c r="AT312" i="11"/>
  <c r="BB312" i="11" s="1"/>
  <c r="AT310" i="11"/>
  <c r="BB310" i="11" s="1"/>
  <c r="AT308" i="11"/>
  <c r="BB308" i="11" s="1"/>
  <c r="AT306" i="11"/>
  <c r="BB306" i="11" s="1"/>
  <c r="AT304" i="11"/>
  <c r="BB304" i="11" s="1"/>
  <c r="AT302" i="11"/>
  <c r="BB302" i="11" s="1"/>
  <c r="AT299" i="11"/>
  <c r="BB299" i="11" s="1"/>
  <c r="AH298" i="11"/>
  <c r="AT295" i="11"/>
  <c r="BB295" i="11" s="1"/>
  <c r="AH294" i="11"/>
  <c r="AT291" i="11"/>
  <c r="BB291" i="11" s="1"/>
  <c r="AH290" i="11"/>
  <c r="AT287" i="11"/>
  <c r="BB287" i="11" s="1"/>
  <c r="AH286" i="11"/>
  <c r="AT283" i="11"/>
  <c r="BB283" i="11" s="1"/>
  <c r="AH282" i="11"/>
  <c r="AT279" i="11"/>
  <c r="BB279" i="11" s="1"/>
  <c r="AH278" i="11"/>
  <c r="AT275" i="11"/>
  <c r="BB275" i="11" s="1"/>
  <c r="AH274" i="11"/>
  <c r="AT271" i="11"/>
  <c r="BB271" i="11" s="1"/>
  <c r="AH270" i="11"/>
  <c r="AT267" i="11"/>
  <c r="BB267" i="11" s="1"/>
  <c r="AH266" i="11"/>
  <c r="AT263" i="11"/>
  <c r="BB263" i="11" s="1"/>
  <c r="AH262" i="11"/>
  <c r="AH192" i="11"/>
  <c r="AT193" i="11"/>
  <c r="BB193" i="11" s="1"/>
  <c r="AH196" i="11"/>
  <c r="AT197" i="11"/>
  <c r="BB197" i="11" s="1"/>
  <c r="AH200" i="11"/>
  <c r="AT201" i="11"/>
  <c r="BB201" i="11" s="1"/>
  <c r="AH204" i="11"/>
  <c r="AT205" i="11"/>
  <c r="BB205" i="11" s="1"/>
  <c r="AH208" i="11"/>
  <c r="AT209" i="11"/>
  <c r="BB209" i="11" s="1"/>
  <c r="AH212" i="11"/>
  <c r="AT213" i="11"/>
  <c r="BB213" i="11" s="1"/>
  <c r="AH216" i="11"/>
  <c r="AT217" i="11"/>
  <c r="BB217" i="11" s="1"/>
  <c r="AH220" i="11"/>
  <c r="AT221" i="11"/>
  <c r="BB221" i="11" s="1"/>
  <c r="AH224" i="11"/>
  <c r="AT225" i="11"/>
  <c r="BB225" i="11" s="1"/>
  <c r="AH228" i="11"/>
  <c r="AT229" i="11"/>
  <c r="BB229" i="11" s="1"/>
  <c r="AH232" i="11"/>
  <c r="AT233" i="11"/>
  <c r="BB233" i="11" s="1"/>
  <c r="AH236" i="11"/>
  <c r="AT237" i="11"/>
  <c r="BB237" i="11" s="1"/>
  <c r="AH240" i="11"/>
  <c r="AT241" i="11"/>
  <c r="BB241" i="11" s="1"/>
  <c r="AH244" i="11"/>
  <c r="AT245" i="11"/>
  <c r="BB245" i="11" s="1"/>
  <c r="AH248" i="11"/>
  <c r="AT249" i="11"/>
  <c r="BB249" i="11" s="1"/>
  <c r="AH252" i="11"/>
  <c r="AT253" i="11"/>
  <c r="BB253" i="11" s="1"/>
  <c r="AH256" i="11"/>
  <c r="AT257" i="11"/>
  <c r="BB257" i="11" s="1"/>
  <c r="AH260" i="11"/>
  <c r="AT261" i="11"/>
  <c r="BB261" i="11" s="1"/>
  <c r="AH193" i="11"/>
  <c r="AT194" i="11"/>
  <c r="BB194" i="11" s="1"/>
  <c r="AH197" i="11"/>
  <c r="AT198" i="11"/>
  <c r="BB198" i="11" s="1"/>
  <c r="AH201" i="11"/>
  <c r="AT202" i="11"/>
  <c r="BB202" i="11" s="1"/>
  <c r="AH205" i="11"/>
  <c r="AT206" i="11"/>
  <c r="BB206" i="11" s="1"/>
  <c r="AH209" i="11"/>
  <c r="AT210" i="11"/>
  <c r="BB210" i="11" s="1"/>
  <c r="AH213" i="11"/>
  <c r="AT214" i="11"/>
  <c r="BB214" i="11" s="1"/>
  <c r="AH217" i="11"/>
  <c r="AT218" i="11"/>
  <c r="BB218" i="11" s="1"/>
  <c r="AH221" i="11"/>
  <c r="AT222" i="11"/>
  <c r="BB222" i="11" s="1"/>
  <c r="AH225" i="11"/>
  <c r="AT226" i="11"/>
  <c r="BB226" i="11" s="1"/>
  <c r="AH229" i="11"/>
  <c r="AT230" i="11"/>
  <c r="BB230" i="11" s="1"/>
  <c r="AH233" i="11"/>
  <c r="AT234" i="11"/>
  <c r="BB234" i="11" s="1"/>
  <c r="AH237" i="11"/>
  <c r="AT238" i="11"/>
  <c r="BB238" i="11" s="1"/>
  <c r="AH241" i="11"/>
  <c r="AT242" i="11"/>
  <c r="BB242" i="11" s="1"/>
  <c r="AH245" i="11"/>
  <c r="AT246" i="11"/>
  <c r="BB246" i="11" s="1"/>
  <c r="AH249" i="11"/>
  <c r="AT250" i="11"/>
  <c r="BB250" i="11" s="1"/>
  <c r="AH253" i="11"/>
  <c r="AT254" i="11"/>
  <c r="BB254" i="11" s="1"/>
  <c r="AH257" i="11"/>
  <c r="AT258" i="11"/>
  <c r="BB258" i="11" s="1"/>
  <c r="AH261" i="11"/>
  <c r="AT191" i="11"/>
  <c r="AH194" i="11"/>
  <c r="AT195" i="11"/>
  <c r="BB195" i="11" s="1"/>
  <c r="AH198" i="11"/>
  <c r="AT199" i="11"/>
  <c r="BB199" i="11" s="1"/>
  <c r="AH202" i="11"/>
  <c r="AT203" i="11"/>
  <c r="BB203" i="11" s="1"/>
  <c r="AH206" i="11"/>
  <c r="AT207" i="11"/>
  <c r="BB207" i="11" s="1"/>
  <c r="AH210" i="11"/>
  <c r="AT211" i="11"/>
  <c r="BB211" i="11" s="1"/>
  <c r="AH214" i="11"/>
  <c r="AT215" i="11"/>
  <c r="BB215" i="11" s="1"/>
  <c r="AH218" i="11"/>
  <c r="AT219" i="11"/>
  <c r="BB219" i="11" s="1"/>
  <c r="AH222" i="11"/>
  <c r="AT223" i="11"/>
  <c r="BB223" i="11" s="1"/>
  <c r="AH226" i="11"/>
  <c r="AT227" i="11"/>
  <c r="BB227" i="11" s="1"/>
  <c r="AH230" i="11"/>
  <c r="AT231" i="11"/>
  <c r="BB231" i="11" s="1"/>
  <c r="AH234" i="11"/>
  <c r="AT235" i="11"/>
  <c r="BB235" i="11" s="1"/>
  <c r="AH238" i="11"/>
  <c r="AT239" i="11"/>
  <c r="BB239" i="11" s="1"/>
  <c r="AH242" i="11"/>
  <c r="AT243" i="11"/>
  <c r="BB243" i="11" s="1"/>
  <c r="AH246" i="11"/>
  <c r="AT247" i="11"/>
  <c r="BB247" i="11" s="1"/>
  <c r="AH250" i="11"/>
  <c r="AT251" i="11"/>
  <c r="BB251" i="11" s="1"/>
  <c r="AH254" i="11"/>
  <c r="AT255" i="11"/>
  <c r="BB255" i="11" s="1"/>
  <c r="AH258" i="11"/>
  <c r="AT259" i="11"/>
  <c r="BB259" i="11" s="1"/>
  <c r="AT262" i="11"/>
  <c r="BB262" i="11" s="1"/>
  <c r="AH263" i="11"/>
  <c r="AT264" i="11"/>
  <c r="BB264" i="11" s="1"/>
  <c r="AH265" i="11"/>
  <c r="AT266" i="11"/>
  <c r="BB266" i="11" s="1"/>
  <c r="AH267" i="11"/>
  <c r="AT268" i="11"/>
  <c r="BB268" i="11" s="1"/>
  <c r="AH269" i="11"/>
  <c r="AT270" i="11"/>
  <c r="BB270" i="11" s="1"/>
  <c r="AH271" i="11"/>
  <c r="AT272" i="11"/>
  <c r="BB272" i="11" s="1"/>
  <c r="AH273" i="11"/>
  <c r="AT274" i="11"/>
  <c r="BB274" i="11" s="1"/>
  <c r="AH275" i="11"/>
  <c r="AT276" i="11"/>
  <c r="BB276" i="11" s="1"/>
  <c r="AH277" i="11"/>
  <c r="AT278" i="11"/>
  <c r="BB278" i="11" s="1"/>
  <c r="AH279" i="11"/>
  <c r="AT280" i="11"/>
  <c r="BB280" i="11" s="1"/>
  <c r="AH281" i="11"/>
  <c r="AT282" i="11"/>
  <c r="BB282" i="11" s="1"/>
  <c r="AH283" i="11"/>
  <c r="AT284" i="11"/>
  <c r="BB284" i="11" s="1"/>
  <c r="AH285" i="11"/>
  <c r="AT286" i="11"/>
  <c r="BB286" i="11" s="1"/>
  <c r="AH287" i="11"/>
  <c r="AT288" i="11"/>
  <c r="BB288" i="11" s="1"/>
  <c r="AH289" i="11"/>
  <c r="AT290" i="11"/>
  <c r="BB290" i="11" s="1"/>
  <c r="AH291" i="11"/>
  <c r="AT292" i="11"/>
  <c r="BB292" i="11" s="1"/>
  <c r="AH293" i="11"/>
  <c r="AT294" i="11"/>
  <c r="BB294" i="11" s="1"/>
  <c r="AH295" i="11"/>
  <c r="AT296" i="11"/>
  <c r="BB296" i="11" s="1"/>
  <c r="AH297" i="11"/>
  <c r="AT298" i="11"/>
  <c r="BB298" i="11" s="1"/>
  <c r="AH299" i="11"/>
  <c r="AT300" i="11"/>
  <c r="BB300" i="11" s="1"/>
  <c r="AH301" i="11"/>
  <c r="AH191" i="11"/>
  <c r="AT192" i="11"/>
  <c r="BB192" i="11" s="1"/>
  <c r="AH195" i="11"/>
  <c r="AT196" i="11"/>
  <c r="BB196" i="11" s="1"/>
  <c r="AH199" i="11"/>
  <c r="AT200" i="11"/>
  <c r="BB200" i="11" s="1"/>
  <c r="AH203" i="11"/>
  <c r="AT204" i="11"/>
  <c r="BB204" i="11" s="1"/>
  <c r="AH207" i="11"/>
  <c r="AT208" i="11"/>
  <c r="BB208" i="11" s="1"/>
  <c r="AH211" i="11"/>
  <c r="AT212" i="11"/>
  <c r="BB212" i="11" s="1"/>
  <c r="AH215" i="11"/>
  <c r="AT216" i="11"/>
  <c r="BB216" i="11" s="1"/>
  <c r="AH219" i="11"/>
  <c r="AT220" i="11"/>
  <c r="BB220" i="11" s="1"/>
  <c r="AH223" i="11"/>
  <c r="AT224" i="11"/>
  <c r="BB224" i="11" s="1"/>
  <c r="AH227" i="11"/>
  <c r="AT228" i="11"/>
  <c r="BB228" i="11" s="1"/>
  <c r="AH231" i="11"/>
  <c r="AT232" i="11"/>
  <c r="BB232" i="11" s="1"/>
  <c r="AH235" i="11"/>
  <c r="AT236" i="11"/>
  <c r="BB236" i="11" s="1"/>
  <c r="AH239" i="11"/>
  <c r="AT240" i="11"/>
  <c r="BB240" i="11" s="1"/>
  <c r="AH243" i="11"/>
  <c r="AT244" i="11"/>
  <c r="BB244" i="11" s="1"/>
  <c r="AH247" i="11"/>
  <c r="AT248" i="11"/>
  <c r="BB248" i="11" s="1"/>
  <c r="AH251" i="11"/>
  <c r="AT252" i="11"/>
  <c r="BB252" i="11" s="1"/>
  <c r="AH255" i="11"/>
  <c r="AT256" i="11"/>
  <c r="BB256" i="11" s="1"/>
  <c r="AH259" i="11"/>
  <c r="AT260" i="11"/>
  <c r="BB260" i="11" s="1"/>
  <c r="AG190" i="11" l="1"/>
  <c r="G5" i="14" s="1"/>
  <c r="AT190" i="11"/>
  <c r="BB191" i="11"/>
  <c r="BB190" i="11" s="1"/>
  <c r="H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 McCall</author>
    <author>A satisfied Microsoft Office user</author>
  </authors>
  <commentList>
    <comment ref="B3" authorId="0" shapeId="0" xr:uid="{00000000-0006-0000-0300-000001000000}">
      <text>
        <r>
          <rPr>
            <sz val="8"/>
            <color indexed="81"/>
            <rFont val="Tahoma"/>
            <family val="2"/>
          </rPr>
          <t>Insert the building's main address on this line.  If your space is within the main building then also indicate the unit or suite number if any.
For buildings with multiple commercial spaces, each having unique addresses, insert the building's main address here then the specific commercial space's address on the next row below.</t>
        </r>
      </text>
    </comment>
    <comment ref="H3" authorId="0" shapeId="0" xr:uid="{00000000-0006-0000-0300-000002000000}">
      <text>
        <r>
          <rPr>
            <sz val="8"/>
            <color indexed="81"/>
            <rFont val="Tahoma"/>
            <family val="2"/>
          </rPr>
          <t xml:space="preserve">Insert the suite or unit number if your space uses the address of the main building, otherwise leave blank.
</t>
        </r>
      </text>
    </comment>
    <comment ref="K3" authorId="0" shapeId="0" xr:uid="{00000000-0006-0000-0300-000003000000}">
      <text>
        <r>
          <rPr>
            <sz val="8"/>
            <color indexed="81"/>
            <rFont val="Tahoma"/>
            <family val="2"/>
          </rPr>
          <t>Insert Building number.</t>
        </r>
      </text>
    </comment>
    <comment ref="O3" authorId="0" shapeId="0" xr:uid="{00000000-0006-0000-0300-000004000000}">
      <text>
        <r>
          <rPr>
            <sz val="8"/>
            <color indexed="81"/>
            <rFont val="Tahoma"/>
            <family val="2"/>
          </rPr>
          <t>Insert building's street name by using drop box.</t>
        </r>
      </text>
    </comment>
    <comment ref="AE3" authorId="0" shapeId="0" xr:uid="{00000000-0006-0000-0300-000005000000}">
      <text>
        <r>
          <rPr>
            <sz val="8"/>
            <color indexed="81"/>
            <rFont val="Tahoma"/>
            <family val="2"/>
          </rPr>
          <t>Submit without number, then update once permit number is known.</t>
        </r>
      </text>
    </comment>
    <comment ref="B4" authorId="0" shapeId="0" xr:uid="{00000000-0006-0000-0300-000006000000}">
      <text>
        <r>
          <rPr>
            <sz val="8"/>
            <color indexed="81"/>
            <rFont val="Tahoma"/>
            <family val="2"/>
          </rPr>
          <t xml:space="preserve">If your space is a retail or commercial unit within a building, </t>
        </r>
        <r>
          <rPr>
            <u/>
            <sz val="8"/>
            <color indexed="81"/>
            <rFont val="Tahoma"/>
            <family val="2"/>
          </rPr>
          <t>and</t>
        </r>
        <r>
          <rPr>
            <sz val="8"/>
            <color indexed="81"/>
            <rFont val="Tahoma"/>
            <family val="2"/>
          </rPr>
          <t xml:space="preserve"> your space has a different address from the main building, then put the building's address on the row above and the address of the retail or commercial unit on this row, starting with a unit number if any.</t>
        </r>
      </text>
    </comment>
    <comment ref="H4" authorId="0" shapeId="0" xr:uid="{00000000-0006-0000-0300-000007000000}">
      <text>
        <r>
          <rPr>
            <sz val="8"/>
            <color indexed="81"/>
            <rFont val="Tahoma"/>
            <family val="2"/>
          </rPr>
          <t xml:space="preserve">Insert the suite number, if any, of your commercial space, otherwise leave blank.
</t>
        </r>
      </text>
    </comment>
    <comment ref="K4" authorId="0" shapeId="0" xr:uid="{00000000-0006-0000-0300-000008000000}">
      <text>
        <r>
          <rPr>
            <sz val="8"/>
            <color indexed="81"/>
            <rFont val="Tahoma"/>
            <family val="2"/>
          </rPr>
          <t>Insert Tenancy number.</t>
        </r>
      </text>
    </comment>
    <comment ref="O4" authorId="0" shapeId="0" xr:uid="{00000000-0006-0000-0300-000009000000}">
      <text>
        <r>
          <rPr>
            <sz val="8"/>
            <color indexed="81"/>
            <rFont val="Tahoma"/>
            <family val="2"/>
          </rPr>
          <t>Insert tenancy's street name by using drop box.</t>
        </r>
      </text>
    </comment>
    <comment ref="C13" authorId="0" shapeId="0" xr:uid="{00000000-0006-0000-0300-00000A000000}">
      <text>
        <r>
          <rPr>
            <sz val="8"/>
            <color indexed="81"/>
            <rFont val="Tahoma"/>
            <family val="2"/>
          </rPr>
          <t>Most spaces have only one use.  If more than one use then indicate all space uses.
If more than one space or tenancy, then indicate uses, if more than one.  
Example:  If a single tenancy (office) is becoming two tenancies (Retail, and Medical Office) then indicate based on size, with Primary being largest tenancy.</t>
        </r>
      </text>
    </comment>
    <comment ref="H13" authorId="0" shapeId="0" xr:uid="{00000000-0006-0000-0300-00000B000000}">
      <text>
        <r>
          <rPr>
            <sz val="8"/>
            <color indexed="81"/>
            <rFont val="Tahoma"/>
            <family val="2"/>
          </rPr>
          <t>Indicate Usage(s) starting with largest area, then add in order of decreasing area.</t>
        </r>
      </text>
    </comment>
    <comment ref="O13" authorId="0" shapeId="0" xr:uid="{00000000-0006-0000-0300-00000C000000}">
      <text>
        <r>
          <rPr>
            <sz val="8"/>
            <color indexed="81"/>
            <rFont val="Tahoma"/>
            <family val="2"/>
          </rPr>
          <t>Indicate area in square meters. Example:  3540 not 3540sqm.</t>
        </r>
      </text>
    </comment>
    <comment ref="AF13" authorId="0" shapeId="0" xr:uid="{00000000-0006-0000-0300-00000D000000}">
      <text>
        <r>
          <rPr>
            <u/>
            <sz val="8"/>
            <color indexed="81"/>
            <rFont val="Tahoma"/>
            <family val="2"/>
          </rPr>
          <t>Intent:</t>
        </r>
        <r>
          <rPr>
            <sz val="8"/>
            <color indexed="81"/>
            <rFont val="Tahoma"/>
            <family val="2"/>
          </rPr>
          <t xml:space="preserve">  Account for all conditioned non-Residential (commercial etc)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4" authorId="0" shapeId="0" xr:uid="{00000000-0006-0000-0300-00000E000000}">
      <text>
        <r>
          <rPr>
            <sz val="8"/>
            <color indexed="81"/>
            <rFont val="Tahoma"/>
            <family val="2"/>
          </rPr>
          <t xml:space="preserve">If area is zero or Not Applicable then input 0, not N/A or  0 sqm.
</t>
        </r>
        <r>
          <rPr>
            <u/>
            <sz val="8"/>
            <color indexed="81"/>
            <rFont val="Tahoma"/>
            <family val="2"/>
          </rPr>
          <t xml:space="preserve">
Intent:</t>
        </r>
        <r>
          <rPr>
            <sz val="8"/>
            <color indexed="81"/>
            <rFont val="Tahoma"/>
            <family val="2"/>
          </rPr>
          <t xml:space="preserve">  
i) If scope includes Building Envelope work of a residential unit, use area of conditioned Residential space(s) only.
ii) ASHRAE does not apply to areas within residential suites, just the common areas of residential buildings (and envelope per i above), therefore, indicate total area of common spaces being worked on.  
</t>
        </r>
        <r>
          <rPr>
            <u/>
            <sz val="8"/>
            <color indexed="81"/>
            <rFont val="Tahoma"/>
            <family val="2"/>
          </rPr>
          <t>"Conditioned" 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5" authorId="0" shapeId="0" xr:uid="{00000000-0006-0000-0300-00000F000000}">
      <text>
        <r>
          <rPr>
            <u/>
            <sz val="8"/>
            <color indexed="81"/>
            <rFont val="Tahoma"/>
            <family val="2"/>
          </rPr>
          <t>Intent:</t>
        </r>
        <r>
          <rPr>
            <sz val="8"/>
            <color indexed="81"/>
            <rFont val="Tahoma"/>
            <family val="2"/>
          </rPr>
          <t xml:space="preserve">  Account for all semiheated spaces only.  If area is zero or Not Applicable then input 0, not N/A or  0sqm.</t>
        </r>
        <r>
          <rPr>
            <sz val="8"/>
            <color indexed="81"/>
            <rFont val="Tahoma"/>
            <family val="2"/>
          </rPr>
          <t xml:space="preserve">
</t>
        </r>
      </text>
    </comment>
    <comment ref="H16" authorId="1" shapeId="0" xr:uid="{00000000-0006-0000-0300-000010000000}">
      <text>
        <r>
          <rPr>
            <sz val="8"/>
            <color indexed="81"/>
            <rFont val="Tahoma"/>
            <family val="2"/>
          </rPr>
          <t>Use this cell to see a detailed  description of the building(s) being considered above.  To see the description, first choose the building from the drop box in this cell.  The detailed description of the selected building will appear outside the checklist, to the right.</t>
        </r>
      </text>
    </comment>
    <comment ref="AG16" authorId="0" shapeId="0" xr:uid="{00000000-0006-0000-0300-000011000000}">
      <text>
        <r>
          <rPr>
            <sz val="8"/>
            <color indexed="81"/>
            <rFont val="Tahoma"/>
            <family val="2"/>
          </rPr>
          <t>Answer "Yes" if the entrance to the space is directly from the outdoors.  
Answer "No" if the entrance to the space is via another interior space such as a corridor or mall.</t>
        </r>
      </text>
    </comment>
    <comment ref="AG17" authorId="0" shapeId="0" xr:uid="{00000000-0006-0000-0300-000012000000}">
      <text>
        <r>
          <rPr>
            <sz val="8"/>
            <color indexed="81"/>
            <rFont val="Tahoma"/>
            <family val="2"/>
          </rPr>
          <t>Answer N/A if there is no outdoor entrance.
Answer "Yes" if a new entrance is being built for the space, or if the existing outdoor entrance to the space is being modified.  
Answer "No" if the existing outdoor entrance to the space is not being modified.</t>
        </r>
      </text>
    </comment>
    <comment ref="I20" authorId="0" shapeId="0" xr:uid="{00000000-0006-0000-0300-000013000000}">
      <text>
        <r>
          <rPr>
            <sz val="8"/>
            <color indexed="81"/>
            <rFont val="Tahoma"/>
            <family val="2"/>
          </rPr>
          <t>If not applicable, indicate "N/A".
Indicate EUI requirement per the Rezoning Conditions.</t>
        </r>
      </text>
    </comment>
    <comment ref="Q20" authorId="0" shapeId="0" xr:uid="{00000000-0006-0000-0300-000014000000}">
      <text>
        <r>
          <rPr>
            <sz val="8"/>
            <color indexed="81"/>
            <rFont val="Tahoma"/>
            <family val="2"/>
          </rPr>
          <t xml:space="preserve">Input to first decimal, without % sign. Example:  20.0
Indicate the </t>
        </r>
        <r>
          <rPr>
            <u/>
            <sz val="8"/>
            <color indexed="81"/>
            <rFont val="Tahoma"/>
            <family val="2"/>
          </rPr>
          <t>required</t>
        </r>
        <r>
          <rPr>
            <sz val="8"/>
            <color indexed="81"/>
            <rFont val="Tahoma"/>
            <family val="2"/>
          </rPr>
          <t xml:space="preserve"> energy cost savings (reduction) beyond 90.1-2010, as stipulated by the Rezoning Conditions.
</t>
        </r>
        <r>
          <rPr>
            <u/>
            <sz val="8"/>
            <color indexed="81"/>
            <rFont val="Tahoma"/>
            <family val="2"/>
          </rPr>
          <t>Note:</t>
        </r>
        <r>
          <rPr>
            <sz val="8"/>
            <color indexed="81"/>
            <rFont val="Tahoma"/>
            <family val="2"/>
          </rPr>
          <t xml:space="preserve">  Savings to be measured in % energy cost saved.</t>
        </r>
      </text>
    </comment>
    <comment ref="AE20" authorId="0" shapeId="0" xr:uid="{00000000-0006-0000-0300-000015000000}">
      <text>
        <r>
          <rPr>
            <sz val="8"/>
            <color indexed="81"/>
            <rFont val="Tahoma"/>
            <family val="2"/>
          </rPr>
          <t xml:space="preserve">Indicate level of LEED Certification </t>
        </r>
        <r>
          <rPr>
            <u/>
            <sz val="8"/>
            <color indexed="81"/>
            <rFont val="Tahoma"/>
            <family val="2"/>
          </rPr>
          <t>required</t>
        </r>
        <r>
          <rPr>
            <sz val="8"/>
            <color indexed="81"/>
            <rFont val="Tahoma"/>
            <family val="2"/>
          </rPr>
          <t xml:space="preserve"> by Rezoning Conditions.</t>
        </r>
      </text>
    </comment>
    <comment ref="AG20" authorId="0" shapeId="0" xr:uid="{00000000-0006-0000-0300-000016000000}">
      <text>
        <r>
          <rPr>
            <sz val="8"/>
            <color indexed="81"/>
            <rFont val="Tahoma"/>
            <family val="2"/>
          </rPr>
          <t xml:space="preserve">Indicate number of LEED energy pts (EAc1) </t>
        </r>
        <r>
          <rPr>
            <u/>
            <sz val="8"/>
            <color indexed="81"/>
            <rFont val="Tahoma"/>
            <family val="2"/>
          </rPr>
          <t>required</t>
        </r>
        <r>
          <rPr>
            <sz val="8"/>
            <color indexed="81"/>
            <rFont val="Tahoma"/>
            <family val="2"/>
          </rPr>
          <t xml:space="preserve"> by Rezoning Conditions. If not specified, indicate N/A but still indicate number of pts achieved below.</t>
        </r>
      </text>
    </comment>
    <comment ref="I21" authorId="0" shapeId="0" xr:uid="{00000000-0006-0000-0300-000017000000}">
      <text>
        <r>
          <rPr>
            <sz val="8"/>
            <color indexed="81"/>
            <rFont val="Tahoma"/>
            <family val="2"/>
          </rPr>
          <t>If not applicable, indicate "N/A".
Indicate EUI achieved per the modeling output (ECB).</t>
        </r>
      </text>
    </comment>
    <comment ref="Q21" authorId="0" shapeId="0" xr:uid="{00000000-0006-0000-0300-000018000000}">
      <text>
        <r>
          <rPr>
            <sz val="8"/>
            <color indexed="81"/>
            <rFont val="Tahoma"/>
            <family val="2"/>
          </rPr>
          <t xml:space="preserve">Input to first decimal, without % sign. Example:  20.0
This cell indicates the energy cost improvement (reduction) </t>
        </r>
        <r>
          <rPr>
            <u/>
            <sz val="8"/>
            <color indexed="81"/>
            <rFont val="Tahoma"/>
            <family val="2"/>
          </rPr>
          <t>achieved</t>
        </r>
        <r>
          <rPr>
            <sz val="8"/>
            <color indexed="81"/>
            <rFont val="Tahoma"/>
            <family val="2"/>
          </rPr>
          <t xml:space="preserve"> beyond 90.1-2010, by percentage.
Note, this measures energy cost savings, not energy savings.</t>
        </r>
      </text>
    </comment>
    <comment ref="T21" authorId="0" shapeId="0" xr:uid="{00000000-0006-0000-0300-000019000000}">
      <text>
        <r>
          <rPr>
            <sz val="8"/>
            <color indexed="81"/>
            <rFont val="Tahoma"/>
            <family val="2"/>
          </rPr>
          <t>New Construction or Core &amp; Shell</t>
        </r>
      </text>
    </comment>
    <comment ref="AE21" authorId="0" shapeId="0" xr:uid="{00000000-0006-0000-0300-00001A000000}">
      <text>
        <r>
          <rPr>
            <sz val="8"/>
            <color indexed="81"/>
            <rFont val="Tahoma"/>
            <family val="2"/>
          </rPr>
          <t xml:space="preserve">Indicate level of LEED Certification </t>
        </r>
        <r>
          <rPr>
            <u/>
            <sz val="8"/>
            <color indexed="81"/>
            <rFont val="Tahoma"/>
            <family val="2"/>
          </rPr>
          <t>achieved</t>
        </r>
        <r>
          <rPr>
            <sz val="8"/>
            <color indexed="81"/>
            <rFont val="Tahoma"/>
            <family val="2"/>
          </rPr>
          <t>.</t>
        </r>
      </text>
    </comment>
    <comment ref="AG21" authorId="0" shapeId="0" xr:uid="{00000000-0006-0000-0300-00001B000000}">
      <text>
        <r>
          <rPr>
            <sz val="8"/>
            <color indexed="81"/>
            <rFont val="Tahoma"/>
            <family val="2"/>
          </rPr>
          <t xml:space="preserve">Indicate number of LEED energy pts (EAc1) </t>
        </r>
        <r>
          <rPr>
            <u/>
            <sz val="8"/>
            <color indexed="81"/>
            <rFont val="Tahoma"/>
            <family val="2"/>
          </rPr>
          <t>achieved</t>
        </r>
        <r>
          <rPr>
            <sz val="8"/>
            <color indexed="81"/>
            <rFont val="Tahoma"/>
            <family val="2"/>
          </rPr>
          <t xml:space="preserve"> as shown on LEED Letter Template for EAc1.</t>
        </r>
      </text>
    </comment>
    <comment ref="AD24" authorId="0" shapeId="0" xr:uid="{00000000-0006-0000-0300-00001C000000}">
      <text>
        <r>
          <rPr>
            <sz val="8"/>
            <color indexed="81"/>
            <rFont val="Tahoma"/>
            <family val="2"/>
          </rPr>
          <t>Indicate here any additional Renewable Energy system not listed within Drop-Down menu.</t>
        </r>
      </text>
    </comment>
    <comment ref="C25" authorId="0" shapeId="0" xr:uid="{00000000-0006-0000-0300-00001D000000}">
      <text>
        <r>
          <rPr>
            <sz val="8"/>
            <color indexed="81"/>
            <rFont val="Tahoma"/>
            <family val="2"/>
          </rPr>
          <t>Do not include the City neighbourhood energy systems here.  See below for declaration of City neighbourhood energy systems.</t>
        </r>
      </text>
    </comment>
    <comment ref="AB25" authorId="0" shapeId="0" xr:uid="{00000000-0006-0000-0300-00001E000000}">
      <text>
        <r>
          <rPr>
            <sz val="8"/>
            <color indexed="81"/>
            <rFont val="Tahoma"/>
            <family val="2"/>
          </rPr>
          <t>Indicate here any additional High Performance Energy system not listed within Drop-Down menu.</t>
        </r>
      </text>
    </comment>
    <comment ref="J28" authorId="0" shapeId="0" xr:uid="{00000000-0006-0000-0300-00001F000000}">
      <text>
        <r>
          <rPr>
            <sz val="8"/>
            <color indexed="81"/>
            <rFont val="Tahoma"/>
            <family val="2"/>
          </rPr>
          <t>If the existing building is already tied into an N/E system then choose the "Connected…" option. 
If within an N/E area but the building is not connected to the N/E system then choose the "Not Connected…" option.  
If the building is not within an N/E area then choose the "N/A" option.</t>
        </r>
      </text>
    </comment>
    <comment ref="AG31" authorId="0" shapeId="0" xr:uid="{00000000-0006-0000-0300-000020000000}">
      <text>
        <r>
          <rPr>
            <sz val="8"/>
            <color indexed="81"/>
            <rFont val="Tahoma"/>
            <family val="2"/>
          </rPr>
          <t>Are either architects or engineers involved in this project?</t>
        </r>
      </text>
    </comment>
    <comment ref="AG33" authorId="0" shapeId="0" xr:uid="{00000000-0006-0000-0300-000021000000}">
      <text>
        <r>
          <rPr>
            <sz val="8"/>
            <color indexed="81"/>
            <rFont val="Tahoma"/>
            <family val="2"/>
          </rPr>
          <t>Only Food and/or Beverage establishments are eligible for exterior patio heating systems.</t>
        </r>
      </text>
    </comment>
    <comment ref="N35" authorId="0" shapeId="0" xr:uid="{00000000-0006-0000-0300-000022000000}">
      <text>
        <r>
          <rPr>
            <b/>
            <sz val="8"/>
            <color indexed="81"/>
            <rFont val="Tahoma"/>
            <family val="2"/>
          </rPr>
          <t>IMPORTANT:  All Building Envelope work is automatically considered "Voluntary Upgrade". This can be indicated on row 12 above and on rows 76-78 below.</t>
        </r>
        <r>
          <rPr>
            <sz val="8"/>
            <color indexed="81"/>
            <rFont val="Tahoma"/>
            <family val="2"/>
          </rPr>
          <t xml:space="preserve">
Answer "Yes" if your scope of work on the building envelope includes the addition, deletion or replacement of glazing, skylights, doors, or insulation.
If you are only refurbishing then reinstalling the original components then answer "No".</t>
        </r>
      </text>
    </comment>
    <comment ref="P35" authorId="0" shapeId="0" xr:uid="{00000000-0006-0000-0300-000023000000}">
      <text>
        <r>
          <rPr>
            <sz val="8"/>
            <color indexed="81"/>
            <rFont val="Tahoma"/>
            <family val="2"/>
          </rPr>
          <t>Indicate party responsible for "Yes" or "No" response.  Include company name and name of individual.</t>
        </r>
      </text>
    </comment>
    <comment ref="S37" authorId="0" shapeId="0" xr:uid="{00000000-0006-0000-0300-000024000000}">
      <text>
        <r>
          <rPr>
            <sz val="8"/>
            <color indexed="81"/>
            <rFont val="Tahoma"/>
            <family val="2"/>
          </rPr>
          <t>Not required for Alteration projects (Part 11 TIs).</t>
        </r>
      </text>
    </comment>
    <comment ref="D39" authorId="0" shapeId="0" xr:uid="{00000000-0006-0000-0300-000025000000}">
      <text>
        <r>
          <rPr>
            <sz val="8"/>
            <color indexed="81"/>
            <rFont val="Tahoma"/>
            <family val="2"/>
          </rPr>
          <t>If building a complete wall or a complete roof, then comply with NECB 2015 envelope requirements and use envelope forms provided in the Building Envelpe tab.  If only doing partial work or cladding work etc then submit only the Calculator to show that the envelope performance has not been made worse.</t>
        </r>
      </text>
    </comment>
    <comment ref="N41" authorId="0" shapeId="0" xr:uid="{00000000-0006-0000-0300-000026000000}">
      <text>
        <r>
          <rPr>
            <sz val="8"/>
            <color indexed="81"/>
            <rFont val="Tahoma"/>
            <family val="2"/>
          </rPr>
          <t xml:space="preserve">If you are adding lighting load, answer "Yes".
If you are altering luminaires (replacing, removing, or relocating from one space into another) then answer "Yes", otherwise answer "No". </t>
        </r>
      </text>
    </comment>
    <comment ref="P41" authorId="0" shapeId="0" xr:uid="{00000000-0006-0000-0300-000027000000}">
      <text>
        <r>
          <rPr>
            <sz val="8"/>
            <color indexed="81"/>
            <rFont val="Tahoma"/>
            <family val="2"/>
          </rPr>
          <t>Indicate party responsible for "Yes" or "No" response.  Include company name and name of individual.</t>
        </r>
      </text>
    </comment>
    <comment ref="S43" authorId="0" shapeId="0" xr:uid="{00000000-0006-0000-0300-000028000000}">
      <text>
        <r>
          <rPr>
            <sz val="8"/>
            <color indexed="81"/>
            <rFont val="Tahoma"/>
            <family val="2"/>
          </rPr>
          <t>Not required for Alteration projects (Part 11 TIs).</t>
        </r>
      </text>
    </comment>
    <comment ref="N47" authorId="0" shapeId="0" xr:uid="{00000000-0006-0000-0300-000029000000}">
      <text>
        <r>
          <rPr>
            <sz val="8"/>
            <color indexed="81"/>
            <rFont val="Tahoma"/>
            <family val="2"/>
          </rPr>
          <t>If you are adding any HVAC equipment (including kitchen exhaust and make-up air systems) that has an energy component such as motors ( &gt;1 hp ), burners, coils, or heat exchangers, then answer "Yes".
If you are only repairing existing equipment or moving diffuser locations then answer "No".</t>
        </r>
      </text>
    </comment>
    <comment ref="P47" authorId="0" shapeId="0" xr:uid="{00000000-0006-0000-0300-00002A000000}">
      <text>
        <r>
          <rPr>
            <sz val="8"/>
            <color indexed="81"/>
            <rFont val="Tahoma"/>
            <family val="2"/>
          </rPr>
          <t>Indicate party responsible for "Yes" or "No" response.  Include company name and name of individual.</t>
        </r>
      </text>
    </comment>
    <comment ref="S49" authorId="0" shapeId="0" xr:uid="{00000000-0006-0000-0300-00002B000000}">
      <text>
        <r>
          <rPr>
            <sz val="8"/>
            <color indexed="81"/>
            <rFont val="Tahoma"/>
            <family val="2"/>
          </rPr>
          <t>Not required for Alteration projects (Part 11 TIs).</t>
        </r>
      </text>
    </comment>
    <comment ref="E53" authorId="0" shapeId="0" xr:uid="{00000000-0006-0000-0300-00002C000000}">
      <text>
        <r>
          <rPr>
            <sz val="8"/>
            <color indexed="81"/>
            <rFont val="Tahoma"/>
            <family val="2"/>
          </rPr>
          <t>Insert source of input per these examples:
- ASHRAE 62 - 2001 (except Addendum n)
or
- ASHRAE 62.1 - 20__
etc</t>
        </r>
      </text>
    </comment>
    <comment ref="N55" authorId="0" shapeId="0" xr:uid="{00000000-0006-0000-0300-00002D000000}">
      <text>
        <r>
          <rPr>
            <sz val="8"/>
            <color indexed="81"/>
            <rFont val="Tahoma"/>
            <family val="2"/>
          </rPr>
          <t>If you are adding any Service Water Heating equipment (boilers, hot water heater, on-demand system) that has an energy component such as motors, burners, coils, or heat exchangers, then answer "Yes".
If you are only repairing or relocating existing equipment, then answer "No".</t>
        </r>
      </text>
    </comment>
    <comment ref="P55" authorId="0" shapeId="0" xr:uid="{00000000-0006-0000-0300-00002E000000}">
      <text>
        <r>
          <rPr>
            <sz val="8"/>
            <color indexed="81"/>
            <rFont val="Tahoma"/>
            <family val="2"/>
          </rPr>
          <t>Indicate party responsible for "Yes" or "No" response.  Include company name and name of individual.</t>
        </r>
      </text>
    </comment>
    <comment ref="S57" authorId="0" shapeId="0" xr:uid="{00000000-0006-0000-0300-00002F000000}">
      <text>
        <r>
          <rPr>
            <sz val="8"/>
            <color indexed="81"/>
            <rFont val="Tahoma"/>
            <family val="2"/>
          </rPr>
          <t>Not required for Alteration projects (Part 11 TIs).</t>
        </r>
      </text>
    </comment>
    <comment ref="D59" authorId="0" shapeId="0" xr:uid="{00000000-0006-0000-0300-000030000000}">
      <text>
        <r>
          <rPr>
            <sz val="8"/>
            <color indexed="81"/>
            <rFont val="Tahoma"/>
            <family val="2"/>
          </rPr>
          <t>Indicate "X" if you are providing a water heating system that satisfies the requirements.
Indicate "N/A" if a water heating system is not provided.</t>
        </r>
      </text>
    </comment>
    <comment ref="N61" authorId="0" shapeId="0" xr:uid="{00000000-0006-0000-0300-000031000000}">
      <text>
        <r>
          <rPr>
            <sz val="8"/>
            <color indexed="81"/>
            <rFont val="Tahoma"/>
            <family val="2"/>
          </rPr>
          <t>If you are adding or replacing Transformers, then answer "Yes", otherwise answer "No".</t>
        </r>
      </text>
    </comment>
    <comment ref="P61" authorId="0" shapeId="0" xr:uid="{00000000-0006-0000-0300-000032000000}">
      <text>
        <r>
          <rPr>
            <sz val="8"/>
            <color indexed="81"/>
            <rFont val="Tahoma"/>
            <family val="2"/>
          </rPr>
          <t>Indicate party responsible for "Yes" or "No" response.  Include company name and name of individual.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McCall, Gregory</author>
  </authors>
  <commentList>
    <comment ref="C37" authorId="0" shapeId="0" xr:uid="{00000000-0006-0000-0400-000001000000}">
      <text>
        <r>
          <rPr>
            <sz val="8"/>
            <color indexed="81"/>
            <rFont val="Tahoma"/>
            <family val="2"/>
          </rPr>
          <t>Alteration rules per the NECB alteration language found within "Notes to Part 11" of the VBBL. See link.</t>
        </r>
      </text>
    </comment>
    <comment ref="C41" authorId="0" shapeId="0" xr:uid="{00000000-0006-0000-0400-000002000000}">
      <text>
        <r>
          <rPr>
            <sz val="8"/>
            <color indexed="81"/>
            <rFont val="Arial"/>
            <family val="2"/>
          </rPr>
          <t>Includes new skylights to be added.</t>
        </r>
      </text>
    </comment>
    <comment ref="F41" authorId="0" shapeId="0" xr:uid="{00000000-0006-0000-0400-000003000000}">
      <text>
        <r>
          <rPr>
            <sz val="8"/>
            <color indexed="81"/>
            <rFont val="Arial"/>
            <family val="2"/>
          </rPr>
          <t xml:space="preserve">Ex:  1.7% to be indicated as 1.7 </t>
        </r>
      </text>
    </comment>
    <comment ref="D43" authorId="0" shapeId="0" xr:uid="{00000000-0006-0000-0400-000004000000}">
      <text>
        <r>
          <rPr>
            <sz val="9"/>
            <color indexed="81"/>
            <rFont val="Tahoma"/>
            <family val="2"/>
          </rPr>
          <t>Complete questions within Rows 33-41 before attempting to complete Fenestration Table below.</t>
        </r>
      </text>
    </comment>
    <comment ref="I44" authorId="0" shapeId="0" xr:uid="{00000000-0006-0000-0400-000005000000}">
      <text>
        <r>
          <rPr>
            <sz val="8"/>
            <color indexed="81"/>
            <rFont val="Arial"/>
            <family val="2"/>
          </rPr>
          <t>USI value for Repaired or replaced skylight assembly.</t>
        </r>
      </text>
    </comment>
    <comment ref="J44" authorId="0" shapeId="0" xr:uid="{00000000-0006-0000-0400-000006000000}">
      <text>
        <r>
          <rPr>
            <sz val="8"/>
            <color indexed="81"/>
            <rFont val="Arial"/>
            <family val="2"/>
          </rPr>
          <t>USI value for New or Repaired skylight assembly.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McCall, Gregory</author>
  </authors>
  <commentList>
    <comment ref="M9" authorId="0" shapeId="0" xr:uid="{00000000-0006-0000-0500-000001000000}">
      <text>
        <r>
          <rPr>
            <sz val="8"/>
            <color indexed="81"/>
            <rFont val="Arial"/>
            <family val="2"/>
          </rPr>
          <t>Alteration rules per the NECB alteration language found within "Notes to Part 11" of the VBBL. See link.</t>
        </r>
      </text>
    </comment>
    <comment ref="R9" authorId="0" shapeId="0" xr:uid="{00000000-0006-0000-0500-000002000000}">
      <text>
        <r>
          <rPr>
            <sz val="8"/>
            <color indexed="81"/>
            <rFont val="Arial"/>
            <family val="2"/>
          </rPr>
          <t>The MIN of either Added or Removed.</t>
        </r>
      </text>
    </comment>
    <comment ref="I10" authorId="0" shapeId="0" xr:uid="{00000000-0006-0000-0500-000003000000}">
      <text>
        <r>
          <rPr>
            <sz val="8"/>
            <color indexed="81"/>
            <rFont val="Arial"/>
            <family val="2"/>
          </rPr>
          <t>Includes Replaced luminaires.
Also, Removed LP cannot exceed Existing LP.</t>
        </r>
      </text>
    </comment>
    <comment ref="J10" authorId="0" shapeId="0" xr:uid="{00000000-0006-0000-0500-000004000000}">
      <text>
        <r>
          <rPr>
            <sz val="8"/>
            <color indexed="81"/>
            <rFont val="Arial"/>
            <family val="2"/>
          </rPr>
          <t>Total Lighting Power within each space per Articles 4.2.1.4. and 4.2.1.6..</t>
        </r>
      </text>
    </comment>
    <comment ref="L10" authorId="0" shapeId="0" xr:uid="{00000000-0006-0000-0500-000005000000}">
      <text>
        <r>
          <rPr>
            <sz val="8"/>
            <color indexed="81"/>
            <rFont val="Arial"/>
            <family val="2"/>
          </rPr>
          <t>Adjusted to imperial W/sqft.</t>
        </r>
      </text>
    </comment>
    <comment ref="M10" authorId="0" shapeId="0" xr:uid="{00000000-0006-0000-0500-000006000000}">
      <text>
        <r>
          <rPr>
            <u/>
            <sz val="8"/>
            <color indexed="81"/>
            <rFont val="Arial"/>
            <family val="2"/>
          </rPr>
          <t>Exceptions 2.1.2.1.(a):</t>
        </r>
        <r>
          <rPr>
            <sz val="8"/>
            <color indexed="81"/>
            <rFont val="Arial"/>
            <family val="2"/>
          </rPr>
          <t xml:space="preserve">
For existing spaces already exceeding the Code LPD, Added LP cannot exceed 50% of Replaced LP.
No limit to Added LP as long as Code LPD is not exceeded for that space.</t>
        </r>
      </text>
    </comment>
    <comment ref="N10" authorId="0" shapeId="0" xr:uid="{00000000-0006-0000-0500-000007000000}">
      <text>
        <r>
          <rPr>
            <u/>
            <sz val="8"/>
            <color indexed="81"/>
            <rFont val="Arial"/>
            <family val="2"/>
          </rPr>
          <t>Exception 2.1.2.1.(a)</t>
        </r>
        <r>
          <rPr>
            <sz val="8"/>
            <color indexed="81"/>
            <rFont val="Arial"/>
            <family val="2"/>
          </rPr>
          <t>:   
2 kW LP replacement limit for alteration project to trigger only autoshutoff control requirement of 4.2.2.1.(20), otherwise all altered spaces must comply with entirety of Part 4.</t>
        </r>
      </text>
    </comment>
    <comment ref="K47" authorId="0" shapeId="0" xr:uid="{00000000-0006-0000-0500-000008000000}">
      <text>
        <r>
          <rPr>
            <sz val="8"/>
            <color indexed="81"/>
            <rFont val="Arial"/>
            <family val="2"/>
          </rPr>
          <t>Total Design LP divided by Total Area.</t>
        </r>
      </text>
    </comment>
    <comment ref="L47" authorId="0" shapeId="0" xr:uid="{00000000-0006-0000-0500-000009000000}">
      <text>
        <r>
          <rPr>
            <sz val="8"/>
            <color indexed="81"/>
            <rFont val="Arial"/>
            <family val="2"/>
          </rPr>
          <t>Total LP allowance divided by Total Area.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Zahra Teshnizi</author>
  </authors>
  <commentList>
    <comment ref="U1" authorId="0" shapeId="0" xr:uid="{00000000-0006-0000-0800-000001000000}">
      <text>
        <r>
          <rPr>
            <b/>
            <sz val="9"/>
            <color indexed="81"/>
            <rFont val="Tahoma"/>
            <family val="2"/>
          </rPr>
          <t>Zahra Teshnizi:</t>
        </r>
        <r>
          <rPr>
            <sz val="9"/>
            <color indexed="81"/>
            <rFont val="Tahoma"/>
            <family val="2"/>
          </rPr>
          <t xml:space="preserve">
http://evaluebc.bcassessment.ca/</t>
        </r>
      </text>
    </comment>
  </commentList>
</comments>
</file>

<file path=xl/sharedStrings.xml><?xml version="1.0" encoding="utf-8"?>
<sst xmlns="http://schemas.openxmlformats.org/spreadsheetml/2006/main" count="4323" uniqueCount="3046">
  <si>
    <t>Assembly #</t>
  </si>
  <si>
    <t>Wall</t>
  </si>
  <si>
    <t>Roof</t>
  </si>
  <si>
    <t>Floor</t>
  </si>
  <si>
    <t>Fenestration</t>
  </si>
  <si>
    <t>-</t>
  </si>
  <si>
    <t>Assembly Type</t>
  </si>
  <si>
    <t>Space Type</t>
  </si>
  <si>
    <t>Equipment #</t>
  </si>
  <si>
    <t>Equipment Description</t>
  </si>
  <si>
    <t>Standard</t>
  </si>
  <si>
    <t>Rating Condition</t>
  </si>
  <si>
    <t>Equipment Performance</t>
  </si>
  <si>
    <t>Part 3</t>
  </si>
  <si>
    <t>Table 3.2.2.2.</t>
  </si>
  <si>
    <t>Table 3.2.2.4.</t>
  </si>
  <si>
    <t>Table 3.2.3.1</t>
  </si>
  <si>
    <t>Above Ground Opaque Building Assembly</t>
  </si>
  <si>
    <t>Zone 4: &lt;3000</t>
  </si>
  <si>
    <t>Zone 5: 3000 to 3999</t>
  </si>
  <si>
    <t>Zone 6: 4000 to 4999</t>
  </si>
  <si>
    <t>Zone 7A: 5000 to 5999</t>
  </si>
  <si>
    <t>Zone 7B: 6000 to 6999</t>
  </si>
  <si>
    <r>
      <t xml:space="preserve">Zone 8: </t>
    </r>
    <r>
      <rPr>
        <sz val="11"/>
        <color theme="1"/>
        <rFont val="Calibri"/>
        <family val="2"/>
      </rPr>
      <t>≥ 7000</t>
    </r>
  </si>
  <si>
    <t>Component</t>
  </si>
  <si>
    <t>Assemblies in Contact with the Ground</t>
  </si>
  <si>
    <t>All Doors</t>
  </si>
  <si>
    <t>Walls</t>
  </si>
  <si>
    <t>Roofs</t>
  </si>
  <si>
    <t>Floors</t>
  </si>
  <si>
    <t>Doors</t>
  </si>
  <si>
    <t>Underground Walls</t>
  </si>
  <si>
    <t>Underground Roofs</t>
  </si>
  <si>
    <t>Underground Floors</t>
  </si>
  <si>
    <t>FDWR Requirements Article 3.2.1.4.</t>
  </si>
  <si>
    <t xml:space="preserve"> Table 6.2.2.1.</t>
  </si>
  <si>
    <t>Building Type</t>
  </si>
  <si>
    <r>
      <t>Lighting Power Density, W/m</t>
    </r>
    <r>
      <rPr>
        <vertAlign val="superscript"/>
        <sz val="10"/>
        <color theme="1"/>
        <rFont val="Helvetica LT Std"/>
        <family val="2"/>
      </rPr>
      <t>2</t>
    </r>
  </si>
  <si>
    <t>Automotive facility</t>
  </si>
  <si>
    <t>Convention centre</t>
  </si>
  <si>
    <t>Courthouse</t>
  </si>
  <si>
    <t>Dining: bar lounge/leisure</t>
  </si>
  <si>
    <r>
      <t xml:space="preserve">EF </t>
    </r>
    <r>
      <rPr>
        <sz val="10"/>
        <color theme="1"/>
        <rFont val="Calibri"/>
        <family val="2"/>
      </rPr>
      <t>≥ 2.1</t>
    </r>
  </si>
  <si>
    <t>Dining: cafeteria/fast food</t>
  </si>
  <si>
    <t>dining: family</t>
  </si>
  <si>
    <t>Dormitory</t>
  </si>
  <si>
    <t>Exercise centre</t>
  </si>
  <si>
    <t>Fire station</t>
  </si>
  <si>
    <t>Gymnasium</t>
  </si>
  <si>
    <t>Health care clinic</t>
  </si>
  <si>
    <t>Oil-fired, instantaneous; Input ≤ 61.5 kW</t>
  </si>
  <si>
    <t>Hospital</t>
  </si>
  <si>
    <t>Hotel/Motel</t>
  </si>
  <si>
    <t>Et ≥ 80%</t>
  </si>
  <si>
    <t>Library</t>
  </si>
  <si>
    <t>Manufacturing facility</t>
  </si>
  <si>
    <t>Motion picture theatre</t>
  </si>
  <si>
    <t>Multi-unit residential building</t>
  </si>
  <si>
    <t>Museum</t>
  </si>
  <si>
    <t>Office</t>
  </si>
  <si>
    <t>Penitentiary</t>
  </si>
  <si>
    <t>Performing arts theatre</t>
  </si>
  <si>
    <t>Police station</t>
  </si>
  <si>
    <t>Post office</t>
  </si>
  <si>
    <t xml:space="preserve">Religious building </t>
  </si>
  <si>
    <t>Retail area</t>
  </si>
  <si>
    <t>School/university</t>
  </si>
  <si>
    <t>Component or Equipment</t>
  </si>
  <si>
    <t>Cooling or Heating Capacity, kW (Btu/h)</t>
  </si>
  <si>
    <r>
      <t>Rating Conditions</t>
    </r>
    <r>
      <rPr>
        <b/>
        <vertAlign val="superscript"/>
        <sz val="9"/>
        <color theme="1"/>
        <rFont val="Arial Narrow"/>
        <family val="2"/>
      </rPr>
      <t>(1)</t>
    </r>
  </si>
  <si>
    <r>
      <t>Minimum Performance</t>
    </r>
    <r>
      <rPr>
        <b/>
        <vertAlign val="superscript"/>
        <sz val="9"/>
        <color theme="1"/>
        <rFont val="Arial Narrow"/>
        <family val="2"/>
      </rPr>
      <t>(2)</t>
    </r>
  </si>
  <si>
    <t>Sports arena</t>
  </si>
  <si>
    <t>Split system</t>
  </si>
  <si>
    <t>&lt; 19 (65 000)</t>
  </si>
  <si>
    <r>
      <t>CSA</t>
    </r>
    <r>
      <rPr>
        <sz val="9"/>
        <color theme="1"/>
        <rFont val="Arial Narrow"/>
        <family val="2"/>
      </rPr>
      <t xml:space="preserve"> </t>
    </r>
    <r>
      <rPr>
        <sz val="9"/>
        <rFont val="Arial Narrow"/>
        <family val="2"/>
      </rPr>
      <t>C656</t>
    </r>
  </si>
  <si>
    <t>—</t>
  </si>
  <si>
    <r>
      <t>SEER = 15</t>
    </r>
    <r>
      <rPr>
        <vertAlign val="superscript"/>
        <sz val="9"/>
        <color theme="1"/>
        <rFont val="Arial Narrow"/>
        <family val="2"/>
      </rPr>
      <t>(3)</t>
    </r>
  </si>
  <si>
    <t>Storage garage</t>
  </si>
  <si>
    <t>Single-package system</t>
  </si>
  <si>
    <t>SEER = 14(3)</t>
  </si>
  <si>
    <t>Town hall</t>
  </si>
  <si>
    <t>Air conditioners, all electric phases, split and single-package</t>
  </si>
  <si>
    <t>≥ 19 (65 000) and</t>
  </si>
  <si>
    <t>CAN/CSA-C746</t>
  </si>
  <si>
    <t>≥ 19 kW and &lt; 40 kW, electric resistance heating section or no heating section</t>
  </si>
  <si>
    <t>COP = 3.28(3)</t>
  </si>
  <si>
    <t>Transportation facility</t>
  </si>
  <si>
    <t>Heat pumps, split and single package</t>
  </si>
  <si>
    <t>&lt; 223 (760 000)</t>
  </si>
  <si>
    <t>ICOP = 3.34</t>
  </si>
  <si>
    <t>Warehouse</t>
  </si>
  <si>
    <t>SPVAC and SPVHP in cooling mode</t>
  </si>
  <si>
    <t>≥ 19 kW and &lt; 40 kW, non-electric heating section</t>
  </si>
  <si>
    <t>COP = 3.22(3)</t>
  </si>
  <si>
    <t>Workshop</t>
  </si>
  <si>
    <t>SPVHP in heating mode</t>
  </si>
  <si>
    <t>ICOP = 3.28</t>
  </si>
  <si>
    <t>Evaporatively cooled</t>
  </si>
  <si>
    <t>≥ 40 kW and &lt; 70 kW, electric resistance heating section or no heating section</t>
  </si>
  <si>
    <t>Atrium &lt; 6 m in height</t>
  </si>
  <si>
    <t>Evaporatively cooled and water evaporatively cooled, split and single-package</t>
  </si>
  <si>
    <t>Atrium between 6 m and 12 m in height</t>
  </si>
  <si>
    <t>Water evaporatively cooled air conditioners, split and single-package </t>
  </si>
  <si>
    <t>≥ 40 kW and &lt; 70 kW, non-electric heating section</t>
  </si>
  <si>
    <t>COP = 3.17(3)</t>
  </si>
  <si>
    <t>Atrium &gt; 12 m in height</t>
  </si>
  <si>
    <t>Air-cooled and water evaporatively cooled</t>
  </si>
  <si>
    <t>ICOP = 3.22</t>
  </si>
  <si>
    <t>Audience seating area – permanent for auditorium</t>
  </si>
  <si>
    <t>Air-cooled</t>
  </si>
  <si>
    <t>≥ 70 kW and &lt; 223 kW, electric resistance heating section or no heating section</t>
  </si>
  <si>
    <t>COP = 2.93(3)</t>
  </si>
  <si>
    <t>Water evaporatively cooled</t>
  </si>
  <si>
    <t>ICOP = 2.96</t>
  </si>
  <si>
    <t>Audience seating area – permanent for gymnasium</t>
  </si>
  <si>
    <t>Ground-source and water-source heat pumps</t>
  </si>
  <si>
    <t>≥ 70 kW and &lt; 223 kW, non-electric heating section</t>
  </si>
  <si>
    <t>COP = 2.87(3)</t>
  </si>
  <si>
    <t>Audience seating area – permanent for motion picture theatre</t>
  </si>
  <si>
    <t>Internal water-loop heat pumps</t>
  </si>
  <si>
    <t>ICOP = 2.90</t>
  </si>
  <si>
    <t>Audience seating area – permanent for penitentiary</t>
  </si>
  <si>
    <t>Water-cooled air conditioners</t>
  </si>
  <si>
    <t>≥ 223 (760 000)</t>
  </si>
  <si>
    <t>≥ 223 kW, electric resistance heating section or no heating section</t>
  </si>
  <si>
    <t>COP = 2.84(3)</t>
  </si>
  <si>
    <t>Audience seating area – permanent for performing arts theatre</t>
  </si>
  <si>
    <t>Direct-expansion ground-source heat pumps</t>
  </si>
  <si>
    <t>ICOP = 2.87</t>
  </si>
  <si>
    <t>Audience seating area – permanent for religious building</t>
  </si>
  <si>
    <t>PTAC</t>
  </si>
  <si>
    <t>≥ 223 kW, non-electric heating section</t>
  </si>
  <si>
    <t>COP = 2.78(3)</t>
  </si>
  <si>
    <t>Audience seating area – permanent for sports arena</t>
  </si>
  <si>
    <t>PTHP in cooling mode</t>
  </si>
  <si>
    <t>ICOP = 2.81</t>
  </si>
  <si>
    <t>Audience seating area – permanent other</t>
  </si>
  <si>
    <t>PTHP in heating mode</t>
  </si>
  <si>
    <t>≥ 19 (65 000)</t>
  </si>
  <si>
    <t>EER = 11.0</t>
  </si>
  <si>
    <t>Banking activity area and offices</t>
  </si>
  <si>
    <t>Room air conditioners with reverse cycle</t>
  </si>
  <si>
    <t>Heating COP ≥ 3.3 at 8.3°C</t>
  </si>
  <si>
    <t>Classroom/Lecture hall/Training room for penitentiary</t>
  </si>
  <si>
    <t>with louvered sides</t>
  </si>
  <si>
    <t>Heating COP ≥ 2.25 at –8.3°C</t>
  </si>
  <si>
    <t>Classroom/Lecture hall/Training room other</t>
  </si>
  <si>
    <t>without louvered sides</t>
  </si>
  <si>
    <t>ICOP = 3.28 (IEER = 11.2)</t>
  </si>
  <si>
    <t>Computer/Server room</t>
  </si>
  <si>
    <t>Room air conditioners without reverse cycle</t>
  </si>
  <si>
    <t>EER = 10.8</t>
  </si>
  <si>
    <t>Conference/Meeting/ Multi-purpose room</t>
  </si>
  <si>
    <t>Room air conditioners with louvered sides, with reverse cycle</t>
  </si>
  <si>
    <t>Confinement cell</t>
  </si>
  <si>
    <t>Room air conditioners without louvered sides</t>
  </si>
  <si>
    <t>Copy/Print room</t>
  </si>
  <si>
    <t>Room air conditioner heat pumps with louvered sides</t>
  </si>
  <si>
    <t>ICOP = 3.22 (IEER = 11.0)</t>
  </si>
  <si>
    <t>Corridor/Transition area for hospital</t>
  </si>
  <si>
    <t>Room air conditioner heat pumps without louvered sides</t>
  </si>
  <si>
    <t>EER = 10.6</t>
  </si>
  <si>
    <t>Corridor/Transition area for manufacturing facility</t>
  </si>
  <si>
    <t>Room air conditioner, casement only</t>
  </si>
  <si>
    <t>Heating COP ≥ 3.2 at 8.3°C</t>
  </si>
  <si>
    <t>Corridor/Transition area for space designed to ANSI/IES RP-28 (and used primarily by residents)</t>
  </si>
  <si>
    <t>Room air conditioner, casement slider</t>
  </si>
  <si>
    <t>Heating COP ≥ 2.05 at –8.3°C</t>
  </si>
  <si>
    <t>Corridor/Transition area other</t>
  </si>
  <si>
    <t>Air conditioners, air-cooled</t>
  </si>
  <si>
    <t>ICOP = 3.14 (IEER = 10.7)</t>
  </si>
  <si>
    <t>Courtroom</t>
  </si>
  <si>
    <t>Air conditioners, water-cooled</t>
  </si>
  <si>
    <t>EER = 10.4</t>
  </si>
  <si>
    <t>Dining area for bar lounge/leisure dining</t>
  </si>
  <si>
    <t>Air conditioners, water-cooled with fluid economizer</t>
  </si>
  <si>
    <t>Dining area for cafeteria/fast food dining</t>
  </si>
  <si>
    <t>Air conditioners, glycol-cooled</t>
  </si>
  <si>
    <t>Dining area for family dining</t>
  </si>
  <si>
    <t>Air conditioners, glycol-cooled with fluid economizer</t>
  </si>
  <si>
    <t>ICOP = 3.08 (IEER = 10.5)</t>
  </si>
  <si>
    <t>Dining area for penitentiary</t>
  </si>
  <si>
    <t>Chilled water air handler</t>
  </si>
  <si>
    <t>≥ 70 kW, electric resistance heating section or no heating section</t>
  </si>
  <si>
    <t>EER = 9.5</t>
  </si>
  <si>
    <t>Dining area for space designed to ANSI/IES RP-28 (and used primarily by residents)</t>
  </si>
  <si>
    <t>Vapour compression, air- or water-cooled, electrically operated</t>
  </si>
  <si>
    <t>Heating COP = 3.2 at 8.3°C</t>
  </si>
  <si>
    <t>Dining area other</t>
  </si>
  <si>
    <t>Absorption, single- or double-effect, indirect-</t>
  </si>
  <si>
    <t>Heating COP = 2.05 at –8.3°C</t>
  </si>
  <si>
    <t>Dressing/Fitting room for performing arts theatre</t>
  </si>
  <si>
    <t>or direct-fired</t>
  </si>
  <si>
    <t>ICOP = 2.81 (IEER = 9.6)</t>
  </si>
  <si>
    <t>Electrical/Mechanical room</t>
  </si>
  <si>
    <t>Electric boilers</t>
  </si>
  <si>
    <t>≥ 70 kW, non-electric heating section</t>
  </si>
  <si>
    <t>EER = 9.3</t>
  </si>
  <si>
    <t>Emergency vehicle garage</t>
  </si>
  <si>
    <t>Gas-fired boilers</t>
  </si>
  <si>
    <t>Food preparation area</t>
  </si>
  <si>
    <t>Oil-fired boilers (No. 2 oil)</t>
  </si>
  <si>
    <t>Guest room</t>
  </si>
  <si>
    <t>Oil-fired boilers, residual (No. 5 or No. 6 oil) and other oils</t>
  </si>
  <si>
    <t>ICOP = 2.75 (IEER = 9.4)</t>
  </si>
  <si>
    <t>Laboratory for classroom</t>
  </si>
  <si>
    <r>
      <t xml:space="preserve">Gas-fired warm-air </t>
    </r>
    <r>
      <rPr>
        <i/>
        <sz val="9"/>
        <rFont val="Arial Narrow"/>
        <family val="2"/>
      </rPr>
      <t>furnaces</t>
    </r>
  </si>
  <si>
    <t>ANSI/AHRI 390</t>
  </si>
  <si>
    <t>&lt; 19 kW</t>
  </si>
  <si>
    <t>EER = 10(3)</t>
  </si>
  <si>
    <t>Laboratory other</t>
  </si>
  <si>
    <r>
      <t xml:space="preserve">Gas-fired duct </t>
    </r>
    <r>
      <rPr>
        <i/>
        <sz val="9"/>
        <rFont val="Arial Narrow"/>
        <family val="2"/>
      </rPr>
      <t>furnace</t>
    </r>
  </si>
  <si>
    <t>≥ 19 kW and &lt; 40 kW</t>
  </si>
  <si>
    <t>EER = 9.5(3)</t>
  </si>
  <si>
    <t>Laundry/Washing area</t>
  </si>
  <si>
    <r>
      <t xml:space="preserve">Gas-fired </t>
    </r>
    <r>
      <rPr>
        <i/>
        <sz val="9"/>
        <rFont val="Arial Narrow"/>
        <family val="2"/>
      </rPr>
      <t>unit heater</t>
    </r>
  </si>
  <si>
    <t>≥ 40 kW and &lt; 70 kW</t>
  </si>
  <si>
    <t>EER = 8.6(3)</t>
  </si>
  <si>
    <t>Loading dock – interior</t>
  </si>
  <si>
    <t>Gas-fired outdoor packaged units</t>
  </si>
  <si>
    <t>COP = 3.1(3)</t>
  </si>
  <si>
    <t>Lobby for elevator</t>
  </si>
  <si>
    <r>
      <t xml:space="preserve">Oil-fired warm-air </t>
    </r>
    <r>
      <rPr>
        <i/>
        <sz val="9"/>
        <rFont val="Arial Narrow"/>
        <family val="2"/>
      </rPr>
      <t>furnace</t>
    </r>
  </si>
  <si>
    <t>COP = 3.0(3)</t>
  </si>
  <si>
    <t>Lobby for hotel</t>
  </si>
  <si>
    <r>
      <t xml:space="preserve">Oil-fired duct </t>
    </r>
    <r>
      <rPr>
        <i/>
        <sz val="9"/>
        <rFont val="Arial Narrow"/>
        <family val="2"/>
      </rPr>
      <t>furnace</t>
    </r>
    <r>
      <rPr>
        <sz val="9"/>
        <color theme="1"/>
        <rFont val="Arial Narrow"/>
        <family val="2"/>
      </rPr>
      <t xml:space="preserve">and </t>
    </r>
    <r>
      <rPr>
        <i/>
        <sz val="9"/>
        <rFont val="Arial Narrow"/>
        <family val="2"/>
      </rPr>
      <t>unit heaters</t>
    </r>
  </si>
  <si>
    <t>COP = 2.9(3)</t>
  </si>
  <si>
    <t>Lobby for motion picture theatre</t>
  </si>
  <si>
    <t>ANSI/AHRI 210/240 or</t>
  </si>
  <si>
    <t>COP = 3.54</t>
  </si>
  <si>
    <t>Lobby for performing arts theatre</t>
  </si>
  <si>
    <r>
      <t>CTI</t>
    </r>
    <r>
      <rPr>
        <sz val="9"/>
        <color theme="1"/>
        <rFont val="Arial Narrow"/>
        <family val="2"/>
      </rPr>
      <t xml:space="preserve"> </t>
    </r>
    <r>
      <rPr>
        <sz val="9"/>
        <rFont val="Arial Narrow"/>
        <family val="2"/>
      </rPr>
      <t>STD-201OM</t>
    </r>
  </si>
  <si>
    <t>Lobby for space designed to ANSI/IES RP-28 (and used primarily by residents)</t>
  </si>
  <si>
    <t>≥ 19 (65 000) and &lt; 70 (240 000)</t>
  </si>
  <si>
    <r>
      <t>CAN/CSA-C746</t>
    </r>
    <r>
      <rPr>
        <sz val="9"/>
        <color theme="1"/>
        <rFont val="Arial Narrow"/>
        <family val="2"/>
      </rPr>
      <t xml:space="preserve"> and </t>
    </r>
    <r>
      <rPr>
        <sz val="9"/>
        <rFont val="Arial Narrow"/>
        <family val="2"/>
      </rPr>
      <t>ANSI/AHRI 340/360</t>
    </r>
    <r>
      <rPr>
        <sz val="9"/>
        <color theme="1"/>
        <rFont val="Arial Narrow"/>
        <family val="2"/>
      </rPr>
      <t xml:space="preserve"> (for IEER)</t>
    </r>
  </si>
  <si>
    <t>COP = 3.37(3)</t>
  </si>
  <si>
    <t>Lobby other</t>
  </si>
  <si>
    <t>ICOP = 3.43</t>
  </si>
  <si>
    <t>Locker room</t>
  </si>
  <si>
    <t>(IEER = 11.7)</t>
  </si>
  <si>
    <t>Lounge/Break room for health care facility</t>
  </si>
  <si>
    <t>COP = 3.31(3)</t>
  </si>
  <si>
    <t>Lounge/Break room other</t>
  </si>
  <si>
    <t>ICOP = 3.37</t>
  </si>
  <si>
    <t>(IEER = 11.5)</t>
  </si>
  <si>
    <t>Office open plan</t>
  </si>
  <si>
    <t>Pharmacy area</t>
  </si>
  <si>
    <t>(IEER = 11.2)</t>
  </si>
  <si>
    <t>Sales area</t>
  </si>
  <si>
    <t>Seating area – general</t>
  </si>
  <si>
    <t>Stairway</t>
  </si>
  <si>
    <t>The LPD and lighting control requirements for a stairway shall be the same as those for the space containing the stairway.</t>
  </si>
  <si>
    <t>(IEER = 11.0)</t>
  </si>
  <si>
    <t>Stairwell</t>
  </si>
  <si>
    <t>≥ 70 (240 000)</t>
  </si>
  <si>
    <t>ANSI/AHRI 340/360 or</t>
  </si>
  <si>
    <t>ICOP = 3.25</t>
  </si>
  <si>
    <t>(IEER = 11.1)</t>
  </si>
  <si>
    <t>ICOP = 3.19</t>
  </si>
  <si>
    <t>(IEER = 10.9)</t>
  </si>
  <si>
    <t>Vehicle maintenance area</t>
  </si>
  <si>
    <t>EER = 11.2 for air-cooled</t>
  </si>
  <si>
    <t>Washroom for space designed to ANSI/IES RP-28 (and used primarily by residents)</t>
  </si>
  <si>
    <t>EER = 13.1 for water-cooled</t>
  </si>
  <si>
    <t>Washroom other</t>
  </si>
  <si>
    <t>ANSI/AHRI 366 (SI)</t>
  </si>
  <si>
    <t>≥ 70 kW</t>
  </si>
  <si>
    <t>COP = 2.96</t>
  </si>
  <si>
    <t>IPLV = 3.28</t>
  </si>
  <si>
    <t>Convention centre – exhibit space</t>
  </si>
  <si>
    <t>COP = 3.84</t>
  </si>
  <si>
    <t>Dormitory – living quarters</t>
  </si>
  <si>
    <t>IPLV = 3.84</t>
  </si>
  <si>
    <t>Fire station – sleeping quarters</t>
  </si>
  <si>
    <t>&lt; 35 (119 500)</t>
  </si>
  <si>
    <t>CAN/CSA-C13256-1(4)</t>
  </si>
  <si>
    <t>See standard(3)</t>
  </si>
  <si>
    <t>Gymnasium/Fitness centre exercise area</t>
  </si>
  <si>
    <t>&lt; 40 (136 500)</t>
  </si>
  <si>
    <t>CAN/CSA-C13256-1</t>
  </si>
  <si>
    <t>&lt; 5 kW</t>
  </si>
  <si>
    <t>Cooling COP = 3.28 at 30°C inlet water and heating COP = 4.2 at 20°C inlet water</t>
  </si>
  <si>
    <t>Gymnasium/Fitness centre playing area</t>
  </si>
  <si>
    <t>5–40 kW</t>
  </si>
  <si>
    <t>Cooling COP = 3.52 at 30°C inlet water and heating COP = 4.2 at 20°C inlet water</t>
  </si>
  <si>
    <t>Health care facility exam/treatment room</t>
  </si>
  <si>
    <r>
      <t>ANSI/AHRI 210/240</t>
    </r>
    <r>
      <rPr>
        <sz val="9"/>
        <color theme="1"/>
        <rFont val="Arial Narrow"/>
        <family val="2"/>
      </rPr>
      <t xml:space="preserve"> or </t>
    </r>
    <r>
      <rPr>
        <sz val="9"/>
        <rFont val="Arial Narrow"/>
        <family val="2"/>
      </rPr>
      <t>CTI</t>
    </r>
    <r>
      <rPr>
        <sz val="9"/>
        <color theme="1"/>
        <rFont val="Arial Narrow"/>
        <family val="2"/>
      </rPr>
      <t xml:space="preserve"> </t>
    </r>
    <r>
      <rPr>
        <sz val="9"/>
        <rFont val="Arial Narrow"/>
        <family val="2"/>
      </rPr>
      <t>STD-201OM</t>
    </r>
  </si>
  <si>
    <t>COP = 3.54(3)</t>
  </si>
  <si>
    <t>Health care facility imaging room</t>
  </si>
  <si>
    <t>ICOP = 3.60</t>
  </si>
  <si>
    <t>Health care facility medical supply room</t>
  </si>
  <si>
    <r>
      <t>ANSI/AHRI 340/360</t>
    </r>
    <r>
      <rPr>
        <sz val="9"/>
        <color theme="1"/>
        <rFont val="Arial Narrow"/>
        <family val="2"/>
      </rPr>
      <t xml:space="preserve"> or </t>
    </r>
    <r>
      <rPr>
        <sz val="9"/>
        <rFont val="Arial Narrow"/>
        <family val="2"/>
      </rPr>
      <t>CTI</t>
    </r>
    <r>
      <rPr>
        <sz val="9"/>
        <color theme="1"/>
        <rFont val="Arial Narrow"/>
        <family val="2"/>
      </rPr>
      <t xml:space="preserve"> </t>
    </r>
    <r>
      <rPr>
        <sz val="9"/>
        <rFont val="Arial Narrow"/>
        <family val="2"/>
      </rPr>
      <t>STD-201OM</t>
    </r>
  </si>
  <si>
    <t>≥ 19 kW and &lt; 40 kW, electric resistance heating or no heating section</t>
  </si>
  <si>
    <t>Health care facility nursery</t>
  </si>
  <si>
    <t>Health care facility nurses' station</t>
  </si>
  <si>
    <t>Health care facility operating room</t>
  </si>
  <si>
    <t>Health care facility patient room</t>
  </si>
  <si>
    <t>≥ 40 kW and &lt; 70 kW, electric resistance heating or no heating section</t>
  </si>
  <si>
    <t>Health care facility physical therapy room</t>
  </si>
  <si>
    <t>Health care facility recovery room</t>
  </si>
  <si>
    <t>Library reading area</t>
  </si>
  <si>
    <t>Library stacks</t>
  </si>
  <si>
    <t>≥ 70 kW, electric resistance heating or no heating section</t>
  </si>
  <si>
    <t>Manufacturing facility detailed manufacturing area</t>
  </si>
  <si>
    <t>Manufacturing facility equipment room</t>
  </si>
  <si>
    <t>Manufacturing facility extra high bay area (&gt; 15 m floor-to-ceiling height)</t>
  </si>
  <si>
    <t>Manufacturing facility high bay area (7.5 m to 15 m floor-to-ceiling height)</t>
  </si>
  <si>
    <t>≤ 21 (71 700)</t>
  </si>
  <si>
    <r>
      <t>CSA</t>
    </r>
    <r>
      <rPr>
        <sz val="9"/>
        <color theme="1"/>
        <rFont val="Arial Narrow"/>
        <family val="2"/>
      </rPr>
      <t xml:space="preserve"> </t>
    </r>
    <r>
      <rPr>
        <sz val="9"/>
        <rFont val="Arial Narrow"/>
        <family val="2"/>
      </rPr>
      <t>C748</t>
    </r>
  </si>
  <si>
    <t>See standard</t>
  </si>
  <si>
    <t>Manufacturing facility low bay area (&lt; 7.5 m floor-to-ceiling height)</t>
  </si>
  <si>
    <t>All capacities</t>
  </si>
  <si>
    <t>AHRI 310/380/CSA C744</t>
  </si>
  <si>
    <t>New construction</t>
  </si>
  <si>
    <t>COP = 3.66 – (0.213 x Capc/1000)(3)</t>
  </si>
  <si>
    <t>Museum general exhibition area</t>
  </si>
  <si>
    <t>COP = 3.6 – (0.213 x Capc/1000)(3)</t>
  </si>
  <si>
    <t>Museum restoration room</t>
  </si>
  <si>
    <t>COP = 3.2 – (0.026 x Capc/1000)(3)</t>
  </si>
  <si>
    <t>Post office – sorting area</t>
  </si>
  <si>
    <t>≤ 10.55 (36 000)</t>
  </si>
  <si>
    <r>
      <t>CSA</t>
    </r>
    <r>
      <rPr>
        <sz val="9"/>
        <color theme="1"/>
        <rFont val="Arial Narrow"/>
        <family val="2"/>
      </rPr>
      <t xml:space="preserve"> </t>
    </r>
    <r>
      <rPr>
        <sz val="9"/>
        <rFont val="Arial Narrow"/>
        <family val="2"/>
      </rPr>
      <t>C368.1</t>
    </r>
  </si>
  <si>
    <t>Religious building fellowship hall</t>
  </si>
  <si>
    <t>EER = 9.0(3)</t>
  </si>
  <si>
    <t>Religious building worship/pulpit/choir area</t>
  </si>
  <si>
    <t>EER = 8.5(3)</t>
  </si>
  <si>
    <t>Retail facility dressing/fitting room</t>
  </si>
  <si>
    <t xml:space="preserve">Retail facility mall concourse </t>
  </si>
  <si>
    <t>&lt; 1.8 (6 150)</t>
  </si>
  <si>
    <t>&lt; 1.8 kW</t>
  </si>
  <si>
    <t>Space designed to ANSI/IES RP-28 chapel (used primarily by residents)</t>
  </si>
  <si>
    <t>≥ 1.8 (6 150) and &lt; 2.3 (7 800)</t>
  </si>
  <si>
    <t>≥ 1.8 kW and &lt; 2.3 kW</t>
  </si>
  <si>
    <t>Space designed to ANSI/IES RP-28 recreation room (used primarily by residents)</t>
  </si>
  <si>
    <t>≥ 2.3 (7 800) and &lt; 4.1 (14 000)</t>
  </si>
  <si>
    <t>≥ 2.3 kW and &lt; 4.1 kW</t>
  </si>
  <si>
    <t>Sports arena – playing area Class I facility</t>
  </si>
  <si>
    <t>≥ 4.1 (14 000) and &lt; 5.9 (20 150)</t>
  </si>
  <si>
    <t>≥ 4.1 kW and &lt; 5.9 kW</t>
  </si>
  <si>
    <t>Sports arena – playing area Class II facility</t>
  </si>
  <si>
    <t>≥ 5.9 (20 150)</t>
  </si>
  <si>
    <t>≥ 5.9 kW</t>
  </si>
  <si>
    <t>COP = 2.49(3)</t>
  </si>
  <si>
    <t>Sports arena – playing area Class III facility</t>
  </si>
  <si>
    <t>&lt; 2.3 (7 800)</t>
  </si>
  <si>
    <t>&lt; 2.3 kW</t>
  </si>
  <si>
    <t>COP = 2.64(3)</t>
  </si>
  <si>
    <t>Sports arena – playing area Class IV facility</t>
  </si>
  <si>
    <t>≥ 2.3 (7 800) and &lt; 5.9 (20 150)</t>
  </si>
  <si>
    <t>≥ 2.3 kW and &lt; 5.9 kW</t>
  </si>
  <si>
    <t>COP = 2.49</t>
  </si>
  <si>
    <t>Transportation facility airport concourse</t>
  </si>
  <si>
    <t>Transportation facility baggage/carousel area</t>
  </si>
  <si>
    <t>&lt; 5.9 (20 150)</t>
  </si>
  <si>
    <t>&lt; 5.9 kW</t>
  </si>
  <si>
    <t>COP = 2.65(3)</t>
  </si>
  <si>
    <t>Transportation facility terminal ticket counter</t>
  </si>
  <si>
    <t>Warehouse – storage area medium to bulky palletized items</t>
  </si>
  <si>
    <t>&lt; 4.1 (14 000)</t>
  </si>
  <si>
    <t>&lt; 4.1 kW</t>
  </si>
  <si>
    <t>Warehouse – storage area small hand-carried items</t>
  </si>
  <si>
    <t>≥ 4.1 (14 000)</t>
  </si>
  <si>
    <t>≥ 4.1 kW</t>
  </si>
  <si>
    <t>COP = 2.34(3)</t>
  </si>
  <si>
    <t>COP = 2.55(3)</t>
  </si>
  <si>
    <t>ANSI/ASHRAE 127</t>
  </si>
  <si>
    <t>SCOP = 2.20 / 2.09</t>
  </si>
  <si>
    <t>SCOP = 2.10 / 1.99</t>
  </si>
  <si>
    <t>SCOP = 1.90 / 1.79</t>
  </si>
  <si>
    <t>SCOP = 2.60 / 2.49</t>
  </si>
  <si>
    <t>SCOP = 2.50 / 2.39</t>
  </si>
  <si>
    <t>SCOP = 2.40 / 2.29</t>
  </si>
  <si>
    <t>SCOP = 2.55 / 2.44</t>
  </si>
  <si>
    <t>SCOP = 2.45 / 2.34</t>
  </si>
  <si>
    <t>SCOP = 2.35 / 2.24</t>
  </si>
  <si>
    <t>rated at 40% propylene glycol</t>
  </si>
  <si>
    <t>SCOP = 2.15 / 2.04</t>
  </si>
  <si>
    <t>SCOP = 2.05 / 1.94</t>
  </si>
  <si>
    <t>SCOP = 8.00 / 6.06</t>
  </si>
  <si>
    <t>SCOP = 9.00 / 7.06</t>
  </si>
  <si>
    <t>SCOP = 11.00 / 9.06</t>
  </si>
  <si>
    <t>&lt; 5 600 (19 000 000)</t>
  </si>
  <si>
    <t>CAN/CSA-C743</t>
  </si>
  <si>
    <t>See Tables 9 to 15 in Standard(3)</t>
  </si>
  <si>
    <t>&lt; 88 (300 000)</t>
  </si>
  <si>
    <t>ANSI Z21.13/CSA 4.9</t>
  </si>
  <si>
    <t>AFUE = 85%(3)</t>
  </si>
  <si>
    <t>≥ 88 (300 000) and &lt; 733 (2 500 000)</t>
  </si>
  <si>
    <r>
      <t>ANSI Z21.13/CSA 4.9</t>
    </r>
    <r>
      <rPr>
        <sz val="9"/>
        <color theme="1"/>
        <rFont val="Arial Narrow"/>
        <family val="2"/>
      </rPr>
      <t xml:space="preserve"> or </t>
    </r>
    <r>
      <rPr>
        <sz val="9"/>
        <rFont val="Arial Narrow"/>
        <family val="2"/>
      </rPr>
      <t>ASME</t>
    </r>
    <r>
      <rPr>
        <sz val="9"/>
        <color theme="1"/>
        <rFont val="Arial Narrow"/>
        <family val="2"/>
      </rPr>
      <t xml:space="preserve"> </t>
    </r>
    <r>
      <rPr>
        <sz val="9"/>
        <rFont val="Arial Narrow"/>
        <family val="2"/>
      </rPr>
      <t>PTC 4</t>
    </r>
  </si>
  <si>
    <t>Et ≥ 83.0%</t>
  </si>
  <si>
    <t>≥ 733 (2 500 000)</t>
  </si>
  <si>
    <t>Ec ≥ 83.3%</t>
  </si>
  <si>
    <r>
      <t>CSA</t>
    </r>
    <r>
      <rPr>
        <sz val="9"/>
        <color theme="1"/>
        <rFont val="Arial Narrow"/>
        <family val="2"/>
      </rPr>
      <t xml:space="preserve"> </t>
    </r>
    <r>
      <rPr>
        <sz val="9"/>
        <rFont val="Arial Narrow"/>
        <family val="2"/>
      </rPr>
      <t>P.2</t>
    </r>
    <r>
      <rPr>
        <sz val="9"/>
        <color theme="1"/>
        <rFont val="Arial Narrow"/>
        <family val="2"/>
      </rPr>
      <t xml:space="preserve"> or </t>
    </r>
    <r>
      <rPr>
        <sz val="9"/>
        <rFont val="Arial Narrow"/>
        <family val="2"/>
      </rPr>
      <t>ASME</t>
    </r>
    <r>
      <rPr>
        <sz val="9"/>
        <color theme="1"/>
        <rFont val="Arial Narrow"/>
        <family val="2"/>
      </rPr>
      <t xml:space="preserve"> </t>
    </r>
    <r>
      <rPr>
        <sz val="9"/>
        <rFont val="Arial Narrow"/>
        <family val="2"/>
      </rPr>
      <t>PTC 4</t>
    </r>
  </si>
  <si>
    <t>AFUE ≥ 84.7%(3)</t>
  </si>
  <si>
    <t>Et ≥ 83.4%</t>
  </si>
  <si>
    <t xml:space="preserve">Ec ≥ 85.8% </t>
  </si>
  <si>
    <r>
      <t>CSA</t>
    </r>
    <r>
      <rPr>
        <sz val="9"/>
        <color theme="1"/>
        <rFont val="Arial Narrow"/>
        <family val="2"/>
      </rPr>
      <t xml:space="preserve"> </t>
    </r>
    <r>
      <rPr>
        <sz val="9"/>
        <rFont val="Arial Narrow"/>
        <family val="2"/>
      </rPr>
      <t>P.2</t>
    </r>
  </si>
  <si>
    <r>
      <t>ASME</t>
    </r>
    <r>
      <rPr>
        <sz val="9"/>
        <color theme="1"/>
        <rFont val="Arial Narrow"/>
        <family val="2"/>
      </rPr>
      <t xml:space="preserve"> </t>
    </r>
    <r>
      <rPr>
        <sz val="9"/>
        <rFont val="Arial Narrow"/>
        <family val="2"/>
      </rPr>
      <t>PTC 4</t>
    </r>
  </si>
  <si>
    <t>Ec ≥ 85.8%</t>
  </si>
  <si>
    <t>≤ 66 (225 000)</t>
  </si>
  <si>
    <t>AFUE ≥ 92.4%(3)</t>
  </si>
  <si>
    <t>&gt; 66 (225 000)</t>
  </si>
  <si>
    <t>CAN/CSA-P.8</t>
  </si>
  <si>
    <t>Maximum rated capacity, steady-state</t>
  </si>
  <si>
    <t>Et ≥ 81%</t>
  </si>
  <si>
    <t>≤ 117.23 (400 000)</t>
  </si>
  <si>
    <t>ANSI Z83.8/CSA 2.6</t>
  </si>
  <si>
    <t>Et ≥ 82%(3)</t>
  </si>
  <si>
    <t>&gt; 65.9 kW (225 000) and &lt; 2 930 kW (10 000 000)</t>
  </si>
  <si>
    <t>CAN/CSA-P.8(8)</t>
  </si>
  <si>
    <t>Et ≥ 84.5%(3)</t>
  </si>
  <si>
    <t>SEUE ≥ 78%</t>
  </si>
  <si>
    <t>CAN/CSA-B140.4</t>
  </si>
  <si>
    <t>Et ≥ 81.3%</t>
  </si>
  <si>
    <t>Table 5.2.12.2.</t>
  </si>
  <si>
    <t>Cooling tower - centrifugal fan, direct-contact</t>
  </si>
  <si>
    <t>Cooling tower - propeller or axial fan, direct-contact</t>
  </si>
  <si>
    <t>Cooling tower - centrifugal fan, indirect-contact evaporative</t>
  </si>
  <si>
    <t>Cooling tower - propeller or axial fan, indirect-contact evaporative</t>
  </si>
  <si>
    <t>Condenser - centrifugal, indirect-contact evaporative</t>
  </si>
  <si>
    <t>Condenser - propeller or axial fan, indirect-contact evaporative</t>
  </si>
  <si>
    <t>Condenser - air cooled</t>
  </si>
  <si>
    <t>Climate Zone</t>
  </si>
  <si>
    <t xml:space="preserve">City </t>
  </si>
  <si>
    <t>Zone</t>
  </si>
  <si>
    <t>Yes</t>
  </si>
  <si>
    <t>Zone 4 &lt; 3000 HDD</t>
  </si>
  <si>
    <t>Type of Building</t>
  </si>
  <si>
    <t>No</t>
  </si>
  <si>
    <t>Zone 5 3000 to 3999 HDD</t>
  </si>
  <si>
    <t>New</t>
  </si>
  <si>
    <t>N/A</t>
  </si>
  <si>
    <t>Zone 6 4000 to 4999 HDD</t>
  </si>
  <si>
    <t>Addition to existing building</t>
  </si>
  <si>
    <t>Zone 7A 5000 to 5999 HDD</t>
  </si>
  <si>
    <t>Zone 7B 6000 to 6999 HDD</t>
  </si>
  <si>
    <r>
      <t xml:space="preserve">Zone 8 </t>
    </r>
    <r>
      <rPr>
        <sz val="11"/>
        <color theme="1"/>
        <rFont val="Calibri"/>
        <family val="2"/>
      </rPr>
      <t>≥ 7000 HDD</t>
    </r>
  </si>
  <si>
    <t>Building Area Method</t>
  </si>
  <si>
    <t>Space-by-Space Method</t>
  </si>
  <si>
    <t>Help Messages</t>
  </si>
  <si>
    <t>Message 1</t>
  </si>
  <si>
    <t>Certain NECB requirements are climatic zone dependant. Please refer to Table C-1 for to find the number of heating degree-days (HDD) for your building location and enter the number of HDDs for your building location. If the building is semi-heated select the appropriate value from the 'Degree-Days Below 15C' column and enter the value under the "Heating Degree Days 15C" field.</t>
  </si>
  <si>
    <t>Message 2</t>
  </si>
  <si>
    <t>A building with a design set-point temperature less that 15C is considered to be 'semi-heated'.</t>
  </si>
  <si>
    <t>Message 3</t>
  </si>
  <si>
    <t>For additional information on calculating building envelope areas, please refer to Article 3.1.1.6.</t>
  </si>
  <si>
    <t>Building Address :</t>
  </si>
  <si>
    <t>Building Permit Application No.:</t>
  </si>
  <si>
    <t>Tenancy Address :</t>
  </si>
  <si>
    <r>
      <t xml:space="preserve">This form is to be completed </t>
    </r>
    <r>
      <rPr>
        <b/>
        <u/>
        <sz val="11"/>
        <color indexed="10"/>
        <rFont val="Arial"/>
        <family val="2"/>
      </rPr>
      <t>digitally</t>
    </r>
    <r>
      <rPr>
        <b/>
        <sz val="11"/>
        <color indexed="10"/>
        <rFont val="Arial"/>
        <family val="2"/>
      </rPr>
      <t>.  For ease of use, drop boxes and pop-up instructions are included.</t>
    </r>
  </si>
  <si>
    <t>IMPORTANT - Submission Format and Process:</t>
  </si>
  <si>
    <t>Space Use, Area &amp; Performance Information</t>
  </si>
  <si>
    <t>Primary Use/Area:</t>
  </si>
  <si>
    <t>TI Space(s)</t>
  </si>
  <si>
    <t>Second Use/Area:</t>
  </si>
  <si>
    <t>Tertiary Use/Area:</t>
  </si>
  <si>
    <t>Is public access via an outdoor entrance?</t>
  </si>
  <si>
    <r>
      <t>Total Area (m</t>
    </r>
    <r>
      <rPr>
        <vertAlign val="superscript"/>
        <sz val="10"/>
        <rFont val="Arial"/>
        <family val="2"/>
      </rPr>
      <t>2</t>
    </r>
    <r>
      <rPr>
        <sz val="10"/>
        <rFont val="Arial"/>
        <family val="2"/>
      </rPr>
      <t>):</t>
    </r>
  </si>
  <si>
    <t>Building Use Description</t>
  </si>
  <si>
    <t>Is existing outdoor entrance being modified?</t>
  </si>
  <si>
    <t>Neighbourhood Energy (N/E) Systems</t>
  </si>
  <si>
    <t>Rz Cond's</t>
  </si>
  <si>
    <t xml:space="preserve">EUI required: </t>
  </si>
  <si>
    <t xml:space="preserve">Energy reduction: </t>
  </si>
  <si>
    <t xml:space="preserve">LEED ver: </t>
  </si>
  <si>
    <t xml:space="preserve">LEED targets: </t>
  </si>
  <si>
    <t xml:space="preserve">achieved: </t>
  </si>
  <si>
    <t>Renewable / High Performance Energy Systems</t>
  </si>
  <si>
    <t>- Renewable Energy systems:</t>
  </si>
  <si>
    <t>- High Performance Energy systems:</t>
  </si>
  <si>
    <t xml:space="preserve">If within a Neighbourhood Energy area, indicate which system: </t>
  </si>
  <si>
    <t>Base Building's N/E status:</t>
  </si>
  <si>
    <t>TI's thermal energy requirement:</t>
  </si>
  <si>
    <t xml:space="preserve">Are Reg'd Professionals involved with this project? </t>
  </si>
  <si>
    <t xml:space="preserve">10.2.2.22 - Does the proposed scope of work include the design and provision of exterior patio/space heating systems? </t>
  </si>
  <si>
    <t>Info</t>
  </si>
  <si>
    <t xml:space="preserve">Applicability: </t>
  </si>
  <si>
    <t>Energy Statements on Drawings</t>
  </si>
  <si>
    <t>Dwg #:</t>
  </si>
  <si>
    <t>or;</t>
  </si>
  <si>
    <t>Building Envelope Energy Perf Comparison Calc</t>
  </si>
  <si>
    <t>Complies with NECB Envelope Alterations (2.1.1)</t>
  </si>
  <si>
    <t>Source of Ventilation design:</t>
  </si>
  <si>
    <t>Complies with NECB HVAC Additions (2.1.3.1.)</t>
  </si>
  <si>
    <t>Complies with NECB HVAC Alterations (2.1.3.2.)</t>
  </si>
  <si>
    <t>Complies with NECB SWH Alterations (2.1.4.)</t>
  </si>
  <si>
    <t>Complies with NECB Lighting Alterations (2.1.2.)</t>
  </si>
  <si>
    <t>Drawing: Reflected Ceiling Plan</t>
  </si>
  <si>
    <t>Categories of Alterations</t>
  </si>
  <si>
    <t>vancouver.ca/home-property-development/large-building-energy-requirements-forms-checklists.aspx</t>
  </si>
  <si>
    <t>DOC/2012/155502</t>
  </si>
  <si>
    <t>Version:</t>
  </si>
  <si>
    <t>Drop Down Boxes</t>
  </si>
  <si>
    <t>Box 1</t>
  </si>
  <si>
    <t>Box 2</t>
  </si>
  <si>
    <t>Renewable Energy</t>
  </si>
  <si>
    <t>Box 4</t>
  </si>
  <si>
    <t>Construction Types</t>
  </si>
  <si>
    <t>Box 6</t>
  </si>
  <si>
    <t>N/E</t>
  </si>
  <si>
    <t>Box 8</t>
  </si>
  <si>
    <t>X</t>
  </si>
  <si>
    <t>Voluntary Upgrade</t>
  </si>
  <si>
    <t>Use Base Building N/E System</t>
  </si>
  <si>
    <t>Photovoltaic systems</t>
  </si>
  <si>
    <t>Repair</t>
  </si>
  <si>
    <t>None</t>
  </si>
  <si>
    <t>Solar Thermal systems</t>
  </si>
  <si>
    <t>Small Suite</t>
  </si>
  <si>
    <t>Bio-fuel based energy</t>
  </si>
  <si>
    <t>Minor Reno</t>
  </si>
  <si>
    <t>Geothermal Heating</t>
  </si>
  <si>
    <t>Change MOC</t>
  </si>
  <si>
    <t>Geothermal Electric</t>
  </si>
  <si>
    <t>Major Reno</t>
  </si>
  <si>
    <t>Low-impact Hydro Electric</t>
  </si>
  <si>
    <t>Alteration (Add'n)</t>
  </si>
  <si>
    <t>Wave &amp; Tidal Power</t>
  </si>
  <si>
    <t>Relocation</t>
  </si>
  <si>
    <t>LEED Version</t>
  </si>
  <si>
    <t>LEED Certif</t>
  </si>
  <si>
    <t>Building Use(s)</t>
  </si>
  <si>
    <t>Building Use description will appear here.</t>
  </si>
  <si>
    <t>LEED v1.0</t>
  </si>
  <si>
    <t>Unknown (Core &amp; Shell)</t>
  </si>
  <si>
    <t>Use this designation if interior space design is not part of this scope of work.  To be defined during TI (Tenant Improvement) design stage.</t>
  </si>
  <si>
    <t>LEED v1.1</t>
  </si>
  <si>
    <t>Platinum</t>
  </si>
  <si>
    <t>Bank Branch</t>
  </si>
  <si>
    <t>Bank Branch refers to a commercial banking outlet that offers banking services to walk-in customers. Gross Floor Area should include all space within the building(s), including banking areas, vaults, lobbies, atriums, kitchens used by staff, conference rooms, storage areas, stairways, and elevator shafts.</t>
  </si>
  <si>
    <t>LEED 2009</t>
  </si>
  <si>
    <t>Gold</t>
  </si>
  <si>
    <t>Data Centre</t>
  </si>
  <si>
    <t>Data Center refers to buildings specifically designed and equipped to meet the needs of high 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 Often Data Centers are free standing, mission critical computing centers. When a data center is located within a larger building, it will usually have its own power and cooling systems, and require a constant power load of 75 kW or more. Data Center is intended for sophisticated computing and server functions; it should not be used to represent a server closet or computer training area. Gross Floor Area should include all space within the building(s) including raised floor computing space, server rack aisles, storage silos, control console areas, battery rooms, mechanical rooms for cooling equipment, administrative office areas, elevator shafts, stairways, break rooms and restrooms.</t>
  </si>
  <si>
    <t>LEED Mid Rise</t>
  </si>
  <si>
    <t>Silver</t>
  </si>
  <si>
    <t>Distribution Centre</t>
  </si>
  <si>
    <t>Distribution Center refers to unrefrigerated buildings that are used for the temporary storage and redistribution of goods, manufactured products, merchandise or raw materials. Gross Floor Area should include all space within the building(s) including space designed to store non-perishable goods and merchandise, offices, lobbies, stairways, rest rooms, equipment storage areas, and elevator shafts. This should not include exterior/outdoor loading bays or docks.</t>
  </si>
  <si>
    <t>LEED v4</t>
  </si>
  <si>
    <t>Certified</t>
  </si>
  <si>
    <t>Education (Adult C Educ)</t>
  </si>
  <si>
    <t>Adult Education refers to buildings used primarily for providing adult students with continuing education, workforce development, or professional development outside of the college or university setting. Gross Floor Area should include all space within the building(s), including classrooms, administrative space, conference rooms, kitchens used by staff, lobbies, cafeterias, auditoriums, stairways, atriums, elevator shafts, and storage areas.</t>
  </si>
  <si>
    <t>Education (College/Univ)</t>
  </si>
  <si>
    <t>College/University refers to buildings used for the purpose of higher education. This includes public and private colleges and universities. Gross Floor Area should include all space within the building(s), including classrooms, laboratories, offices, cafeterias, maintenance facilities, arts facilities, athletic facilities, residential areas, storage rooms, restrooms, elevator shafts, and stairways.</t>
  </si>
  <si>
    <t>Education (K-12)</t>
  </si>
  <si>
    <t>K-12 School refers to buildings or campuses used as a school for Kindergarten through 12th grade students. This does not include college or university classroom facilities/laboratories, or vocational, technical, trade, adult, or continuing education schools. Gross Floor Area should include all space within the building(s), including classrooms, administrative space, conference rooms, kitchens used by staff, lobbies, cafeterias, gymnasiums, auditoriums, laboratory classrooms, portable classrooms, greenhouses, stairways, atriums, elevator shafts, small landscaping sheds, and storage areas. The ENERGY STAR score for K-12 School does not apply to preschool or day care buildings; in order to classify as K-12 school, more than 75% of the students must be in kindergarten or older.</t>
  </si>
  <si>
    <t>LEED Type</t>
  </si>
  <si>
    <t>Education (Pre/Daycare)</t>
  </si>
  <si>
    <t>Pre-school/Daycare applies to buildings used for educational programs or daytime supervision/recreation for young children before they attend Kindergarten. Gross Floor Area should include all space within the building(s), including classrooms, administrative space, conference rooms, kitchens used by staff, lobbies, cafeterias, gymnasiums, auditoriums, stairways, elevator shafts, and storage areas.</t>
  </si>
  <si>
    <t>Education (Vocational)</t>
  </si>
  <si>
    <t>Vocational School refers to buildings primarily designed to teach skilled trades to students, including trade and technical schools. Typically vocational schools are commonly post-secondary education, consisting of 1-2 years of technical/trade training. Gross Floor Area should include all space within the building(s), including classrooms, administrative space, conference rooms, kitchens used by staff, lobbies, cafeterias, gymnasiums, auditoriums, laboratory classrooms, stairways, elevator shafts, and storage areas.</t>
  </si>
  <si>
    <t>Food (Fast Food Rest)</t>
  </si>
  <si>
    <t>Fast Food Restaurant, also known as Quick Service Restaurant, refers to buildings used for the preparation and sale of ready-to-eat food. Fast Food Restaurants are characterized by a limited menu of food prepared quickly (often within a few minutes), and sometimes cooked in bulk in advance and kept hot.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</si>
  <si>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NC - New Const'n</t>
  </si>
  <si>
    <t>Food (Restaurant)</t>
  </si>
  <si>
    <t>Restaurant refers to buildings used for preparation and sale of ready-to-eat food and beverages, but which do not fit in the fast food property type. Examples include fast casual, casual, and fine dining restaurants.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</si>
  <si>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CS - Core &amp; Shell</t>
  </si>
  <si>
    <t>Food Sales (specialty)</t>
  </si>
  <si>
    <t>Food Sales refers to buildings used for the sales of food on either a retail or wholesale basis, but which do not meet the definition of Supermarket/Grocery Store, Convenience Store, or Convenience Store with Gas Stations. For example, specialty food sales like a cheese shop or butcher. Gross Floor Area should include all space within the building(s), including sales areas, storage areas, offices, kitchens, and staff break rooms.</t>
  </si>
  <si>
    <t>Food Service</t>
  </si>
  <si>
    <t>Food Service refers to buildings used for preparation and sale of food and beverages, but which do not meet the definition of Restaurant, Cafeteria, or Bar/Nightclub. For example a bakery or coffee shop.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</si>
  <si>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Gov (Convention Ctr)</t>
  </si>
  <si>
    <t>Convention center refers to buildings used primarily for large conferences, exhibitions, and similar events. Convention centers may include a diverse variety of spaces, including large exhibition halls, meeting rooms, and concession stands. Gross Floor Area should include all space within the building(s), including exhibit halls, preparation and staging areas, meeting rooms, concession stands, offices, bathrooms, break rooms, security areas, elevator shafts, and stairwells. Loading dock areas located outside the walls of the building should not be included in the gross square footage.</t>
  </si>
  <si>
    <t>High Performance Energy</t>
  </si>
  <si>
    <t>Gov (Courthouse)</t>
  </si>
  <si>
    <t>Courthouse refers to buildings used for federal, state, or local courts, and associated administrative office space. Gross Floor Area should include all space within the building(s), including temporary holding cells, chambers, kitchens used by staff, lobbies, atriums, conference rooms and auditoriums, fitness areas for staff, storage areas, stairways, and elevator shafts.</t>
  </si>
  <si>
    <t>Gov (Fire Station)</t>
  </si>
  <si>
    <t>Fire Station refers to buildings used to provide emergency response services associated with fires. Fire stations may be staffed by either volunteer or full-time paid firemen. Gross Floor Area should include all space within the building(s), including office areas, vehicle storage areas, residential areas (if applicable), storage areas, break rooms, kitchens, elevator shafts, and stairwells.</t>
  </si>
  <si>
    <t>Gov (Library)</t>
  </si>
  <si>
    <t>Library refers to buildings used to store and manage collections of literary and artistic materials such as books, periodicals, newspapers, films, etc. that can be used for reference or lending. Gross Floor Area should include all space within the building(s), including circulation rooms, storage areas, reading/study rooms, administrative space, kitchens used by staff, lobbies, conference rooms and auditoriums, fitness areas for staff, storage areas, stairways, and elevator shafts.</t>
  </si>
  <si>
    <t>Ground Source Heat Pump</t>
  </si>
  <si>
    <t>Gov (Police Station)</t>
  </si>
  <si>
    <t>Police Station applies to buildings used for federal, state, or local police forces and their associated office space. Gross Floor Area should include all space within the building(s), including offices, temporary holding cells, kitchens used by staff, lobbies, atriums, conference rooms and auditoriums, fitness areas for staff, storage areas, stairways, and elevator shafts.</t>
  </si>
  <si>
    <t>Air Source Heat Pump</t>
  </si>
  <si>
    <t>Gov (Post Office)</t>
  </si>
  <si>
    <t>Mailing Center/Post Office refers to buildings used as retail establishments dedicated to mail and mailing supplies. This includes U.S. Post Offices, in addition to private retailers that offer priority mail services and mailing supplies. Gross Floor Area should include all space within the building(s), including retail counters, administrative space, kitchens used by staff, lobbies, conference rooms, storage areas, stairways, and mechanical rooms.</t>
  </si>
  <si>
    <t>Waste Heat Recovery (All types)</t>
  </si>
  <si>
    <t>Gov (Prison)</t>
  </si>
  <si>
    <t>Prison/Incarceration refers to federal, state, local, or private-sector buildings used for the detention of persons awaiting trial or convicted of crimes. Gross Floor Area should include all space within the building(s), including holding cells, cafeterias, administrative spaces, kitchens, lobbies, atriums, conference rooms and auditoriums, fitness areas, storage areas, stairways, and elevator shafts.</t>
  </si>
  <si>
    <t>Hotel</t>
  </si>
  <si>
    <t>Hotel refers to buildings renting overnight accommodations on a room/suite and nightly basis, and typically include a bath/shower and other facilities in guest rooms. Hotel properties typically have daily services available to guests including housekeeping/laundry and a front desk/concierge. Hotel does not apply to properties where more than 50% of the floor area is occupied by fractional ownership units such as condominiums or vacation timeshares, or to private residences that are rented out on a daily or weekly basis. Hotel properties should be majority-owned by a single entity and have rooms available on a nightly basis. Condominiums or Time Shares should select the Multifamily Housing property use. Gross Floor Area should include all interior space within the building(s), including guestrooms, halls, lobbies, atriums food preparation and restaurant space, conference and banquet space, fitness centers/spas, indoor pool areas, laundry facilities, elevator shafts, stairways, mechanical rooms, storage areas, employee break rooms, and back-of-house offices.</t>
  </si>
  <si>
    <t>Laboratory</t>
  </si>
  <si>
    <t>Laboratory refers to buildings that provide controlled conditions in which scientific research, measurement, and experiments are performed or practical science is taught. Gross Floor Area should include all space within the building(s) including workstations/hoods, offices, conference rooms, storage areas, decontamination rooms, mechanical rooms, elevator shafts, and stairwells.</t>
  </si>
  <si>
    <t>Manuf/Indust Plant</t>
  </si>
  <si>
    <t>Manufacturing/Industrial Plant refers to buildings used for manufacturing or assembling goods. Typically a Manufacturing/Industrial plant includes a main production area that has high-ceilings and contains heavy equipment used for assembly line production. Gross Floor Area should include all space within the building(s) at the plant, including production areas, offices, conference rooms, employee break rooms, storage areas, mechanical rooms, stairways, and elevator shafts.</t>
  </si>
  <si>
    <t>Medical (Amb Surg Ctr)</t>
  </si>
  <si>
    <t>Ambulatory Surgery Centers refers to health care facilities that provide same-day surgical care, including diagnostic and preventive procedures. Gross Floor Area should include all space within the building(s) including offices, operating and recovery rooms, waiting rooms, employee break rooms and kitchens, elevator shafts, stairways, mechanical rooms, and storage areas.</t>
  </si>
  <si>
    <t>Applicability</t>
  </si>
  <si>
    <t>Medical (Clinic/Emerg)</t>
  </si>
  <si>
    <t>Urgent Care Center/Clinic/Other Outpatient Office refers to buildings used to treat patients, usually on an unscheduled, walk-in basis, who have an injury or illness that requires immediate care but is not serious enough to warrant a visit to an emergency department. Gross Floor Area should include all space within the building(s) including offices, exam rooms, waiting rooms, atriums, employee break rooms and kitchens, rest rooms, elevator shafts, stairways, mechanical rooms, and storage areas.</t>
  </si>
  <si>
    <t>Medical (Hospital)</t>
  </si>
  <si>
    <t>Hospital refers to a general medical and surgical hospital (including critical access hospitals and children’s hospitals). These facilities provide acute care services intended to treat patients for short periods of time, including emergency medical care, physician's office services, diagnostic care, ambulatory care, surgical care, and limited specialty services such as rehabilitation and cancer care. The definition of Hospital accounts for all space types owned by the hospital that are located within the Hospital building/campus, including non-clinical spaces such as administrative offices, food service, retail, hotels, and power plant. Gross Floor Area should include all space within the building(s) on the campus including operating rooms, bedrooms, emergency treatment areas, medical offices, exam rooms, laboratories, lobbies, atriums, cafeterias, rest rooms, stairways, corridors connecting buildings, storage areas, and elevator shafts. More than 50% of the gross floor area of all buildings must be used for general medical and surgical services and more than 50% of the licensed beds must provide acute care services. Properties that use more than 50% of the gross floor area for long-term care (including long-term acute care), skilled nursing, specialty care, and/or ambulatory surgical centers or that have less than 50% of their beds licensed for acute care services are not eligible for an ENERGY STAR score. If your facility does not meet this definition, it is not eligible for an ENERGY STAR score as Hospital. You can choose from the other available healthcare property types: Ambulatory Surgical Center, Medical Office, Other/Specialty Hospital, Outpatient Rehabilitation/Physical Therapy, Urgent Care/Clinic/Other Outpatient, or Senior Care Community.</t>
  </si>
  <si>
    <t>Applies</t>
  </si>
  <si>
    <t>Medical (PT/Rehab)</t>
  </si>
  <si>
    <t>Outpatient Rehabilitation/Physical Therapy offices refers to buildings used to provide diagnosis and treatment for rehabilitation and physical therapy. Gross Floor Area should include all space within the building(s) including offices, exam rooms, waiting rooms, indoor pool areas, atriums, employee break rooms and kitchens, rest rooms, elevator shafts, stairways, mechanical rooms, and storage areas.</t>
  </si>
  <si>
    <t>Medical (Vet Office)</t>
  </si>
  <si>
    <t>A Veterinary Office refers to buildings used for the medical care and treatment of animals. Gross Floor Area should include all space within the building(s) including offices, exam rooms, waiting rooms, atriums, employee break rooms and kitchens, rest rooms, elevator shafts, stairways, mechanical rooms, and storage areas.</t>
  </si>
  <si>
    <t xml:space="preserve"> </t>
  </si>
  <si>
    <t>Medical Office</t>
  </si>
  <si>
    <t>Medical Office refers to buildings used to provide diagnosis and treatment for medical, dental, or psychiatric outpatient care. Gross Floor Area should include all space within the building(s) including offices, exam rooms, laboratories, lobbies, atriums, conference rooms and auditoriums, employee break rooms and kitchens, rest rooms, elevator shafts, stairways, mechanical rooms, and storage areas.</t>
  </si>
  <si>
    <t>Base Building's N/E status</t>
  </si>
  <si>
    <t>Office refers to buildings used for the conduct of commercial or governmental business activities. This includes administrative and professional offices. Gross Floor Area should include all space within the building(s) including offices, conference rooms and auditoriums, kitchens used by staff, lobbies, fitness areas for staff, storage areas, stairways, and elevator shafts.</t>
  </si>
  <si>
    <t>Office (Financial)</t>
  </si>
  <si>
    <t>Financial Office refers to buildings used for financial services such as bank headquarters and securities and brokerage firms. Gross Floor Area should include all space within the building(s) including offices, trading floors, conference rooms and auditoriums, vaults, kitchens used by staff, lobbies, atriums, fitness areas for staff, storage areas, stairways, and elevator shafts.</t>
  </si>
  <si>
    <t>Connected to N/E System</t>
  </si>
  <si>
    <t>Other</t>
  </si>
  <si>
    <t>"Other" refers to buildings that do not fall within the available property use categories in Portfolio Manager. Before selecting Other, it is highly recommended that you review the full list of property uses available for selection to ensure that there is not a suitable category for your property. Gross Floor Area should include all space within the building(s), including space devoted to your main business activity, administrative offices, employee break rooms, bathrooms, stairways, and elevator shafts.</t>
  </si>
  <si>
    <t>Not Connected to N/E System</t>
  </si>
  <si>
    <t>Other (Education)</t>
  </si>
  <si>
    <t>Other – Education refers to buildings used for religious, community, or other educational purposes not described in the available property uses in Portfolio Manager (i.e educational purposes other than adult education, college/university, K-12 school, pre-school/daycare and vocational schools). Gross Floor Area should include all space within the building(s), including classrooms, administrative space, conference rooms, kitchens used by staff, lobbies, cafeterias, auditoriums, laboratory classrooms, stairways, elevator shafts, and storage areas.</t>
  </si>
  <si>
    <t>Other (Entertainment)</t>
  </si>
  <si>
    <t>Other - Entertainment/Public Assembly refers to buildings whose primary use is for entertainment or public gatherings and that do not meet the definition of any other property use defined in Portfolio Manager. Gross floor area should include all space within the building(s), including entertainment areas, administrative areas, and supporting areas such as storage rooms, hallways, restrooms, stairways, and maintenance areas.</t>
  </si>
  <si>
    <t>Other (Lodging/Res)</t>
  </si>
  <si>
    <t>Other – Lodging/Residential refers to buildings used for residential purposes other than multifamily residential, single family home, senior care community, residence hall/dormitory, barracks, prison/incarceration, or hotel. Gross Floor Area should include all space within the building(s), including living areas, common areas, administrative space, kitchens used by staff, lobbies, waiting areas, cafeterias, stairways, atriums, elevator shafts, and storage areas.</t>
  </si>
  <si>
    <t>Other (Mall)</t>
  </si>
  <si>
    <t>Other - Mall refers to buildings containing a collection of stores whose purpose is the sale of goods, but which do not fit into the enclosed mall, lifestyle center, or strip mall property types. Gross Floor Area should include all space within the building(s), including retail stores, offices, food courts, restaurants, storage areas, staff break rooms, walkways, stairwells, and mechanical areas.</t>
  </si>
  <si>
    <t>Other (Public Services)</t>
  </si>
  <si>
    <t>Other – Public Services refers to buildings used by public-sector organizations to provide public services other than those described in the available property uses in Portfolio Manager (i.e. services other than offices, courthouses, drinking water treatment and distribution plants, fire stations, libraries, mailing centers or post offices, police stations, prisons or incarceration facilities, social or meeting halls, transportation terminals or stations, or wastewater treatment plants). Gross Floor Area should include all space within the building(s), including administrative space, kitchens used by staff, lobbies, waiting areas, cafeterias, stairways, atriums, elevator shafts, landscaping sheds, and storage areas.</t>
  </si>
  <si>
    <t>Neighbourhood Energy Systems</t>
  </si>
  <si>
    <t>Other (Recreation)</t>
  </si>
  <si>
    <t>Other - Recreation refers to buildings primarily used for recreation that do not meet the definition of any other property use defined in Portfolio Manager. Gross Floor Area should include all space within the building(s), including recreational areas and supporting activities such as mechanical rooms, storage areas, elevator shafts, and stairwells.</t>
  </si>
  <si>
    <t>Other (Rest/Bar)</t>
  </si>
  <si>
    <t>Other – Restaurant/Bar refers to buildings used for preparation and sale of ready-to-eat food and beverages, but which does not fit into the fast food restaurant, restaurant, or bar/nightclub property types.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</si>
  <si>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Other (Services)</t>
  </si>
  <si>
    <t>Other - Services refers to buildings in which primarily services are offered, but which does not fit into the Personal Services or Repair Services property types. Examples include kennels, photo processing shops, etc. Gross Floor Area should include all space within the building(s), including sales floors, offices, storage areas, staff break rooms, walkways, and stairwells.</t>
  </si>
  <si>
    <t>Choose One</t>
  </si>
  <si>
    <t>Other (Specialty Hosp)</t>
  </si>
  <si>
    <t>Other/Specialty Hospitals refers to long-term acute care hospitals, inpatient rehabilitation facilities, including Cancer Centers and Psychiatric and Substance Abuse Hospitals/Facilities. Gross Floor Area should include all space within the building(s) on the campus including: medical offices, patient rooms, laboratories, lobbies, atriums, cafeterias, rest rooms, stairways, corridors connecting buildings, storage areas, elevator shafts.</t>
  </si>
  <si>
    <t>Other (Stadium)</t>
  </si>
  <si>
    <t>Other - Stadium refers to buildings primarily used for sporting events that do not meet the definition of any other property use defined in Portfolio Manager. Gross Floor Area should include all space within the building(s), including areas for athletic activity and spectator seating and supporting activities such as mechanical rooms, storage areas, elevator shafts, and stairwells.</t>
  </si>
  <si>
    <t>Creative Energy (Central Heat) N/E system</t>
  </si>
  <si>
    <t>Other (Tech)</t>
  </si>
  <si>
    <t>Other – Technology/Science refers to buildings used for science and technology related services other than Laboratories and Data Centers. Gross Floor Area should include all space within the building(s), including areas with the main business activity, production areas, administrative offices, employee break areas, stairways, atriums, elevator shafts, and storage areas.</t>
  </si>
  <si>
    <t>City Owned False Creek NEU Service Area</t>
  </si>
  <si>
    <t>Other (Utility)</t>
  </si>
  <si>
    <t>Other – Utility applies to buildings used by a utility for some purpose other than general office or energy/power generation. This may include utility transfer stations or maintenance facilities. Note that an administrative office occupied by a utility should be entered as Office, and a power or energy generation plant should be entered as Energy/Power Station. Gross Floor Area should include all space within the building(s), including administrative space, maintenance and equipment areas, generator rooms, kitchens used by staff, lobbies, meeting rooms, stairways, elevator shafts, and storage areas. This should not include any exterior spaces associated with utility operations.</t>
  </si>
  <si>
    <t>East Fraserlands (River District) N/E system</t>
  </si>
  <si>
    <t>Parking</t>
  </si>
  <si>
    <t>Parking refers to buildings and lots used for parking vehicles. This includes open parking lots, parking structures that may be only partially enclosed, and fully-enclosed (or underground) parking structures. Parking structures may be free standing or may be physically connected to another building.</t>
  </si>
  <si>
    <r>
      <t>Total site of 8,000 m</t>
    </r>
    <r>
      <rPr>
        <vertAlign val="superscript"/>
        <sz val="8"/>
        <rFont val="Arial"/>
        <family val="2"/>
      </rPr>
      <t>2</t>
    </r>
    <r>
      <rPr>
        <sz val="8"/>
        <rFont val="Arial"/>
        <family val="2"/>
      </rPr>
      <t xml:space="preserve"> or greater</t>
    </r>
  </si>
  <si>
    <t>Personal Services</t>
  </si>
  <si>
    <t>Personal Services refers to buildings used to sell services rather than physical goods. Examples include dry cleaners, salons, spas, etc. Gross Floor Area should include all space within the building(s), including sales floors, offices, storage areas, staff break rooms, walkways, and stairwells.</t>
  </si>
  <si>
    <r>
      <t>Total new development of 45,000 m</t>
    </r>
    <r>
      <rPr>
        <vertAlign val="superscript"/>
        <sz val="8"/>
        <rFont val="Arial"/>
        <family val="2"/>
      </rPr>
      <t>2</t>
    </r>
    <r>
      <rPr>
        <sz val="8"/>
        <rFont val="Arial"/>
        <family val="2"/>
      </rPr>
      <t xml:space="preserve"> or greater</t>
    </r>
  </si>
  <si>
    <t>Rec (Aquarium)</t>
  </si>
  <si>
    <t>Aquarium refers to buildings used to provide aquatic habitat primarily to live animals and which may include public or private viewing areas and educational programs. Gross Floor area should include public and restricted areas such as visitor walkways, tank space, retail areas, restaurants, laboratories, classrooms, administrative/office space, mechanical rooms, storage areas, elevator shafts, and stairwells. Areas not in enclosed buildings, such as outdoor habitats, open-air theaters, walkways, and landscaped areas should not be included in the Gross Floor Area.</t>
  </si>
  <si>
    <t>Rec (Arena - indoor)</t>
  </si>
  <si>
    <t>Indoor Arena refers to enclosed structures used for professional or collegiate sports and entertainment events. Examples of events held in indoor arenas include basketball and hockey games, circus performances, and concerts. Indoor Arenas usually have capacities of 5,000 seats or more and are often characterized by multiple concourses and concession areas.</t>
  </si>
  <si>
    <t>Rec (Bar/Nightclub)</t>
  </si>
  <si>
    <t>Bar/Nightclub refers to buildings used primarily for social/entertainment purposes, and is characterized by most of the revenue being generated from the sale of beverages instead of food. Gross Floor Area should include all space within the building(s), including standing/seating
areas, stage/dressing room areas, food/drink preparation or kitchen areas, retail areas, bathrooms, administrative/office space, mechanical rooms, storage areas, elevator shafts, and
stairwells. Properties whose primary business revenues are generated from the sale of food should be entered using one of the Restaurant property uses, even if there is a bar.</t>
  </si>
  <si>
    <t>Rec (Bowling Alley)</t>
  </si>
  <si>
    <t>Bowling alley refers to buildings used for public or private, recreational or professional bowling. Gross Floor Area should include all space within the building(s), including bowling lanes, concession areas, party rooms, retail areas, administrative/office space, employee break rooms, storage areas, and mechanical rooms.</t>
  </si>
  <si>
    <t>Rec (Casino)</t>
  </si>
  <si>
    <t>Casino refers to buildings primarily used to conduct gambling activities including both electronic and live table games. Gross Floor Area should include all space within the building(s), including the main casino floor/gaming area, restaurants/bars, retail areas, administrative/office space, mechanical rooms, storage areas, elevator shafts, and stairwells. If your Casino is located in the same building as a hotel, we recommend that you enter a separate hotel property use.</t>
  </si>
  <si>
    <t>Rec (Fitness Ctr/Gym)</t>
  </si>
  <si>
    <t>Fitness Center/Health Club/Gym refers to buildings used for recreational or professional athletic training and related activities. Gross Floor Area should include all space within the building(s), including weight and cardio equipment areas, personal training areas, courts, locker rooms, sauna and spa areas, retail areas, administrative/office space, mechanical rooms, storage areas, elevator shafts, and stairwells.</t>
  </si>
  <si>
    <t>Rec (Ice/Curling Rink)</t>
  </si>
  <si>
    <t>Ice/Curling Rink refers to buildings that include one or more ice sheets used for public or private, recreational or professional skating, curling, hockey, or other similar activities. Gross Floor Area should include all space within the building(s), including ice area, spectator areas, concession stands, retail areas, locker rooms, administrative/office areas, employee break rooms, mechanical rooms, and storage areas. Larger facilities primarily serving professional or collegiate functions and with significant spectator seating should review the definition for Indoor Arena to determine the best classification.</t>
  </si>
  <si>
    <t>Renewable &amp; HP Energies</t>
  </si>
  <si>
    <t>Rec (Movie Theatre)</t>
  </si>
  <si>
    <t>Movie theater refers to buildings used for public or private film screenings. Gross Floor Area should include all space within the building(s), including seating areas, lobbies, concession stands, bathrooms, administrative/office space, mechanical rooms, storage areas, elevator shafts, and stairwells.</t>
  </si>
  <si>
    <t>Rec (Museum)</t>
  </si>
  <si>
    <t>Museum refers to buildings that display collections to outside visitors for public viewing and enjoyment and for informational/educational purposes. Gross Floor Area should include all space within the building(s), including public collection display areas, meeting rooms, classrooms, gift shops, food service areas, administrative/office space, mechanical rooms, storage areas for collections, elevator shafts, and stairwells.</t>
  </si>
  <si>
    <t>Rec (Performing Arts)</t>
  </si>
  <si>
    <t>Performing Arts refers to buildings used for public or private artistic or musical performances. Gross Floor Area should include all space within the building(s), including seating, stage and backstage areas, food service areas, retail areas, rehearsal studios, administrative/office space, mechanical rooms, storage areas, elevator shafts, and stairwells.</t>
  </si>
  <si>
    <t>Rec (Race Track)</t>
  </si>
  <si>
    <t>Race Track refers to buildings used primarily to hold racing events such as vehicle races, track/field races, horse races, and/or dog-races. Gross Floor Area should include all spectator viewing areas, concourse space on which workers or guests can walk, concession areas, retail stores, restaurants, administrative/office areas, employee break rooms, mechanical rooms, storage areas, elevator shafts, and stairwells. The footprint of the race track itself should also be included in the gross floor area, along with the footprint of any staging areas.</t>
  </si>
  <si>
    <t>Rec (Roller Rink)</t>
  </si>
  <si>
    <t>Roller Rink refers to buildings used primarily for roller-skating, inline skating/rollerblading, or skateboarding. Gross Floor Area should include all space within the building(s), including the rink space, concession areas, locker rooms, retail areas, administrative/office areas, employee break rooms, mechanical rooms, and storage areas.</t>
  </si>
  <si>
    <t>Rec (Social/Mtg Hall)</t>
  </si>
  <si>
    <t>Social/Meeting hall refers to buildings primarily used for public or private gatherings. This may include community group meetings, seminars, workshops, or performances. Please note that there is another property use available, Convention Center, for large exhibition and conference facilities. Gross Floor Area should include all space within the building(s), including meeting rooms, auditoriums, food service areas, lobbies, administrative/office space, mechanical rooms, storage areas, elevator shafts, and stairwells.</t>
  </si>
  <si>
    <t>Rec (Stadium - closed)</t>
  </si>
  <si>
    <t>Stadium (Closed) refers to structures with a permanent or retractable roof which are used primarily for professional or collegiate sports and entertainment events. Examples of events held in closed stadiums include baseball and football games, and concerts. Closed Stadiums usually have capacities of 25,000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</si>
  <si>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(Stadium - open)</t>
  </si>
  <si>
    <t>Stadium (Open) refers to structures used primarily for professional or collegiate sports and entertainment events in which the playing field is not covered and is exposed to the outside. Examples of events held in open stadiums include baseball, football, and soccer games, and concerts. Open Stadiums usually have capacities of 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</si>
  <si>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(Swimming Pool)</t>
  </si>
  <si>
    <t>Swimming Pool refers to any heated swimming pools located either inside or outside. To enter a swimming pool, a specific pool size must be selected. In order to enter buildings associated with a Swimming Pool, the main property use must be entered (e.g., K-12 School, Hotel, Fitness Center/Health Club/Gym, etc).</t>
  </si>
  <si>
    <t>Rec (Zoo)</t>
  </si>
  <si>
    <t>Zoo refers to buildings used primarily to provide habitat to live animals and which may include public or private viewing and educational programs. Gross Floor Area should include all space within all fully enclosed buildings, including, habitats, visitor viewing areas, theaters, classrooms, food service areas, retail stores, veterinary offices, exhibit space, administrative/office space, mechanical rooms, storage areas, elevator shafts, and stairwells. Areas not in fully enclosed buildings, such as outdoor habitats, open-air theaters, walkways, and landscaped areas should not be included in the Gross Floor Area.</t>
  </si>
  <si>
    <t>Residential (Barracks)</t>
  </si>
  <si>
    <t>Barracks refers to residential buildings associated with military facilities or educational institutions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</si>
  <si>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Residential (Hall/Dorm)</t>
  </si>
  <si>
    <t>Residence Hall/Dormitory refers to buildings associated with educational institutions or military facilities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</si>
  <si>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 (Multifamily-Common Areas)</t>
  </si>
  <si>
    <t>Multifamily-Common Areas refers only to the common areas of residential buildings that contain more than two residential living units. These properties may be high rise buildings (4 or more stories), or mixed use buildings of 3 stories or less. Occupants of these buildings may include tenants, cooperators, and/or individual owners.   IMPORTANT:  Work done on the building's envelope is considered base building work and should use this checklist. For work done within residential suites, applicants are to use the Alterations to Residential Suites checklist.</t>
  </si>
  <si>
    <t>Residential (Senior Care)</t>
  </si>
  <si>
    <t>Senior Care Community refers to buildings that house and provide care and assistance for elderly residents. Gross Floor Area should include all space within the building(s)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The ENERGY STAR score for Senior Care community applies to nursing homes (skilled nursing facilities) and assisted living facilities. Independent senior living communities are not eligible. However, it is common for some Senior Care Communities to offer a mix of residential options including independent living, assisted living, and skilled nursing. More than 50% of the units in a community must be considered skilled nursing and/or assisted living in order to be eligible for an ENERGY STAR
score as a Senior Care Facility. One exception to this rule is for communities in which 50% or more of the units are independent living (IL) but the IL buildings are separately metered stand-alone buildings, a valid rating can be generated only by fully excluding the IL buildings from the rest of the campus. Facilities with more than 50% independent living units cannot earn an ENERGY STAR score and should benchmark using the Multifamily property type.</t>
  </si>
  <si>
    <t>Retail</t>
  </si>
  <si>
    <t>Retail Store refers to individual stores used to conduct the retail sale of non-food consumer goods such as clothing, books, toys, sporting goods, office supplies, hardware, and electronics. Buildings containing multiple stores should be classified as enclosed mall, lifestyle center, or strip mall. Gross Floor Area should include all space within the building(s), including sales areas, storage areas, offices staff break rooms, elevators, and stairwells. To receive an ENERGY STAR score, a Retail Store must be asingle store that is at least 5,000 square feet and has an exterior entrance to the public. The ENERGY STAR score applies to: Department Stores, Discount Stores, Supercenters, Warehouse Clubs, Drug Stores, Dollar Stores, Home Center/Hardware Stores, and Apparel/Specialty Stores (e.g. books, clothing, office products, toys, home goods, and electronics). Eligible store configurations include: free standing stores; stores located in open air or strip centers (a collection of attached stores with common areas that are not enclosed); and mall anchors. Retail configurations not eligible to receive an ENERGY STAR score include: enclosed malls; individual stores located within enclosed malls; lifestyle centers; strip malls; and individual stores that are part of a larger non- mall building (i.e. office or hotel). Convenience Stores, Automobile Dealerships, and Restaurants are not eligible to earn an ENERGY STAR score as Retail. Supermarkets are eligible for an ENERGY STAR score under the Supermarket property type. Note: In order to be eligible to earn ENERGY STAR certification, your building must be located in the US or its territories, or owned by the US government outside of the US.</t>
  </si>
  <si>
    <t>Retail (Auto Dealership)</t>
  </si>
  <si>
    <t>Automobile Dealership refers to buildings used for the sale of new or used cars and light trucks. Gross Floor Area should include all space within the building(s), including sales floors, offices, conference rooms, vehicle service centers, parts storage areas, waiting rooms, staff break rooms, hallways, and stairwells. Gross Floor Area should not include any exterior spaces such as vehicle parking areas.</t>
  </si>
  <si>
    <t>Retail (Conv w Gas Stn)</t>
  </si>
  <si>
    <t>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building(s), including sales floors, offices, staff break rooms, storage areas, and vehicle repair areas. Energy use associated with outside areas such as vehicle parking and gas filling areas should be included with the total energy use for the building(s), but the square footage associated with these outdoor areas should not be included in the Gross Floor Area.</t>
  </si>
  <si>
    <t>Retail (Convenience St)</t>
  </si>
  <si>
    <t>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building(s), including sales floors, offices, staff break rooms, and storage areas. Conference facilities located within a Hotel should be included along with your Hotel property use details, rather than added as a separate Convention Center property use. Conference facilities primarily serving smaller meetings should be entered as Social/Meeting Hall.</t>
  </si>
  <si>
    <t>Retail (Lifestyle Ctr)</t>
  </si>
  <si>
    <t>Lifestyle Center refers to a mixed use commercial development that includes retail stores and leisure amenities, where individual retail stores typically contain an entrance accessible from the outside and are not connected by internal walkways. Lifestyle centers have an open air design, unlike traditional enclosed malls, and often include landscaped pedestrian areas, as well as streets and vehicle parking. Gross Floor Area should include all space within the building(s), including retail stores, offices, food courts, restaurants, residential areas, storage areas, staff break rooms, walkways, stairwells, and mechanical areas. Do not include any exterior spaces such as pedestrian walkways or vehicle parking areas.</t>
  </si>
  <si>
    <t>Retail (Mall - enclosed)</t>
  </si>
  <si>
    <t>Enclosed Mall refers to buildings that house multiple stores, often “anchored” by one or more department stores, and with interior walkways. Most stores will not have entrances accessible from outside, with the exception of the “anchor” stores. Gross Floor Area should include all space within the building(s), including retail stores, offices, food courts, restaurants, storage areas, staff break rooms, atriums, walkways, stairwells, and mechanical rooms.</t>
  </si>
  <si>
    <t>Retail (Repair: Car/Shoe)</t>
  </si>
  <si>
    <t>Repair Services refers to buildings in which some type of repair service is provided. Examples include vehicle service or repair shops, shoe repair, jewelry repair, locksmiths, etc. Gross Floor Area should include all space within the building(s), including sales floors, repair areas, workshops, offices, parts storage areas, waiting rooms, staff break rooms, hallways, and stairwells.</t>
  </si>
  <si>
    <t>Retail (Strip Mall)</t>
  </si>
  <si>
    <t>Strip mall refers to buildings comprising more than one retail store, restaurant, or other business, in an open-air configuration where each establishment has an exterior entrance to the public and there are no internal walkways. Gross Floor Area should include all space within the building(s), including retail stores, offices, restaurants, storage areas, staff break rooms, and stairwells. Do not include any exterior spaces such as vehicle parking areas. Note that individual stores within strip malls may be eligible to receive an ENERGY STAR score if they are over 5,000 square feet in size and have an exterior entrance to the public.</t>
  </si>
  <si>
    <t>Retail (Supermkt/Groc)</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</si>
  <si>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property types. Gross Floor Area should include all space within the building(s), including the sales floor, offices, storage areas, kitchens, staff break rooms, and stairwells.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</si>
  <si>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t>Retail (Wholesale Club)</t>
  </si>
  <si>
    <t>Wholesale Club/Supercenter refers to buildings used to conduct the retail sale of a wide variety of merchandise, typically in bulk quantities. Merchandise may include food, clothing, office supplies, furniture, electronics, books, sporting goods, toys, and hardware. Gross Floor Area should include all space within the building(s), including the sales floor, offices, storage areas, kitchens, staff break rooms, elevators, and stairwells.</t>
  </si>
  <si>
    <t>Self Storage Facility</t>
  </si>
  <si>
    <t>Self-Storage Facility refers to buildings that are used for private storage. Typically, a single Self Storage Facility will contain a variety of individual units that are rented out for the purpose of storing personal belongings. Gross Floor Area should include all space within the building(s), including individual storage units, administrative offices, security and maintenance areas, mechanical rooms, hallways, stairways, and elevator shafts. This should not include exterior/outdoor loading bays or docks.</t>
  </si>
  <si>
    <t>Trans Terminal/Station</t>
  </si>
  <si>
    <t>Transportation Terminal/Station applies to buildings used primarily for accessing public or private transportation. This includes train stations, bus stations, airports, and seaports. These terminals include areas for ticket purchases, and embarkation/disembarkation, and may also include public waiting areas with restaurants and other concessions. Gross Floor Area should include all space within the building(s), including boarding areas, waiting areas, administrative space, kitchens used by staff, lobbies, restaurants, cafeterias, stairways, atria, elevator shafts, and storage areas. This should not includeany exterior spaces associated with the terminals, such as drop-off areas, outdoor platforms, or outdoor loading docks/bays.</t>
  </si>
  <si>
    <t>Warehouse (Non-Refrig)</t>
  </si>
  <si>
    <t>Non-Refrigerated Warehouse refers to unrefrigerated buildings that are used to store goods, manufactured products, merchandise or raw materials. Gross Floor Area should include all space within the building(s), including the main storage rooms, administrative office offices, lobbies, stairways, restrooms, equipment storage areas, and elevator shafts. This should not
include exterior/outdoor loading bays or docks.</t>
  </si>
  <si>
    <t>Warehouse (Refrig)</t>
  </si>
  <si>
    <t>Refrigerated Warehouse refers to refrigerated buildings that are used to store perishable goods or merchandise under refrigeration at temperatures below 50 degrees Fahrenheit. Gross Floor Area should include all space within the building(s), which includes temperature-controlled areas, administrative offices, lobbies, stairways, restrooms, equipment storage areas, and elevator shafts. This should not include exterior/outdoor loading bays or docks.</t>
  </si>
  <si>
    <t>Worship Facility</t>
  </si>
  <si>
    <t>Worship Facility refers to buildings that are used as places of worship. This includes churches,
temples, mosques, synagogues, meetinghouses, or any other buildings that primarily function as a place of religious worship. Gross Floor Area should include all areas inside the building that includes the primary worship area, including food preparation, community rooms, classrooms, and supporting areas such as restrooms, storage areas, hallways, and elevator shafts. The ENERGY STAR score for Worship Facilities applies to buildings that function as the primary place of worship and not to other buildings that may be associated with a religious organization, such as living quarters, schools, or buildings used primarily for other community activities. To receive an ENERGY STAR score, a Worship facility must have at least 25 seats, but cannot have more than 4,000.</t>
  </si>
  <si>
    <t>Building Address</t>
  </si>
  <si>
    <t>Tenancy Address</t>
  </si>
  <si>
    <t>POSSE Street Names</t>
  </si>
  <si>
    <t>TIPs Eligible Buildings (2007+ VBBL)</t>
  </si>
  <si>
    <t>BOMA BESt Buildings</t>
  </si>
  <si>
    <r>
      <t xml:space="preserve">90.1-2007 (+) Buildings (includes </t>
    </r>
    <r>
      <rPr>
        <b/>
        <sz val="10"/>
        <color indexed="10"/>
        <rFont val="Arial"/>
        <family val="2"/>
      </rPr>
      <t>Rz projects</t>
    </r>
    <r>
      <rPr>
        <b/>
        <sz val="10"/>
        <rFont val="Arial"/>
        <family val="2"/>
      </rPr>
      <t>)</t>
    </r>
  </si>
  <si>
    <t>ABBOTT STREET</t>
  </si>
  <si>
    <t>1001 Cambie Street</t>
  </si>
  <si>
    <t>1 W HASTINGS STREET</t>
  </si>
  <si>
    <t>90.1-2010</t>
  </si>
  <si>
    <t>ABERDEEN STREET</t>
  </si>
  <si>
    <t>100-1090 Homer STREET</t>
  </si>
  <si>
    <t>1005 STATION STREET</t>
  </si>
  <si>
    <t>90.1-2001</t>
  </si>
  <si>
    <t>ADANAC STREET</t>
  </si>
  <si>
    <t>1001-1085 Cambie Street</t>
  </si>
  <si>
    <t>1007 KEEFER STREET</t>
  </si>
  <si>
    <t>90.1-2007</t>
  </si>
  <si>
    <t>ADERA STREET</t>
  </si>
  <si>
    <t>1021 W Hastings Street</t>
  </si>
  <si>
    <t>1009 HARWOOD STREET</t>
  </si>
  <si>
    <t>AEGEAN CRESCENT</t>
  </si>
  <si>
    <t>1050 W Pender Street</t>
  </si>
  <si>
    <t>1009 LAURIER AVENUE</t>
  </si>
  <si>
    <t>AISNE STREET</t>
  </si>
  <si>
    <t>1055 Dunsmuir Street</t>
  </si>
  <si>
    <t>101 E 2ND AVENUE</t>
  </si>
  <si>
    <t>R90.1-2010+22%</t>
  </si>
  <si>
    <t>ALAMEIN AVENUE</t>
  </si>
  <si>
    <t>1055 W Hastings Street</t>
  </si>
  <si>
    <t>1010 E 7TH AVENUE</t>
  </si>
  <si>
    <t>ALBERNI STREET</t>
  </si>
  <si>
    <t>1066 W Hastings Street</t>
  </si>
  <si>
    <t>1015 DENMAN STREET</t>
  </si>
  <si>
    <t>ALBERTA STREET</t>
  </si>
  <si>
    <t>1075 W Georgia STREET</t>
  </si>
  <si>
    <t>1015 W 8TH AVENUE</t>
  </si>
  <si>
    <t>ALDER BAY COURT</t>
  </si>
  <si>
    <t>1085 Cambie Street</t>
  </si>
  <si>
    <t>1018 E 24TH AVENUE</t>
  </si>
  <si>
    <t>ALDER BAY WALK</t>
  </si>
  <si>
    <t>1351 ADANAC STREET</t>
  </si>
  <si>
    <t>1090 Homer STREET</t>
  </si>
  <si>
    <t>1018 PARK DRIVE</t>
  </si>
  <si>
    <t>ALDER CROSSING</t>
  </si>
  <si>
    <t>1095 W Pender Street</t>
  </si>
  <si>
    <t>1018 W 11TH AVENUE</t>
  </si>
  <si>
    <t>ALDER STREET</t>
  </si>
  <si>
    <t>1100 Melville STREET</t>
  </si>
  <si>
    <t>1021 W HASTINGS STREET</t>
  </si>
  <si>
    <t>ALEXANDER STREET</t>
  </si>
  <si>
    <t>111 Dunsmuir Street</t>
  </si>
  <si>
    <t>1027 VICTORIA DRIVE</t>
  </si>
  <si>
    <t>ALEXANDRA STREET</t>
  </si>
  <si>
    <t>1138 Melville Street</t>
  </si>
  <si>
    <t>1036 E 21ST AVENUE</t>
  </si>
  <si>
    <t>ALGONQUIN MEWS</t>
  </si>
  <si>
    <t>1185 W Georgia Street</t>
  </si>
  <si>
    <t>1037 W KING EDWARD AVENUE</t>
  </si>
  <si>
    <t>ALICE STREET</t>
  </si>
  <si>
    <t>1188 W Georgia Street</t>
  </si>
  <si>
    <t>1040 W GEORGIA STREET</t>
  </si>
  <si>
    <t>ALMA STREET</t>
  </si>
  <si>
    <t>1249 Granville Street</t>
  </si>
  <si>
    <t>1045 ROBSON STREET</t>
  </si>
  <si>
    <t>ALRT GENERAL</t>
  </si>
  <si>
    <t>1285 W Pender Street</t>
  </si>
  <si>
    <t>1045 W WATERFRONT ROAD</t>
  </si>
  <si>
    <t>ALVIN NAROD MEWS</t>
  </si>
  <si>
    <t>2020 ARBUTUS STREET</t>
  </si>
  <si>
    <t>133 Walter Hardwick Avenue</t>
  </si>
  <si>
    <t>1047 DAVIE STREET</t>
  </si>
  <si>
    <t>AMBERLY PLACE</t>
  </si>
  <si>
    <t>1380 Burrard Street</t>
  </si>
  <si>
    <t>1062 W 16TH AVENUE</t>
  </si>
  <si>
    <t>ANCASTER CRESCENT</t>
  </si>
  <si>
    <t>1489 W Broadway</t>
  </si>
  <si>
    <t>1069 ALBERNI STREET</t>
  </si>
  <si>
    <t>ANDERSON STREET</t>
  </si>
  <si>
    <t>1489/1497 W Broadway</t>
  </si>
  <si>
    <t>1077 GREAT NORTHERN WAY</t>
  </si>
  <si>
    <t>R90.1-2010</t>
  </si>
  <si>
    <t>ANGLER'S PLACE</t>
  </si>
  <si>
    <t>1497 W Broadway</t>
  </si>
  <si>
    <t>108 E 35TH AVENUE</t>
  </si>
  <si>
    <t>ANGUS DRIVE</t>
  </si>
  <si>
    <t>1508 W Broadway</t>
  </si>
  <si>
    <t>1090 W PENDER STREET</t>
  </si>
  <si>
    <t>ANN STREET</t>
  </si>
  <si>
    <t>1529 W Pender Street</t>
  </si>
  <si>
    <t>110 SWITCHMEN STREET</t>
  </si>
  <si>
    <t>ANTWERP LANE</t>
  </si>
  <si>
    <t>1529-1555 W Pender Street</t>
  </si>
  <si>
    <t>1101 W 7TH AVENUE</t>
  </si>
  <si>
    <t>ANZIO DRIVE</t>
  </si>
  <si>
    <t>155 Walter Hardwick Avenue</t>
  </si>
  <si>
    <t>1105 SEYMOUR STREET</t>
  </si>
  <si>
    <t>APPLEDALE PLACE</t>
  </si>
  <si>
    <t>155-189 Walter Hardwick Avenue</t>
  </si>
  <si>
    <t>1107 SEYMOUR STREET</t>
  </si>
  <si>
    <t>AQUA DRIVE</t>
  </si>
  <si>
    <t>1555 W Pender Street</t>
  </si>
  <si>
    <t>1107 W 7TH AVENUE</t>
  </si>
  <si>
    <t>AQUARIUS MEWS</t>
  </si>
  <si>
    <t>1681 A Manitoba Street</t>
  </si>
  <si>
    <t>1108 PENDRELL STREET</t>
  </si>
  <si>
    <t>AQUITANIA PLACE</t>
  </si>
  <si>
    <t>1681 A&amp; B Manitoba Street</t>
  </si>
  <si>
    <t>111 E 2ND AVENUE</t>
  </si>
  <si>
    <t>ARBOR AVENUE</t>
  </si>
  <si>
    <t>1681 B Manitoba Street</t>
  </si>
  <si>
    <t>1111 RICHARDS STREET</t>
  </si>
  <si>
    <t>ARBUTUS DIVERSION</t>
  </si>
  <si>
    <t>8675 BARNARD STREET</t>
  </si>
  <si>
    <t>1681 Manitoba Street</t>
  </si>
  <si>
    <t>1111 SEYMOUR STREET</t>
  </si>
  <si>
    <t>ARBUTUS STREET</t>
  </si>
  <si>
    <t>1790 BEACH AVENUE</t>
  </si>
  <si>
    <t>1755 W 14th Avenue</t>
  </si>
  <si>
    <t>1112 W 15TH AVENUE</t>
  </si>
  <si>
    <t>ARCHIMEDES STREET</t>
  </si>
  <si>
    <t>1818 Cornwall Street</t>
  </si>
  <si>
    <t>1115 SEYMOUR STREET</t>
  </si>
  <si>
    <t>ARGYLE DRIVE</t>
  </si>
  <si>
    <t>189 Walter Hardwick Avenue</t>
  </si>
  <si>
    <t>1116 E 16TH AVENUE</t>
  </si>
  <si>
    <t>ARGYLE STREET</t>
  </si>
  <si>
    <t>200 Burrard Street</t>
  </si>
  <si>
    <t>1121 SEYMOUR STREET</t>
  </si>
  <si>
    <t>ARLINGTON STREET</t>
  </si>
  <si>
    <t>200 Granville Street</t>
  </si>
  <si>
    <t>1130 E Broadway</t>
  </si>
  <si>
    <t>ASCOT PLACE</t>
  </si>
  <si>
    <t>2025 W Broadway</t>
  </si>
  <si>
    <t>1133 HORNBY STREET</t>
  </si>
  <si>
    <t>ASH CRESCENT</t>
  </si>
  <si>
    <t>2225 W 41st Avenue</t>
  </si>
  <si>
    <t>1133 MELVILLE STREET</t>
  </si>
  <si>
    <t>ASH STREET</t>
  </si>
  <si>
    <t>2475 W Broadway</t>
  </si>
  <si>
    <t>1134 BURRARD STREET</t>
  </si>
  <si>
    <t>ASHBURN STREET</t>
  </si>
  <si>
    <t>2475-2485 W Broadway</t>
  </si>
  <si>
    <t>1151 W GEORGIA STREET</t>
  </si>
  <si>
    <t>ASPEN AVENUE</t>
  </si>
  <si>
    <t>2485 W Broadway</t>
  </si>
  <si>
    <t>1155 THURLOW STREET</t>
  </si>
  <si>
    <t>ATHLETES WAY</t>
  </si>
  <si>
    <t>250 Howe Street</t>
  </si>
  <si>
    <t>1157 E 14TH AVENUE</t>
  </si>
  <si>
    <t>ATHLONE STREET</t>
  </si>
  <si>
    <t>2611 Nootka Street</t>
  </si>
  <si>
    <t>1161 PARKER STREET</t>
  </si>
  <si>
    <t>ATLANTIC STREET</t>
  </si>
  <si>
    <t>2633 Nootka Street</t>
  </si>
  <si>
    <t>1166 W 14TH AVENUE</t>
  </si>
  <si>
    <t>ATLAS LANE</t>
  </si>
  <si>
    <t>2910 Virtual Way</t>
  </si>
  <si>
    <t>1168 PENDRELL STREET</t>
  </si>
  <si>
    <t>ATLIN STREET</t>
  </si>
  <si>
    <t>2920 Virtual Way</t>
  </si>
  <si>
    <t>1171 JERVIS STREET</t>
  </si>
  <si>
    <t>AUBREY PLACE</t>
  </si>
  <si>
    <t>2925 Virtual Way</t>
  </si>
  <si>
    <t>1180 COMOX STREET</t>
  </si>
  <si>
    <t>AUSTREY AVENUE</t>
  </si>
  <si>
    <t>2930 Virtual Way</t>
  </si>
  <si>
    <t>1181 E 19TH AVENUE</t>
  </si>
  <si>
    <t>AVERY AVENUE</t>
  </si>
  <si>
    <t>2940 Virtual Way</t>
  </si>
  <si>
    <t>1188 BIDWELL STREET</t>
  </si>
  <si>
    <t>AVISON WAY</t>
  </si>
  <si>
    <t>2940 Virtual Way &amp; 2945 Hebb</t>
  </si>
  <si>
    <t>1205 HOWE STREET</t>
  </si>
  <si>
    <t>AVONDALE AVENUE</t>
  </si>
  <si>
    <t>2945 Hebb Avenue</t>
  </si>
  <si>
    <t>122 W 8TH AVENUE</t>
  </si>
  <si>
    <t>BAILLIE STREET</t>
  </si>
  <si>
    <t>2955 Hebb Avenue</t>
  </si>
  <si>
    <t>1221 BIDWELL STREET</t>
  </si>
  <si>
    <t>BALACLAVA STREET</t>
  </si>
  <si>
    <t>2955 Virtual Way</t>
  </si>
  <si>
    <t>1223 E PENDER STREET</t>
  </si>
  <si>
    <t>BALDWIN STREET</t>
  </si>
  <si>
    <t>2980 Virtual Way</t>
  </si>
  <si>
    <t>123 W 16TH AVENUE</t>
  </si>
  <si>
    <t>BALFOUR AVENUE</t>
  </si>
  <si>
    <t>2980 Virtual Way / 2611 &amp; 2633 Nootka Street / 2955 Hebb Avenue</t>
  </si>
  <si>
    <t>1233 HOWE STREET</t>
  </si>
  <si>
    <t>BALKAN STREET</t>
  </si>
  <si>
    <t>1860 BURRARD STREET</t>
  </si>
  <si>
    <t>2985 Virtual Way</t>
  </si>
  <si>
    <t>1233 W 75TH AVENUE</t>
  </si>
  <si>
    <t>BALMORAL STREET</t>
  </si>
  <si>
    <t>300 W Georgia Street</t>
  </si>
  <si>
    <t>124 W 13TH AVENUE</t>
  </si>
  <si>
    <t>BALSAM PLACE</t>
  </si>
  <si>
    <t>3029 E Broadway</t>
  </si>
  <si>
    <t>1253 W 75TH AVENUE</t>
  </si>
  <si>
    <t>BALSAM STREET</t>
  </si>
  <si>
    <t>3200 E 54th Avenue</t>
  </si>
  <si>
    <t>1255 E 10TH AVENUE</t>
  </si>
  <si>
    <t>BARCLAY STREET</t>
  </si>
  <si>
    <t>3283 E Broadway</t>
  </si>
  <si>
    <t>1258 W BROADWAY</t>
  </si>
  <si>
    <t>BARNARD STREET</t>
  </si>
  <si>
    <t>333 Seymour Street</t>
  </si>
  <si>
    <t>1270 W 75TH AVENUE</t>
  </si>
  <si>
    <t>BATTISON STREET</t>
  </si>
  <si>
    <t>355 Burrard Street</t>
  </si>
  <si>
    <t>1283 HOWE STREET</t>
  </si>
  <si>
    <t>BAUER STREET</t>
  </si>
  <si>
    <t>3550 W Broadway</t>
  </si>
  <si>
    <t>1289 HORNBY STREET</t>
  </si>
  <si>
    <t>BAYSHORE DRIVE</t>
  </si>
  <si>
    <t>3625 Lougheed Highway</t>
  </si>
  <si>
    <t>1289 W 76TH AVENUE</t>
  </si>
  <si>
    <t>BAYSWATER STREET</t>
  </si>
  <si>
    <t>401 Burrard Street</t>
  </si>
  <si>
    <t>1290 E 11TH AVENUE</t>
  </si>
  <si>
    <t>BEACH AVENUE</t>
  </si>
  <si>
    <t>409 Granville Street</t>
  </si>
  <si>
    <t>1301 JOHNSTON STREET</t>
  </si>
  <si>
    <t>BEACH CRESCENT</t>
  </si>
  <si>
    <t>4750 Arbutus Street</t>
  </si>
  <si>
    <t>1302 SEYMOUR STREET</t>
  </si>
  <si>
    <t>BEADNELL COURT</t>
  </si>
  <si>
    <t>50 W 2nd Avenue</t>
  </si>
  <si>
    <t>1308 HORNBY STREET</t>
  </si>
  <si>
    <t>BEAGLE COURT</t>
  </si>
  <si>
    <t>505 Burrard Street</t>
  </si>
  <si>
    <t>1310 RICHARDS STREET</t>
  </si>
  <si>
    <t>BEAMISH COURT</t>
  </si>
  <si>
    <t>510 Burrard Street</t>
  </si>
  <si>
    <t>1322 E 23RD AVENUE</t>
  </si>
  <si>
    <t>BEATRICE STREET</t>
  </si>
  <si>
    <t>550 Burrard Street</t>
  </si>
  <si>
    <t>1325 ROLSTON STREET</t>
  </si>
  <si>
    <t>BEATTY STREET</t>
  </si>
  <si>
    <t>555 Burrard Street</t>
  </si>
  <si>
    <t>1328 E 23RD AVENUE</t>
  </si>
  <si>
    <t>BEATTY WALK</t>
  </si>
  <si>
    <t>555 W Hastings Street</t>
  </si>
  <si>
    <t>133 E 8TH AVENUE</t>
  </si>
  <si>
    <t>BEECHWOOD STREET</t>
  </si>
  <si>
    <t>580 Hornby Street</t>
  </si>
  <si>
    <t>1335 HOWE STREET</t>
  </si>
  <si>
    <t>BEGG STREET</t>
  </si>
  <si>
    <t>595 Burrard Street</t>
  </si>
  <si>
    <t>1344 KINGSWAY</t>
  </si>
  <si>
    <t>BELLA-VISTA STREET</t>
  </si>
  <si>
    <t>595 Howe Street</t>
  </si>
  <si>
    <t>1350 KINGSWAY</t>
  </si>
  <si>
    <t>BELLEVUE DRIVE</t>
  </si>
  <si>
    <t>601 W Cordova Street</t>
  </si>
  <si>
    <t>BELMONT AVENUE</t>
  </si>
  <si>
    <t>605 W Kent Avenue North</t>
  </si>
  <si>
    <t>1351 CONTINENTAL STREET</t>
  </si>
  <si>
    <t>BENTALL STREET</t>
  </si>
  <si>
    <t>625 Howe Street</t>
  </si>
  <si>
    <t>1355 GARDEN DRIVE</t>
  </si>
  <si>
    <t>BENTLEY STREET</t>
  </si>
  <si>
    <t>625 W Kent Avenue North</t>
  </si>
  <si>
    <t>1360 E KENT AVENUE SOUTH</t>
  </si>
  <si>
    <t>BERING AVENUE</t>
  </si>
  <si>
    <t>63 W 1st Avenue</t>
  </si>
  <si>
    <t>1372 SEYMOUR STREET</t>
  </si>
  <si>
    <t>BERKELEY STREET</t>
  </si>
  <si>
    <t>63-75 W 1st Avenue</t>
  </si>
  <si>
    <t>138 E 7TH AVENUE</t>
  </si>
  <si>
    <t>BEVERLY CRESCENT</t>
  </si>
  <si>
    <t>650 W 41st Avenue</t>
  </si>
  <si>
    <t>138 E HASTINGS STREET</t>
  </si>
  <si>
    <t>BIDWELL STREET</t>
  </si>
  <si>
    <t>650 W Georgia Street</t>
  </si>
  <si>
    <t>138 W 1ST AVENUE</t>
  </si>
  <si>
    <t>BIRCH STREET</t>
  </si>
  <si>
    <t>655 W Kent Avenue North</t>
  </si>
  <si>
    <t>1388 CONTINENTAL STREET</t>
  </si>
  <si>
    <t>BIRCH WALK</t>
  </si>
  <si>
    <t>701 W Georgia STREET</t>
  </si>
  <si>
    <t>1388 RICHARDS STREET</t>
  </si>
  <si>
    <t>BLAKE STREET</t>
  </si>
  <si>
    <t>725 Granville STREET</t>
  </si>
  <si>
    <t>1396 RICHARDS STREET</t>
  </si>
  <si>
    <t>BLANCA STREET</t>
  </si>
  <si>
    <t>745 Thurlow Street</t>
  </si>
  <si>
    <t>1405 MAIN STREET</t>
  </si>
  <si>
    <t>BLANCHE STREET</t>
  </si>
  <si>
    <t>75 W 1st Avenue</t>
  </si>
  <si>
    <t>1408 E 15TH AVENUE</t>
  </si>
  <si>
    <t>BLAYDON COURT</t>
  </si>
  <si>
    <t>789 W Pender Street</t>
  </si>
  <si>
    <t>1408 E 41ST AVENUE</t>
  </si>
  <si>
    <t>BLENHEIM STREET</t>
  </si>
  <si>
    <t>800 Burrard Street</t>
  </si>
  <si>
    <t>142 E PENDER STREET</t>
  </si>
  <si>
    <t>BLOOD ALLEY SQUARE</t>
  </si>
  <si>
    <t>808 Nelson STREET</t>
  </si>
  <si>
    <t>1450 VENABLES STREET</t>
  </si>
  <si>
    <t>BLUE JAY CRESCENT</t>
  </si>
  <si>
    <t>815 W Hastings Street</t>
  </si>
  <si>
    <t>1460 BUTE STREET</t>
  </si>
  <si>
    <t>BOATHOUSE MEWS</t>
  </si>
  <si>
    <t>850 W Hastings Street</t>
  </si>
  <si>
    <t>1460 E HASTINGS STREET</t>
  </si>
  <si>
    <t>BOATLIFT LANE</t>
  </si>
  <si>
    <t>865 Hornby Street</t>
  </si>
  <si>
    <t>1461 GRANVILLE STREET</t>
  </si>
  <si>
    <t>BOBOLINK AVENUE</t>
  </si>
  <si>
    <t>8755 Ash Street</t>
  </si>
  <si>
    <t>1462 GRANVILLE STREET</t>
  </si>
  <si>
    <t>BONACCORD DRIVE</t>
  </si>
  <si>
    <t>8765 Ash Street</t>
  </si>
  <si>
    <t>1480 HOWE STREET</t>
  </si>
  <si>
    <t>BONNYVALE AVENUE</t>
  </si>
  <si>
    <t>885 W Georgia Street</t>
  </si>
  <si>
    <t>1481 W 59TH AVENUE</t>
  </si>
  <si>
    <t>BONSAI STREET</t>
  </si>
  <si>
    <t>887 Great Northern Way</t>
  </si>
  <si>
    <t>1488 W 58TH AVENUE</t>
  </si>
  <si>
    <t>BORDEN STREET</t>
  </si>
  <si>
    <t>888 Dunsmuir Street</t>
  </si>
  <si>
    <t>1492 W 57TH AVENUE</t>
  </si>
  <si>
    <t>BORHAM CRESCENT</t>
  </si>
  <si>
    <t>890 W Pender Street</t>
  </si>
  <si>
    <t>1495 ONTARIO STREET</t>
  </si>
  <si>
    <t>BOUNDARY ROAD</t>
  </si>
  <si>
    <t>900 Howe Street</t>
  </si>
  <si>
    <t>1499 W PENDER STREET</t>
  </si>
  <si>
    <t>BOYD DIVERSION</t>
  </si>
  <si>
    <t>925 W Georgia Street</t>
  </si>
  <si>
    <t>150 E CORDOVA STREET</t>
  </si>
  <si>
    <t>BRADFIELD COURT</t>
  </si>
  <si>
    <t>930 Seymour Street</t>
  </si>
  <si>
    <t>150 N RENFREW STREET</t>
  </si>
  <si>
    <t>BRAEBURN STREET</t>
  </si>
  <si>
    <t>939 Beatty Street</t>
  </si>
  <si>
    <t>1507 W 59TH AVENUE</t>
  </si>
  <si>
    <t>BRAHMS AVENUE</t>
  </si>
  <si>
    <t>980 Howe STREET</t>
  </si>
  <si>
    <t>1508 W 57TH AVENUE</t>
  </si>
  <si>
    <t>BRAKENRIDGE STREET</t>
  </si>
  <si>
    <t>980 Seymour STREET</t>
  </si>
  <si>
    <t>151 W HASTINGS STREET</t>
  </si>
  <si>
    <t>BRANDYWINE PLACE</t>
  </si>
  <si>
    <t>999 W Hastings Street</t>
  </si>
  <si>
    <t>1510 VENABLES STREET</t>
  </si>
  <si>
    <t>BRANT STREET</t>
  </si>
  <si>
    <t>2206 CLARK DRIVE</t>
  </si>
  <si>
    <t>1510 W 6TH AVENUE</t>
  </si>
  <si>
    <t>BRIAR AVENUE</t>
  </si>
  <si>
    <t>1515 W 57TH AVENUE</t>
  </si>
  <si>
    <t>BRIDGEWAY</t>
  </si>
  <si>
    <t>1515 W 7TH AVENUE</t>
  </si>
  <si>
    <t>BRIGADOON AVENUE</t>
  </si>
  <si>
    <t>1529 COMOX STREET</t>
  </si>
  <si>
    <t>BRIGHTWOOD PLACE</t>
  </si>
  <si>
    <t>1534 HENSHAW LANE</t>
  </si>
  <si>
    <t>BROCK STREET</t>
  </si>
  <si>
    <t>1539 Comox  STREET</t>
  </si>
  <si>
    <t>BROOKS STREET</t>
  </si>
  <si>
    <t>1539 COMOX STREET</t>
  </si>
  <si>
    <t>BROUGHTON STREET</t>
  </si>
  <si>
    <t>155 E 37TH AVENUE</t>
  </si>
  <si>
    <t>BRUCE STREET</t>
  </si>
  <si>
    <t>1550 ALBERNI STREET</t>
  </si>
  <si>
    <t>BRULE MEWS</t>
  </si>
  <si>
    <t>1551 HENSHAW LANE</t>
  </si>
  <si>
    <t>BRUNSWICK STREET</t>
  </si>
  <si>
    <t>1551 QUEBEC STREET</t>
  </si>
  <si>
    <t>BUCKETWHEEL</t>
  </si>
  <si>
    <t>1551 W 57TH AVENUE</t>
  </si>
  <si>
    <t>BURKHOLDER DRIVE</t>
  </si>
  <si>
    <t>1555 W 8TH AVENUE</t>
  </si>
  <si>
    <t>BURNABY STREET</t>
  </si>
  <si>
    <t>1561 W 57TH AVENUE</t>
  </si>
  <si>
    <t>BURQUITLAM DRIVE</t>
  </si>
  <si>
    <t>1565 W 6TH AVENUE</t>
  </si>
  <si>
    <t>BURRARD STREET</t>
  </si>
  <si>
    <t>1571 W 57TH AVENUE</t>
  </si>
  <si>
    <t>BURSILL STREET</t>
  </si>
  <si>
    <t>1575 W 6TH AVENUE</t>
  </si>
  <si>
    <t>BUSCOMBE STREET</t>
  </si>
  <si>
    <t>1588 E HASTINGS STREET</t>
  </si>
  <si>
    <t>BUTE STREET</t>
  </si>
  <si>
    <t>1598 SE MARINE DRIVE</t>
  </si>
  <si>
    <t>BUTLER STREET</t>
  </si>
  <si>
    <t>1601 W 7TH AVENUE</t>
  </si>
  <si>
    <t>BYWELL COURT</t>
  </si>
  <si>
    <t>3590 CORNETT ROAD</t>
  </si>
  <si>
    <t>161 E 1ST AVENUE</t>
  </si>
  <si>
    <t>CAMANO STREET</t>
  </si>
  <si>
    <t>161 W 14TH AVENUE</t>
  </si>
  <si>
    <t>CAMBIE STREET</t>
  </si>
  <si>
    <t>1618 QUEBEC STREET</t>
  </si>
  <si>
    <t>CAMBRIDGE STREET</t>
  </si>
  <si>
    <t>1618 W 6TH AVENUE</t>
  </si>
  <si>
    <t>CAMERON AVENUE</t>
  </si>
  <si>
    <t>1623 PANDORA STREET</t>
  </si>
  <si>
    <t>CAMOSUN STREET</t>
  </si>
  <si>
    <t>1625 W 3RD AVENUE</t>
  </si>
  <si>
    <t>CAMPBELL AVENUE</t>
  </si>
  <si>
    <t>1628 E 21ST AVENUE</t>
  </si>
  <si>
    <t>CANADA PLACE</t>
  </si>
  <si>
    <t>1628 W 4TH AVENUE</t>
  </si>
  <si>
    <t>CAPRI CRESCENT</t>
  </si>
  <si>
    <t>1635 W 3RD AVENUE</t>
  </si>
  <si>
    <t>CAPTAIN'S COVE</t>
  </si>
  <si>
    <t>1647 E PENDER STREET</t>
  </si>
  <si>
    <t>CARDERO STREET</t>
  </si>
  <si>
    <t>1648 FRANCES STREET</t>
  </si>
  <si>
    <t>CARIBOO STREET</t>
  </si>
  <si>
    <t>1650 W 2ND AVENUE</t>
  </si>
  <si>
    <t>CARLISLE STREET</t>
  </si>
  <si>
    <t>1661 DAVIE STREET</t>
  </si>
  <si>
    <t>CARNARVON STREET</t>
  </si>
  <si>
    <t>1661 QUEBEC STREET</t>
  </si>
  <si>
    <t>CAROLINA STREET</t>
  </si>
  <si>
    <t>1668 DAVIE STREET</t>
  </si>
  <si>
    <t>CARRALL STREET</t>
  </si>
  <si>
    <t>1669 E BROADWAY</t>
  </si>
  <si>
    <t>CARRINGTON STREET</t>
  </si>
  <si>
    <t>167 W 14TH AVENUE</t>
  </si>
  <si>
    <t>CARTIER PLACE</t>
  </si>
  <si>
    <t>8228 CROMPTON STREET</t>
  </si>
  <si>
    <t>1675 W 3RD AVENUE</t>
  </si>
  <si>
    <t>CARTIER STREET</t>
  </si>
  <si>
    <t>2475 CROWN STREET</t>
  </si>
  <si>
    <t>1678 PULLMAN PORTER STREET</t>
  </si>
  <si>
    <t>CARTWRIGHT STREET</t>
  </si>
  <si>
    <t>7295 CYPRESS STREET</t>
  </si>
  <si>
    <t>168 E 35TH AVENUE</t>
  </si>
  <si>
    <t>CASSIAR CONNECTOR</t>
  </si>
  <si>
    <t>168 W 1ST AVENUE</t>
  </si>
  <si>
    <t>CASSIAR RUPERT DIVERSION</t>
  </si>
  <si>
    <t>1685 ONTARIO STREET</t>
  </si>
  <si>
    <t>CASSIAR STREET</t>
  </si>
  <si>
    <t>1688 PULLMAN PORTER STREET</t>
  </si>
  <si>
    <t>CAVERSHAM COURT</t>
  </si>
  <si>
    <t>1689 E 13TH AVENUE</t>
  </si>
  <si>
    <t>CECIL STREET</t>
  </si>
  <si>
    <t>169 W 7TH AVENUE</t>
  </si>
  <si>
    <t>CEDAR COTTAGE MEWS</t>
  </si>
  <si>
    <t>1691 JOHNSTON STREET</t>
  </si>
  <si>
    <t>CEDAR CRESCENT</t>
  </si>
  <si>
    <t>1708 ONTARIO STREET</t>
  </si>
  <si>
    <t>CEDARHURST STREET</t>
  </si>
  <si>
    <t>1720 KINGSWAY</t>
  </si>
  <si>
    <t>CELISTA DRIVE</t>
  </si>
  <si>
    <t>1723 VICTORIA DRIVE</t>
  </si>
  <si>
    <t>CELTIC AVENUE</t>
  </si>
  <si>
    <t>1723 Victoria STREET</t>
  </si>
  <si>
    <t>CENTENNIAL ROAD</t>
  </si>
  <si>
    <t>1723 W 4TH AVENUE</t>
  </si>
  <si>
    <t>CENTRAL STREET</t>
  </si>
  <si>
    <t>1755 W 14TH AVENUE</t>
  </si>
  <si>
    <t>CHALDECOTT STREET</t>
  </si>
  <si>
    <t>1768 COOK STREET</t>
  </si>
  <si>
    <t>CHAMBERS STREET</t>
  </si>
  <si>
    <t>177 ROBSON STREET</t>
  </si>
  <si>
    <t>CHAMBORD PLACE</t>
  </si>
  <si>
    <t>1770 Pendrell STREET</t>
  </si>
  <si>
    <t>CHAMPLAIN CRESCENT</t>
  </si>
  <si>
    <t>1775 QUEBEC STREET</t>
  </si>
  <si>
    <t>CHANDLERY PLACE</t>
  </si>
  <si>
    <t>1777 W 7TH AVENUE</t>
  </si>
  <si>
    <t>CHARLES STREET</t>
  </si>
  <si>
    <t>1783 MANITOBA STREET</t>
  </si>
  <si>
    <t>CHARLESON</t>
  </si>
  <si>
    <t>1785 W 4TH AVENUE</t>
  </si>
  <si>
    <t>CHATEAU PLACE</t>
  </si>
  <si>
    <t>1788 COLUMBIA STREET</t>
  </si>
  <si>
    <t>CHATHAM STREET</t>
  </si>
  <si>
    <t>1788 ONTARIO STREET</t>
  </si>
  <si>
    <t>CHEAM PLACE</t>
  </si>
  <si>
    <t>1788 W 2ND AVENUE</t>
  </si>
  <si>
    <t>CHERRY STREET</t>
  </si>
  <si>
    <t>179 MAIN STREET</t>
  </si>
  <si>
    <t>CHESS STREET</t>
  </si>
  <si>
    <t>CHESTER STREET</t>
  </si>
  <si>
    <t>1796 PANDORA STREET</t>
  </si>
  <si>
    <t>CHESTNUT STREET</t>
  </si>
  <si>
    <t>180 SWITCHMEN STREET</t>
  </si>
  <si>
    <t>CHEYENNE AVENUE</t>
  </si>
  <si>
    <t>180 W 63RD AVENUE</t>
  </si>
  <si>
    <t>CHICKADEE PLACE</t>
  </si>
  <si>
    <t>1808 W 3RD AVENUE</t>
  </si>
  <si>
    <t>CHILCO STREET</t>
  </si>
  <si>
    <t>1819 VICTORIA DIVERSION</t>
  </si>
  <si>
    <t>CHOY YUEN CRESCENT</t>
  </si>
  <si>
    <t>1819 W 5TH AVENUE</t>
  </si>
  <si>
    <t>CHURCH STREET</t>
  </si>
  <si>
    <t>183 E GEORGIA STREET</t>
  </si>
  <si>
    <t>CHURCHILL STREET</t>
  </si>
  <si>
    <t>1838 RENFREW STREET</t>
  </si>
  <si>
    <t>CITADEL PARADE</t>
  </si>
  <si>
    <t>1838 W 12TH AVENUE</t>
  </si>
  <si>
    <t>CITY EDGE PLACE</t>
  </si>
  <si>
    <t>1843 ADANAC STREET</t>
  </si>
  <si>
    <t>CLANCY LORANGER WAY</t>
  </si>
  <si>
    <t>CLARENDON STREET</t>
  </si>
  <si>
    <t>1865 ADANAC STREET</t>
  </si>
  <si>
    <t>CLARK DRIVE</t>
  </si>
  <si>
    <t>1872 PARKER STREET</t>
  </si>
  <si>
    <t>CLEADON COURT</t>
  </si>
  <si>
    <t>2889 E 12TH AVENUE</t>
  </si>
  <si>
    <t>188 E 1ST AVENUE</t>
  </si>
  <si>
    <t>CLERMONT MEWS</t>
  </si>
  <si>
    <t>188 E 49TH AVENUE</t>
  </si>
  <si>
    <t>CLIVE AVENUE</t>
  </si>
  <si>
    <t>188 KEEFER STREET</t>
  </si>
  <si>
    <t>COAL HARBOUR QUAY</t>
  </si>
  <si>
    <t>1880 FRANCES STREET</t>
  </si>
  <si>
    <t>COAL HARBOUR ROAD</t>
  </si>
  <si>
    <t>1880 RENFREW STREET</t>
  </si>
  <si>
    <t>COBBLESTONE AVENUE</t>
  </si>
  <si>
    <t>1889 TRIUMPH STREET</t>
  </si>
  <si>
    <t>COLERIDGE AVENUE</t>
  </si>
  <si>
    <t>189 KEEFER STREET</t>
  </si>
  <si>
    <t>COLFAX CRESCENT</t>
  </si>
  <si>
    <t>1890 SKEENA STREET</t>
  </si>
  <si>
    <t>COLLEGE STREET</t>
  </si>
  <si>
    <t>1890 SPYGLASS PLACE</t>
  </si>
  <si>
    <t>COLLINGWOOD PLACE</t>
  </si>
  <si>
    <t>191 E 11TH AVENUE</t>
  </si>
  <si>
    <t>COLLINGWOOD STREET</t>
  </si>
  <si>
    <t>191 E 57TH AVENUE</t>
  </si>
  <si>
    <t>COLUMBIA STREET</t>
  </si>
  <si>
    <t>1910 FERNDALE STREET</t>
  </si>
  <si>
    <t>COMMERCIAL DIVERSION NORTH</t>
  </si>
  <si>
    <t>1918 POWELL STREET</t>
  </si>
  <si>
    <t>COMMERCIAL DRIVE</t>
  </si>
  <si>
    <t>1919 WYLIE STREET</t>
  </si>
  <si>
    <t>COMMERCIAL STREET</t>
  </si>
  <si>
    <t>1920 SW MARINE DRIVE</t>
  </si>
  <si>
    <t>COMMISSIONER STREET</t>
  </si>
  <si>
    <t>1989 E 36TH AVENUE</t>
  </si>
  <si>
    <t>COMMODORE ROAD</t>
  </si>
  <si>
    <t>2005 QUEBEC STREET</t>
  </si>
  <si>
    <t>COMOX STREET</t>
  </si>
  <si>
    <t>2008 E 54TH AVENUE</t>
  </si>
  <si>
    <t>CONNAUGHT DRIVE</t>
  </si>
  <si>
    <t>2009 E HASTINGS STREET</t>
  </si>
  <si>
    <t>CONTINENTAL STREET</t>
  </si>
  <si>
    <t>2010 GLEN DRIVE</t>
  </si>
  <si>
    <t>COOK STREET</t>
  </si>
  <si>
    <t>295 E 1ST AVENUE</t>
  </si>
  <si>
    <t>202 E 24TH AVENUE</t>
  </si>
  <si>
    <t>COOPERAGE WAY</t>
  </si>
  <si>
    <t>2020 ALMA STREET</t>
  </si>
  <si>
    <t>COOPERATIVE WAY</t>
  </si>
  <si>
    <t>COOPER'S MEWS</t>
  </si>
  <si>
    <t>2034 FRANKLIN STREET</t>
  </si>
  <si>
    <t>COPELAND AVENUE</t>
  </si>
  <si>
    <t>2035 W 4TH AVENUE</t>
  </si>
  <si>
    <t>COPLEY STREET</t>
  </si>
  <si>
    <t>2080 COMMERCIAL DRIVE</t>
  </si>
  <si>
    <t>COQUIHALLA DRIVE</t>
  </si>
  <si>
    <t>2080 Commercial STREET</t>
  </si>
  <si>
    <t>CORAL REEF PLACE</t>
  </si>
  <si>
    <t>2080 W BROADWAY</t>
  </si>
  <si>
    <t>CORDIALE DRIVE</t>
  </si>
  <si>
    <t>2089 W 43RD AVENUE</t>
  </si>
  <si>
    <t>CORDOVA DIVERSION</t>
  </si>
  <si>
    <t>209 E 7TH AVENUE</t>
  </si>
  <si>
    <t>CORNERSTONE STREET</t>
  </si>
  <si>
    <t>2095 W 43RD AVENUE</t>
  </si>
  <si>
    <t>CORNETT ROAD</t>
  </si>
  <si>
    <t>2095 W 44TH AVENUE</t>
  </si>
  <si>
    <t>CORNISH STREET</t>
  </si>
  <si>
    <t>210 E 5TH AVENUE</t>
  </si>
  <si>
    <t>CORNWALL AVENUE</t>
  </si>
  <si>
    <t>2101 W 4TH AVENUE</t>
  </si>
  <si>
    <t>CORSICA WAY</t>
  </si>
  <si>
    <t>2102 W 48TH AVENUE</t>
  </si>
  <si>
    <t>COTTON DRIVE</t>
  </si>
  <si>
    <t>2110 ETON STREET</t>
  </si>
  <si>
    <t>COTTRELL STREET</t>
  </si>
  <si>
    <t>2118 W 15TH AVENUE</t>
  </si>
  <si>
    <t>COUILLARD MEWS</t>
  </si>
  <si>
    <t>2121 ALDER CROSSING</t>
  </si>
  <si>
    <t>COURTENAY STREET</t>
  </si>
  <si>
    <t>7 E 6TH AVENUE</t>
  </si>
  <si>
    <t>2128 W 40TH AVENUE</t>
  </si>
  <si>
    <t>CRANBERRY DRIVE</t>
  </si>
  <si>
    <t>2141 E HASTINGS STREET</t>
  </si>
  <si>
    <t>CREE STREET</t>
  </si>
  <si>
    <t>215 E 33RD AVENUE</t>
  </si>
  <si>
    <t>CREEKSIDE DRIVE</t>
  </si>
  <si>
    <t>215 MAIN STREET</t>
  </si>
  <si>
    <t>CREELMAN AVENUE</t>
  </si>
  <si>
    <t>215 W 2ND AVENUE</t>
  </si>
  <si>
    <t>CRESSWELL COURT</t>
  </si>
  <si>
    <t>2150 BRIGADOON AVENUE</t>
  </si>
  <si>
    <t>CROMPTON STREET</t>
  </si>
  <si>
    <t>2150 E HASTINGS STREET</t>
  </si>
  <si>
    <t>CROMWELL STREET</t>
  </si>
  <si>
    <t>2154 W 7TH AVENUE</t>
  </si>
  <si>
    <t>CROWE STREET</t>
  </si>
  <si>
    <t>218 W 62ND AVENUE</t>
  </si>
  <si>
    <t>CROWLEY DRIVE</t>
  </si>
  <si>
    <t>219 E GEORGIA STREET</t>
  </si>
  <si>
    <t>CROWN CRESCENT</t>
  </si>
  <si>
    <t>22 E 5th AVENUE</t>
  </si>
  <si>
    <t>CROWN STREET</t>
  </si>
  <si>
    <t>220 PRINCESS AVENUE</t>
  </si>
  <si>
    <t>CULLODEN STREET</t>
  </si>
  <si>
    <t>220 TERMINAL AVENUE</t>
  </si>
  <si>
    <t>CURATE WYND</t>
  </si>
  <si>
    <t>220 VICTORIA DRIVE</t>
  </si>
  <si>
    <t>CYPRESS CRESCENT</t>
  </si>
  <si>
    <t>220 W 62ND AVENUE</t>
  </si>
  <si>
    <t>CYPRESS STREET</t>
  </si>
  <si>
    <t>DARTMOOR PLACE</t>
  </si>
  <si>
    <t>221 UNION STREET</t>
  </si>
  <si>
    <t>DAVIE STREET</t>
  </si>
  <si>
    <t>2211 CAMBIE STREET</t>
  </si>
  <si>
    <t>DAWSON STREET</t>
  </si>
  <si>
    <t>2215 E HASTINGS STREET</t>
  </si>
  <si>
    <t>DEASE LANE</t>
  </si>
  <si>
    <t>222 E 30TH AVENUE</t>
  </si>
  <si>
    <t>DEERING ISLAND PLACE</t>
  </si>
  <si>
    <t>2220 KINGSWAY</t>
  </si>
  <si>
    <t>DENMAN STREET</t>
  </si>
  <si>
    <t>2233 COLUMBIA STREET</t>
  </si>
  <si>
    <t>DEVONSHIRE CRESCENT</t>
  </si>
  <si>
    <t>2239 KINGSWAY</t>
  </si>
  <si>
    <t>DIEPPE DRIVE</t>
  </si>
  <si>
    <t>2239 W 7TH AVENUE</t>
  </si>
  <si>
    <t>DIEPPE PLACE</t>
  </si>
  <si>
    <t>932 E CORDOVA STREET</t>
  </si>
  <si>
    <t>225 SMITHE STREET</t>
  </si>
  <si>
    <t>DINMONT AVENUE</t>
  </si>
  <si>
    <t>2255 W 10TH AVENUE</t>
  </si>
  <si>
    <t>DISCOVERY STREET</t>
  </si>
  <si>
    <t>2261 W 41ST AVENUE</t>
  </si>
  <si>
    <t>DOGWOOD AVENUE</t>
  </si>
  <si>
    <t>2268 BAYSWATER STREET</t>
  </si>
  <si>
    <t>DOMAN STREET</t>
  </si>
  <si>
    <t>2290 MAIN STREET</t>
  </si>
  <si>
    <t>DONCASTER WAY</t>
  </si>
  <si>
    <t>2298 GALT STREET</t>
  </si>
  <si>
    <t>DOUGLAS CRESCENT</t>
  </si>
  <si>
    <t>2301 CAMBIE STREET</t>
  </si>
  <si>
    <t>DRAKE STREET</t>
  </si>
  <si>
    <t>231 E PENDER STREET</t>
  </si>
  <si>
    <t>DRUMMOND DRIVE</t>
  </si>
  <si>
    <t>232 W 62ND AVENUE</t>
  </si>
  <si>
    <t>DUCHESS STREET</t>
  </si>
  <si>
    <t>2328 Galt STREET</t>
  </si>
  <si>
    <t>DUDLEY STREET</t>
  </si>
  <si>
    <t>233 KINGSWAY</t>
  </si>
  <si>
    <t>DUFF STREET</t>
  </si>
  <si>
    <t>2333 W 41ST AVENUE</t>
  </si>
  <si>
    <t>DUKE STREET</t>
  </si>
  <si>
    <t>2355 E 30TH AVENUE</t>
  </si>
  <si>
    <t>DUMFRIES STREET</t>
  </si>
  <si>
    <t>238 W 62ND AVENUE</t>
  </si>
  <si>
    <t>DUNBAR DIVERSION</t>
  </si>
  <si>
    <t>238 W BROADWAY</t>
  </si>
  <si>
    <t>DUNBAR STREET</t>
  </si>
  <si>
    <t>2384 E 34TH AVENUE</t>
  </si>
  <si>
    <t>DUNDAS STREET</t>
  </si>
  <si>
    <t>2408 E BROADWAY</t>
  </si>
  <si>
    <t>DUNDEE STREET</t>
  </si>
  <si>
    <t>242 W 62ND AVENUE</t>
  </si>
  <si>
    <t>DUNELM AVENUE</t>
  </si>
  <si>
    <t>2426 W 8TH AVENUE</t>
  </si>
  <si>
    <t>DUNKIRK STREET</t>
  </si>
  <si>
    <t>2435 W BROADWAY</t>
  </si>
  <si>
    <t>DUNLEVY AVENUE</t>
  </si>
  <si>
    <t>2439 W 5TH AVENUE</t>
  </si>
  <si>
    <t>DUNSMUIR STREET</t>
  </si>
  <si>
    <t>245 E GEORGIA STREET</t>
  </si>
  <si>
    <t>DUNSMUIR VIADUCT</t>
  </si>
  <si>
    <t>2462 GRANDVIEW HIGHWAY SOUTH</t>
  </si>
  <si>
    <t>DURANLEAU STREET</t>
  </si>
  <si>
    <t>2465 FRASER STREET</t>
  </si>
  <si>
    <t>DURWARD AVENUE</t>
  </si>
  <si>
    <t>2468 BALACLAVA STREET</t>
  </si>
  <si>
    <t>E 1ST AVENUE</t>
  </si>
  <si>
    <t>2468 BAYSWATER STREET</t>
  </si>
  <si>
    <t>E 2ND AVENUE</t>
  </si>
  <si>
    <t>E 3RD AVENUE</t>
  </si>
  <si>
    <t>2477 CAROLINA STREET</t>
  </si>
  <si>
    <t>E 4TH AVENUE</t>
  </si>
  <si>
    <t>2481 WATERLOO STREET</t>
  </si>
  <si>
    <t>E 5TH AVENUE</t>
  </si>
  <si>
    <t>2509 MAIN STREET</t>
  </si>
  <si>
    <t>E 6TH AVENUE</t>
  </si>
  <si>
    <t>2511 QUEBEC STREET</t>
  </si>
  <si>
    <t>E 7TH AVENUE</t>
  </si>
  <si>
    <t>252 W 62ND AVENUE</t>
  </si>
  <si>
    <t>E 8TH AVENUE</t>
  </si>
  <si>
    <t>2525 CARNARVON STREET</t>
  </si>
  <si>
    <t>E 10TH AVENUE</t>
  </si>
  <si>
    <t>2528 COLLINGWOOD STREET</t>
  </si>
  <si>
    <t>E 11TH AVENUE</t>
  </si>
  <si>
    <t>2528 MAPLE STREET</t>
  </si>
  <si>
    <t>E 12TH AVENUE</t>
  </si>
  <si>
    <t>2549 CORNWALL AVENUE</t>
  </si>
  <si>
    <t>E 13TH AVENUE</t>
  </si>
  <si>
    <t>2550 SPRUCE STREET</t>
  </si>
  <si>
    <t>E 14TH AVENUE</t>
  </si>
  <si>
    <t>2565 MAPLE STREET</t>
  </si>
  <si>
    <t>E 15TH AVENUE</t>
  </si>
  <si>
    <t>26 E 1ST AVENUE</t>
  </si>
  <si>
    <t>E 16TH AVENUE</t>
  </si>
  <si>
    <t>260 W 62ND AVENUE</t>
  </si>
  <si>
    <t>E 17TH AVENUE</t>
  </si>
  <si>
    <t>260 W 70TH AVENUE</t>
  </si>
  <si>
    <t>E 18TH AVENUE</t>
  </si>
  <si>
    <t>2601 E 37TH AVENUE</t>
  </si>
  <si>
    <t>E 19TH AVENUE</t>
  </si>
  <si>
    <t>2601 E 43RD AVENUE</t>
  </si>
  <si>
    <t>E 20TH AVENUE</t>
  </si>
  <si>
    <t>2610 VICTORIA DRIVE</t>
  </si>
  <si>
    <t>E 21ST AVENUE</t>
  </si>
  <si>
    <t>262 W 62ND AVENUE</t>
  </si>
  <si>
    <t>E 22ND AVENUE</t>
  </si>
  <si>
    <t>2625 E 43RD AVENUE</t>
  </si>
  <si>
    <t>E 23RD AVENUE</t>
  </si>
  <si>
    <t>2625 LAKEWOOD DRIVE</t>
  </si>
  <si>
    <t>E 24TH AVENUE</t>
  </si>
  <si>
    <t>265 E 4TH AVENUE</t>
  </si>
  <si>
    <t>E 25TH AVENUE</t>
  </si>
  <si>
    <t>266 W 62ND AVENUE</t>
  </si>
  <si>
    <t>E 26TH AVENUE</t>
  </si>
  <si>
    <t>2687 MAPLE STREET</t>
  </si>
  <si>
    <t>E 27TH AVENUE</t>
  </si>
  <si>
    <t>2689 KINGSWAY</t>
  </si>
  <si>
    <t>E 28TH AVENUE</t>
  </si>
  <si>
    <t>2706 TRAFALGAR STREET</t>
  </si>
  <si>
    <t>E 29TH AVENUE</t>
  </si>
  <si>
    <t>2706 W 2ND AVENUE</t>
  </si>
  <si>
    <t>E 30TH AVENUE</t>
  </si>
  <si>
    <t>2711 KINGSWAY</t>
  </si>
  <si>
    <t>E 31ST AVENUE</t>
  </si>
  <si>
    <t>2717 HORLEY STREET</t>
  </si>
  <si>
    <t>E 32ND AVENUE</t>
  </si>
  <si>
    <t>2721 GRANVILLE STREET</t>
  </si>
  <si>
    <t>E 33RD AVENUE</t>
  </si>
  <si>
    <t>2723 GRANVILLE STREET</t>
  </si>
  <si>
    <t>E 34TH AVENUE</t>
  </si>
  <si>
    <t>2727 WARD STREET</t>
  </si>
  <si>
    <t>E 35TH AVENUE</t>
  </si>
  <si>
    <t>2739 WARD STREET</t>
  </si>
  <si>
    <t>E 36TH AVENUE</t>
  </si>
  <si>
    <t>274 W 62ND AVENUE</t>
  </si>
  <si>
    <t>E 37TH AVENUE</t>
  </si>
  <si>
    <t>2745 E HASTINGS STREET</t>
  </si>
  <si>
    <t>E 38TH AVENUE</t>
  </si>
  <si>
    <t>2750 E HASTINGS STREET</t>
  </si>
  <si>
    <t>E 39TH AVENUE</t>
  </si>
  <si>
    <t>2750 SE MARINE DRIVE</t>
  </si>
  <si>
    <t>E 40TH AVENUE</t>
  </si>
  <si>
    <t>2757 HORLEY STREET</t>
  </si>
  <si>
    <t>E 41ST AVENUE</t>
  </si>
  <si>
    <t>276 W 62ND AVENUE</t>
  </si>
  <si>
    <t>E 42ND AVENUE</t>
  </si>
  <si>
    <t>2761 DUKE STREET</t>
  </si>
  <si>
    <t>E 43RD AVENUE</t>
  </si>
  <si>
    <t>2768 KINGSWAY</t>
  </si>
  <si>
    <t>E 44TH AVENUE</t>
  </si>
  <si>
    <t xml:space="preserve">2777 E KENT AVENUE NORTH </t>
  </si>
  <si>
    <t>E 45TH AVENUE</t>
  </si>
  <si>
    <t>2778 E HASTINGS STREET</t>
  </si>
  <si>
    <t>E 46TH AVENUE</t>
  </si>
  <si>
    <t>2788 PRINCE EDWARD STREET</t>
  </si>
  <si>
    <t>E 47TH AVENUE</t>
  </si>
  <si>
    <t>2790 OAK STREET</t>
  </si>
  <si>
    <t>E 48TH AVENUE</t>
  </si>
  <si>
    <t>2805 E HASTINGS STREET</t>
  </si>
  <si>
    <t>E 49TH AVENUE</t>
  </si>
  <si>
    <t>2817 CLARK DRIVE</t>
  </si>
  <si>
    <t>E 50TH AVENUE</t>
  </si>
  <si>
    <t xml:space="preserve">2833 E KENT AVENUE NORTH </t>
  </si>
  <si>
    <t>E 51ST AVENUE</t>
  </si>
  <si>
    <t>285 E 10TH AVENUE</t>
  </si>
  <si>
    <t>E 52ND AVENUE</t>
  </si>
  <si>
    <t>2858 W 4TH AVENUE</t>
  </si>
  <si>
    <t>E 53RD AVENUE</t>
  </si>
  <si>
    <t>288 E HASTINGS STREET</t>
  </si>
  <si>
    <t>E 54TH AVENUE</t>
  </si>
  <si>
    <t>288 W KING EDWARD AVENUE</t>
  </si>
  <si>
    <t>E 55TH AVENUE</t>
  </si>
  <si>
    <t>2880 VENABLES STREET</t>
  </si>
  <si>
    <t>E 56TH AVENUE</t>
  </si>
  <si>
    <t>2888 CAMBIE STREET</t>
  </si>
  <si>
    <t>E 57TH AVENUE</t>
  </si>
  <si>
    <t>2888 E 2ND AVENUE</t>
  </si>
  <si>
    <t>E 58TH AVENUE</t>
  </si>
  <si>
    <t>2888 GRANVILLE STREET</t>
  </si>
  <si>
    <t>E 59TH AVENUE</t>
  </si>
  <si>
    <t>E 60TH AVENUE</t>
  </si>
  <si>
    <t>2889 E 1ST AVENUE</t>
  </si>
  <si>
    <t>E 61ST AVENUE</t>
  </si>
  <si>
    <t>289 E 6TH AVENUE</t>
  </si>
  <si>
    <t>E 62ND AVENUE</t>
  </si>
  <si>
    <t>2906 W 33RD AVENUE</t>
  </si>
  <si>
    <t>E 63RD AVENUE</t>
  </si>
  <si>
    <t xml:space="preserve">2922 E KENT AVENUE SOUTH </t>
  </si>
  <si>
    <t>E 64TH AVENUE</t>
  </si>
  <si>
    <t>E 65TH AVENUE</t>
  </si>
  <si>
    <t>2968 BIRCH STREET</t>
  </si>
  <si>
    <t>E 66TH AVENUE</t>
  </si>
  <si>
    <t>2975 OAK STREET</t>
  </si>
  <si>
    <t>E 67TH AVENUE</t>
  </si>
  <si>
    <t>2980 NANAIMO STREET</t>
  </si>
  <si>
    <t>E 68TH AVENUE</t>
  </si>
  <si>
    <t>3028 ARBUTUS STREET</t>
  </si>
  <si>
    <t>E 69TH AVENUE</t>
  </si>
  <si>
    <t>303 E PENDER STREET</t>
  </si>
  <si>
    <t>E BROADWAY</t>
  </si>
  <si>
    <t>305 W 41ST AVENUE</t>
  </si>
  <si>
    <t>E CORDOVA STREET</t>
  </si>
  <si>
    <t>306 TERMINAL AVENUE</t>
  </si>
  <si>
    <t>E GEORGIA STREET</t>
  </si>
  <si>
    <t>3070 COMMERCIAL DRIVE</t>
  </si>
  <si>
    <t>E HASTINGS STREET</t>
  </si>
  <si>
    <t>308 W HASTINGS STREET</t>
  </si>
  <si>
    <t>E KENT AVENUE NORTH</t>
  </si>
  <si>
    <t>3080 MAIN STREET</t>
  </si>
  <si>
    <t>E KENT AVENUE SOUTH</t>
  </si>
  <si>
    <t>3080 MANITOBA STREET</t>
  </si>
  <si>
    <t>E KING EDWARD AVENUE</t>
  </si>
  <si>
    <t>3088 CELTIC AVENUE</t>
  </si>
  <si>
    <t>E PENDER STREET</t>
  </si>
  <si>
    <t>3089 W 3RD AVENUE</t>
  </si>
  <si>
    <t>E WATERFRONT ROAD</t>
  </si>
  <si>
    <t>3090 E 54TH AVENUE</t>
  </si>
  <si>
    <t>E WOODSTOCK AVENUE</t>
  </si>
  <si>
    <t>460 E KENT AVENUE SOUTH</t>
  </si>
  <si>
    <t>3090 ROSEMONT DRIVE</t>
  </si>
  <si>
    <t>EARL FINNING WAY</t>
  </si>
  <si>
    <t>31 W PENDER STREET</t>
  </si>
  <si>
    <t>EARLES STREET</t>
  </si>
  <si>
    <t>3108 CELTIC AVENUE</t>
  </si>
  <si>
    <t>EAST BOULEVARD</t>
  </si>
  <si>
    <t>311 E 16TH AVENUE</t>
  </si>
  <si>
    <t>ECHO PLACE</t>
  </si>
  <si>
    <t>520 E KENT AVENUE SOUTH</t>
  </si>
  <si>
    <t>311 E 6TH AVENUE</t>
  </si>
  <si>
    <t>EDDINGTON DRIVE</t>
  </si>
  <si>
    <t>3140 W 57TH AVENUE</t>
  </si>
  <si>
    <t>EDGAR CRESCENT</t>
  </si>
  <si>
    <t>3150 COMMERCIAL DRIVE</t>
  </si>
  <si>
    <t>EDINBURGH STREET</t>
  </si>
  <si>
    <t>3155 KINGSWAY</t>
  </si>
  <si>
    <t>EIHU LANE</t>
  </si>
  <si>
    <t>3161 QUEBEC STREET</t>
  </si>
  <si>
    <t>ELDORADO MEWS</t>
  </si>
  <si>
    <t>558 E KENT AVENUE SOUTH</t>
  </si>
  <si>
    <t>3183 PIERVIEW CRESCENT</t>
  </si>
  <si>
    <t>ELGIN STREET</t>
  </si>
  <si>
    <t>618 E KENT AVENUE SOUTH</t>
  </si>
  <si>
    <t>320 GRANVILLE STREET</t>
  </si>
  <si>
    <t>ELIZABETH STREET</t>
  </si>
  <si>
    <t>628 E KENT AVENUE SOUTH</t>
  </si>
  <si>
    <t>321 E 16TH AVENUE</t>
  </si>
  <si>
    <t>ELK VALLEY PLACE</t>
  </si>
  <si>
    <t>322 W 62ND AVENUE</t>
  </si>
  <si>
    <t>ELLIOTT STREET</t>
  </si>
  <si>
    <t>3245 PIERVIEW CRESCENT</t>
  </si>
  <si>
    <t>ELM STREET</t>
  </si>
  <si>
    <t>325 E 16TH AVENUE</t>
  </si>
  <si>
    <t>ELMHURST DRIVE</t>
  </si>
  <si>
    <t>3250 MARINE WAY</t>
  </si>
  <si>
    <t>ETON STREET</t>
  </si>
  <si>
    <t xml:space="preserve">3263 PIERVIEW CRESCENT </t>
  </si>
  <si>
    <t>EUCLID AVENUE</t>
  </si>
  <si>
    <t>3268 MARINE WAY</t>
  </si>
  <si>
    <t>EVANS AVENUE</t>
  </si>
  <si>
    <t xml:space="preserve">3281 E KENT AVENUE NORTH </t>
  </si>
  <si>
    <t>EVELEIGH STREET</t>
  </si>
  <si>
    <t>3288 E 22ND AVENUE</t>
  </si>
  <si>
    <t>EXPLORERS WALK</t>
  </si>
  <si>
    <t>3289 RIVERWALK AVENUE</t>
  </si>
  <si>
    <t>EXPO BOULEVARD</t>
  </si>
  <si>
    <t>3289 Riverwalk STREET</t>
  </si>
  <si>
    <t>FAIRCHILD ROAD</t>
  </si>
  <si>
    <t>329 E 7TH AVENUE</t>
  </si>
  <si>
    <t>FAIRMONT STREET</t>
  </si>
  <si>
    <t>3311 E HASTINGS STREET</t>
  </si>
  <si>
    <t>FALAISE AVENUE</t>
  </si>
  <si>
    <t>333 E 11TH AVENUE</t>
  </si>
  <si>
    <t>FALAISE PLACE</t>
  </si>
  <si>
    <t>333 WOODLAND DRIVE</t>
  </si>
  <si>
    <t>FALSE CREEK TRAM</t>
  </si>
  <si>
    <t>3333 MAIN STREET</t>
  </si>
  <si>
    <t>FANNIN AVENUE</t>
  </si>
  <si>
    <t>3351 W 4TH AVENUE</t>
  </si>
  <si>
    <t>FELLOWES STREET</t>
  </si>
  <si>
    <t>3352 SW MARINE DRIVE</t>
  </si>
  <si>
    <t>FERNDALE STREET</t>
  </si>
  <si>
    <t>336 W 14TH AVENUE</t>
  </si>
  <si>
    <t>FERRY ROW</t>
  </si>
  <si>
    <t>336 W 62ND AVENUE</t>
  </si>
  <si>
    <t>FIELDSTONE AVENUE</t>
  </si>
  <si>
    <t>3360 VICTORIA DRIVE</t>
  </si>
  <si>
    <t>FINCH PLACE</t>
  </si>
  <si>
    <t>650 EVANS AVENUE</t>
  </si>
  <si>
    <t>3365 E 4TH AVENUE</t>
  </si>
  <si>
    <t>FINDLAY STREET</t>
  </si>
  <si>
    <t>337 W PENDER STREET</t>
  </si>
  <si>
    <t>FIR STREET</t>
  </si>
  <si>
    <t>338 W 64TH AVENUE</t>
  </si>
  <si>
    <t>FLAGSTAFF PLACE</t>
  </si>
  <si>
    <t>738 EVANS AVENUE</t>
  </si>
  <si>
    <t>34 W 7th AVENUE</t>
  </si>
  <si>
    <t>FLEMING STREET</t>
  </si>
  <si>
    <t>755 EVANS AVENUE</t>
  </si>
  <si>
    <t>3410 LOUGHEED HIGHWAY</t>
  </si>
  <si>
    <t>FOLEY STREET</t>
  </si>
  <si>
    <t>3420 ST. CATHERINES STREET</t>
  </si>
  <si>
    <t>FORESHORE WALK</t>
  </si>
  <si>
    <t>3437 KINGSWAY</t>
  </si>
  <si>
    <t>FORGE WALK</t>
  </si>
  <si>
    <t>3456 COMMERCIAL STREET</t>
  </si>
  <si>
    <t>FOSTER AVENUE</t>
  </si>
  <si>
    <t>3488 SAWMILL CRESCENT</t>
  </si>
  <si>
    <t>FOUNDRY QUAY</t>
  </si>
  <si>
    <t>349 E 16TH AVENUE</t>
  </si>
  <si>
    <t>FOUNTAIN WAY</t>
  </si>
  <si>
    <t>3496 MONS DRIVE</t>
  </si>
  <si>
    <t>FOUNTAIN WAY COURT</t>
  </si>
  <si>
    <t>3505 GRANDVIEW HIGHWAY</t>
  </si>
  <si>
    <t>FOXHOUND MEWS</t>
  </si>
  <si>
    <t>352 W 62ND AVENUE</t>
  </si>
  <si>
    <t>FRANCES STREET</t>
  </si>
  <si>
    <t>353 RAILWAY STREET</t>
  </si>
  <si>
    <t>FRANKLIN STREET</t>
  </si>
  <si>
    <t>355 E 16TH AVENUE</t>
  </si>
  <si>
    <t>FRASER STREET</t>
  </si>
  <si>
    <t>3550 LOUGHEED HIGHWAY</t>
  </si>
  <si>
    <t>FRASERVIEW DRIVE</t>
  </si>
  <si>
    <t>FREDERICK STREET</t>
  </si>
  <si>
    <t>3592 W 29TH AVENUE</t>
  </si>
  <si>
    <t>FREMLIN STREET</t>
  </si>
  <si>
    <t>3593 W 30TH AVENUE</t>
  </si>
  <si>
    <t>FRENCH STREET</t>
  </si>
  <si>
    <t>3595 W 17TH AVENUE</t>
  </si>
  <si>
    <t>FRONTENAC STREET</t>
  </si>
  <si>
    <t>3599 HULL STREET</t>
  </si>
  <si>
    <t>GALIANO ROAD</t>
  </si>
  <si>
    <t>3603 W 27TH AVENUE</t>
  </si>
  <si>
    <t>GALT STREET</t>
  </si>
  <si>
    <t>3618 SAWMILL CRESCENT</t>
  </si>
  <si>
    <t>GAOLER'S MEWS</t>
  </si>
  <si>
    <t>3624 MAIN STREET</t>
  </si>
  <si>
    <t>GARDEN DRIVE</t>
  </si>
  <si>
    <t>3625 E 1ST AVENUE</t>
  </si>
  <si>
    <t>GARIBALDI DRIVE</t>
  </si>
  <si>
    <t>365 E 16TH AVENUE</t>
  </si>
  <si>
    <t>GASTON STREET</t>
  </si>
  <si>
    <t>3659 MAIN STREET</t>
  </si>
  <si>
    <t>GATINEAU PLACE</t>
  </si>
  <si>
    <t>3665 LOUGHEED HIGHWAY</t>
  </si>
  <si>
    <t>GEORGE STREET</t>
  </si>
  <si>
    <t>3666 SAWMILL CRESCENT</t>
  </si>
  <si>
    <t>GEORGIA VIADUCT</t>
  </si>
  <si>
    <t>3669 W 11TH AVENUE</t>
  </si>
  <si>
    <t>GHENT LANE</t>
  </si>
  <si>
    <t>368 W 64TH AVENUE</t>
  </si>
  <si>
    <t>GILFORD STREET</t>
  </si>
  <si>
    <t>3688 INVERNESS STREET</t>
  </si>
  <si>
    <t>GILLNET PLACE</t>
  </si>
  <si>
    <t>3688 SAWMILL CRESCENT</t>
  </si>
  <si>
    <t>GLADSTONE STREET</t>
  </si>
  <si>
    <t>3699 MARINE WAY</t>
  </si>
  <si>
    <t>GLEN DRIVE</t>
  </si>
  <si>
    <t>3736 COMMERCIAL STREET</t>
  </si>
  <si>
    <t>GLENDALE STREET</t>
  </si>
  <si>
    <t>375 W 59TH AVENUE</t>
  </si>
  <si>
    <t>GLENDALOUGH PLACE</t>
  </si>
  <si>
    <t>378 W 64TH AVENUE</t>
  </si>
  <si>
    <t>GLENGYLE STREET</t>
  </si>
  <si>
    <t>379 E BROADWAY</t>
  </si>
  <si>
    <t>GOLDEN LINK CRESCENT</t>
  </si>
  <si>
    <t>3795 COMMERCIAL STREET</t>
  </si>
  <si>
    <t>GORE AVENUE</t>
  </si>
  <si>
    <t>38 W 1ST AVENUE</t>
  </si>
  <si>
    <t>GOTHARD STREET</t>
  </si>
  <si>
    <t>380 W 5TH AVENUE</t>
  </si>
  <si>
    <t>GRANDVIEW HIGHWAY</t>
  </si>
  <si>
    <t>3800 FLEMING STREET</t>
  </si>
  <si>
    <t>GRANDVIEW HIGHWAY NORTH</t>
  </si>
  <si>
    <t>6391 FRASER STREET</t>
  </si>
  <si>
    <t>3821 POINT GREY ROAD</t>
  </si>
  <si>
    <t>GRANDVIEW HIGHWAY SOUTH</t>
  </si>
  <si>
    <t>3835 MAIN STREET</t>
  </si>
  <si>
    <t>GRANT STREET</t>
  </si>
  <si>
    <t>388 KASLO STREET</t>
  </si>
  <si>
    <t>GRANVILLE STREET</t>
  </si>
  <si>
    <t>8385 FRASER STREET</t>
  </si>
  <si>
    <t>388 KOOTENAY STREET</t>
  </si>
  <si>
    <t>GRAVELEY STREET</t>
  </si>
  <si>
    <t>388 SKEENA STREET</t>
  </si>
  <si>
    <t>GREAT NORTHERN WAY</t>
  </si>
  <si>
    <t>388 W 64TH AVENUE</t>
  </si>
  <si>
    <t>GREENCHAIN</t>
  </si>
  <si>
    <t>3891 MAIN STREET</t>
  </si>
  <si>
    <t>GREENSBORO PLACE</t>
  </si>
  <si>
    <t>39 SMITHE STREET</t>
  </si>
  <si>
    <t>GREER AVENUE</t>
  </si>
  <si>
    <t>3917 KNIGHT STREET</t>
  </si>
  <si>
    <t>GRIFFITHS WAY</t>
  </si>
  <si>
    <t>3939 KNIGHT STREET</t>
  </si>
  <si>
    <t>GROUSE WALK</t>
  </si>
  <si>
    <t>3950 MAIN STREET</t>
  </si>
  <si>
    <t>GUELPH STREET</t>
  </si>
  <si>
    <t>8475 FRASER STREET</t>
  </si>
  <si>
    <t>3951 NANAIMO STREET</t>
  </si>
  <si>
    <t>GWILLIM CRESCENT</t>
  </si>
  <si>
    <t>4050 ASH STREET</t>
  </si>
  <si>
    <t>HAGGART STREET</t>
  </si>
  <si>
    <t>4650 GLADSTONE STREET</t>
  </si>
  <si>
    <t>4060 YUKON STREET</t>
  </si>
  <si>
    <t>HAIDA DRIVE</t>
  </si>
  <si>
    <t>4070 YUKON STREET</t>
  </si>
  <si>
    <t>HAIG STREET</t>
  </si>
  <si>
    <t>4080 YUKON STREET</t>
  </si>
  <si>
    <t>HAILSTONE STREET</t>
  </si>
  <si>
    <t>4083 CAMBIE STREET</t>
  </si>
  <si>
    <t>HALSS CRESCENT</t>
  </si>
  <si>
    <t>4099 CAMBIE STREET</t>
  </si>
  <si>
    <t>HAMILTON STREET</t>
  </si>
  <si>
    <t>41 E HASTINGS STREET</t>
  </si>
  <si>
    <t>HANDEL AVENUE</t>
  </si>
  <si>
    <t>4103 BRANT STREET</t>
  </si>
  <si>
    <t>HARO STREET</t>
  </si>
  <si>
    <t>4135 W 8TH AVENUE</t>
  </si>
  <si>
    <t>HAROLD STREET</t>
  </si>
  <si>
    <t>415 E 6TH AVENUE</t>
  </si>
  <si>
    <t>HARRIET STREET</t>
  </si>
  <si>
    <t>4150 CAMBIE STREET</t>
  </si>
  <si>
    <t>HARRISON DRIVE</t>
  </si>
  <si>
    <t>4171 CAMBIE STREET</t>
  </si>
  <si>
    <t>HARWOOD STREET</t>
  </si>
  <si>
    <t>4175 W 29TH AVENUE</t>
  </si>
  <si>
    <t>HAWKS AVENUE</t>
  </si>
  <si>
    <t>4177 CAMBIE STREET</t>
  </si>
  <si>
    <t>HAZELTON STREET</t>
  </si>
  <si>
    <t>4189 CAMBIE STREET</t>
  </si>
  <si>
    <t>HEATHER STREET</t>
  </si>
  <si>
    <t>420 HAWKS AVENUE</t>
  </si>
  <si>
    <t>HEATLEY AVENUE</t>
  </si>
  <si>
    <t>425 INDUSTRIAL AVENUE</t>
  </si>
  <si>
    <t>HEBB AVENUE</t>
  </si>
  <si>
    <t>431 VERNON DRIVE</t>
  </si>
  <si>
    <t>HECATE PLACE</t>
  </si>
  <si>
    <t>4320 SLOCAN STREET</t>
  </si>
  <si>
    <t>HELMCKEN STREET</t>
  </si>
  <si>
    <t>433 SW MARINE DRIVE</t>
  </si>
  <si>
    <t>HEMLOCK COURT</t>
  </si>
  <si>
    <t>433 VERNON DRIVE</t>
  </si>
  <si>
    <t>HEMLOCK STREET</t>
  </si>
  <si>
    <t>4330 KNIGHT STREET</t>
  </si>
  <si>
    <t>HENNEPIN AVENUE</t>
  </si>
  <si>
    <t>4338 COMMERCIAL STREET</t>
  </si>
  <si>
    <t>HENRY STREET</t>
  </si>
  <si>
    <t>4348 KNIGHT STREET</t>
  </si>
  <si>
    <t>HENSHAW LANE</t>
  </si>
  <si>
    <t>4355 W 10TH AVENUE</t>
  </si>
  <si>
    <t>HERMON DRIVE</t>
  </si>
  <si>
    <t>4372 FRASER STREET</t>
  </si>
  <si>
    <t>HERON PLACE</t>
  </si>
  <si>
    <t>438 TERMINAL AVENUE</t>
  </si>
  <si>
    <t>HIGH ROAD</t>
  </si>
  <si>
    <t>438 W KING EDWARD AVENUE</t>
  </si>
  <si>
    <t>HIGHBURY STREET</t>
  </si>
  <si>
    <t>950 GRANVILLE STREET</t>
  </si>
  <si>
    <t>4400 CAMBIE STREET</t>
  </si>
  <si>
    <t>HIGHGATE STREET</t>
  </si>
  <si>
    <t>4408 CAMBIE STREET</t>
  </si>
  <si>
    <t>HOLLAND STREET</t>
  </si>
  <si>
    <t>4418 CAMBIE STREET</t>
  </si>
  <si>
    <t>HOLLYHOCK LANE</t>
  </si>
  <si>
    <t>4427 CAMBIE STREET</t>
  </si>
  <si>
    <t>HOMER MEWS</t>
  </si>
  <si>
    <t>445 KINGSWAY</t>
  </si>
  <si>
    <t>HOMER STREET</t>
  </si>
  <si>
    <t>982 GRANVILLE STREET</t>
  </si>
  <si>
    <t>445 SE MARINE DRIVE</t>
  </si>
  <si>
    <t>HORLEY STREET</t>
  </si>
  <si>
    <t>445 W 2ND AVENUE</t>
  </si>
  <si>
    <t>HORNBY STREET</t>
  </si>
  <si>
    <t>4478 CAMBIE STREET</t>
  </si>
  <si>
    <t>HOSMER AVENUE</t>
  </si>
  <si>
    <t>4488 CAMBIE STREET</t>
  </si>
  <si>
    <t>HOWE STREET</t>
  </si>
  <si>
    <t>450 GORE AVENUE</t>
  </si>
  <si>
    <t>HOY STREET</t>
  </si>
  <si>
    <t>450 SW MARINE DRIVE</t>
  </si>
  <si>
    <t>HOYLAKE AVENUE</t>
  </si>
  <si>
    <t>4500 OAK STREET</t>
  </si>
  <si>
    <t>HUDSON STREET</t>
  </si>
  <si>
    <t>4513 NANAIMO STREET</t>
  </si>
  <si>
    <t>HULL STREET</t>
  </si>
  <si>
    <t>4515 NANAIMO STREET</t>
  </si>
  <si>
    <t>HUM-LU-SUM DRIVE</t>
  </si>
  <si>
    <t>4519 EARLES STREET</t>
  </si>
  <si>
    <t>HUMM STREET</t>
  </si>
  <si>
    <t>455 SW MARINE DRIVE</t>
  </si>
  <si>
    <t>HUMMINGBIRD PLACE</t>
  </si>
  <si>
    <t>4550 FRASER STREET</t>
  </si>
  <si>
    <t>HURON MEWS</t>
  </si>
  <si>
    <t>4567 HEATHER STREET</t>
  </si>
  <si>
    <t>HURST AVENUE</t>
  </si>
  <si>
    <t>4573 SLOCAN STREET</t>
  </si>
  <si>
    <t>HURST PLACE</t>
  </si>
  <si>
    <t>4575 SLOCAN STREET</t>
  </si>
  <si>
    <t>HYACK DRIVE</t>
  </si>
  <si>
    <t>4577 SLOCAN STREET</t>
  </si>
  <si>
    <t>INDUSTRIAL AVENUE</t>
  </si>
  <si>
    <t>458 E 10TH AVENUE</t>
  </si>
  <si>
    <t>INTERURBAN WAY</t>
  </si>
  <si>
    <t>INVERNESS STREET</t>
  </si>
  <si>
    <t>IRONWORK PASSAGE</t>
  </si>
  <si>
    <t>467 W KING EDWARD AVENUE</t>
  </si>
  <si>
    <t>ISABEL PLACE</t>
  </si>
  <si>
    <t>468 TERMINAL AVENUE</t>
  </si>
  <si>
    <t>ISLAND AVENUE</t>
  </si>
  <si>
    <t>4698 OAK STREET</t>
  </si>
  <si>
    <t>ISLAND PARK WALK</t>
  </si>
  <si>
    <t>4773 BELMONT AVENUE</t>
  </si>
  <si>
    <t>IVANHOE STREET</t>
  </si>
  <si>
    <t>481 W 26TH AVENUE</t>
  </si>
  <si>
    <t>JACK UPPAL STREET</t>
  </si>
  <si>
    <t>4815 ELDORADO MEWS</t>
  </si>
  <si>
    <t>JACKSON AVENUE</t>
  </si>
  <si>
    <t>4818 ELDORADO MEWS</t>
  </si>
  <si>
    <t>JADETREE COURT</t>
  </si>
  <si>
    <t>4818 WILLOW STREET</t>
  </si>
  <si>
    <t>JAMES STREET</t>
  </si>
  <si>
    <t>8324 GRANVILLE STREET</t>
  </si>
  <si>
    <t>4867 CAMBIE STREET</t>
  </si>
  <si>
    <t>JAMES WALK</t>
  </si>
  <si>
    <t>488 POWELL STREET</t>
  </si>
  <si>
    <t>JASPER CRESCENT</t>
  </si>
  <si>
    <t>489 W 26TH AVENUE</t>
  </si>
  <si>
    <t>JELLICOE STREET</t>
  </si>
  <si>
    <t>490 W 64TH AVENUE</t>
  </si>
  <si>
    <t>JEPSON-YOUNG LANE</t>
  </si>
  <si>
    <t>4951 CAMBIE STREET</t>
  </si>
  <si>
    <t>JERICHO CIRCLE</t>
  </si>
  <si>
    <t>496 DRAKE STREET</t>
  </si>
  <si>
    <t>JERICHO DRIVE</t>
  </si>
  <si>
    <t>4963 CAMBIE STREET</t>
  </si>
  <si>
    <t>JERVIS MEWS</t>
  </si>
  <si>
    <t>4988 CAMBIE STREET</t>
  </si>
  <si>
    <t>JERVIS STREET</t>
  </si>
  <si>
    <t>499 PACIFIC STREET</t>
  </si>
  <si>
    <t>JOHN STREET</t>
  </si>
  <si>
    <t>5002 HIGHGATE STREET</t>
  </si>
  <si>
    <t>JOHNSTON STREET</t>
  </si>
  <si>
    <t>501 E 44TH AVENUE</t>
  </si>
  <si>
    <t>JOYCE STREET</t>
  </si>
  <si>
    <t>5011 SLOCAN STREET</t>
  </si>
  <si>
    <t>JUNG LANE</t>
  </si>
  <si>
    <t>5031 CHAMBERS STREET</t>
  </si>
  <si>
    <t>KAMLOOPS STREET</t>
  </si>
  <si>
    <t>5033 CAMBIE STREET</t>
  </si>
  <si>
    <t>KASLO STREET</t>
  </si>
  <si>
    <t>505 W 62ND AVENUE</t>
  </si>
  <si>
    <t>KE KAIT PLACE</t>
  </si>
  <si>
    <t>5055 EARLES STREET</t>
  </si>
  <si>
    <t>KEEFER PLACE</t>
  </si>
  <si>
    <t>5077 CAMBIE STREET</t>
  </si>
  <si>
    <t>KEEFER STREET</t>
  </si>
  <si>
    <t>508 HELMCKEN STREET</t>
  </si>
  <si>
    <t>KEITH DRIVE</t>
  </si>
  <si>
    <t>5080 QUEBEC STREET</t>
  </si>
  <si>
    <t>KELOWNA STREET</t>
  </si>
  <si>
    <t>5085 MAIN STREET</t>
  </si>
  <si>
    <t>KEMPTON PLACE</t>
  </si>
  <si>
    <t>5089 QUEBEC STREET</t>
  </si>
  <si>
    <t>KERR STREET</t>
  </si>
  <si>
    <t>510 SEYMOUR STREET</t>
  </si>
  <si>
    <t>KERSLAND DRIVE</t>
  </si>
  <si>
    <t>510 W GEORGIA STREET</t>
  </si>
  <si>
    <t>KEVIN PLACE</t>
  </si>
  <si>
    <t>5103 CAMBIE STREET</t>
  </si>
  <si>
    <t>KEYSTONE STREET</t>
  </si>
  <si>
    <t>5105 CAMBIE STREET</t>
  </si>
  <si>
    <t>KIELDER COURT</t>
  </si>
  <si>
    <t>5107 CAMBIE STREET</t>
  </si>
  <si>
    <t>KILLARNEY STREET</t>
  </si>
  <si>
    <t>5115 CAMBIE STREET</t>
  </si>
  <si>
    <t>KILLDEER PLACE</t>
  </si>
  <si>
    <t>5115 JOYCE STREET</t>
  </si>
  <si>
    <t>KINGHORNE MEWS</t>
  </si>
  <si>
    <t>512 W 28TH AVENUE</t>
  </si>
  <si>
    <t>KINGS AVENUE</t>
  </si>
  <si>
    <t>5120 OAK STREET</t>
  </si>
  <si>
    <t>KINGS LYNN STREET</t>
  </si>
  <si>
    <t>5151 OAK STREET</t>
  </si>
  <si>
    <t>KINGSWAY</t>
  </si>
  <si>
    <t>5178 CHAMBERS STREET</t>
  </si>
  <si>
    <t>KINROSS STREET</t>
  </si>
  <si>
    <t>5189 CLARENDON STREET</t>
  </si>
  <si>
    <t>KIRKLAND STREET</t>
  </si>
  <si>
    <t>980 HOWE STREET</t>
  </si>
  <si>
    <t>5190 CHAMBERS STREET</t>
  </si>
  <si>
    <t>KITCHENER STREET</t>
  </si>
  <si>
    <t>520 E 1ST AVENUE</t>
  </si>
  <si>
    <t>KITSILANO DIVERSION</t>
  </si>
  <si>
    <t>KNIGHT STREET</t>
  </si>
  <si>
    <t>523 W KING EDWARD AVENUE</t>
  </si>
  <si>
    <t>KOKANEE PLACE</t>
  </si>
  <si>
    <t>525 ABBOTT STREET</t>
  </si>
  <si>
    <t>KOOTENAY STREET</t>
  </si>
  <si>
    <t>5251 OAK STREET</t>
  </si>
  <si>
    <t>KULLAHUN DRIVE</t>
  </si>
  <si>
    <t>528 W KING EDWARD AVENUE</t>
  </si>
  <si>
    <t>LA SALLE STREET</t>
  </si>
  <si>
    <t>531 E 16TH AVENUE</t>
  </si>
  <si>
    <t>LABURNUM STREET</t>
  </si>
  <si>
    <t>531 W KING EDWARD AVENUE</t>
  </si>
  <si>
    <t>LAGOON DRIVE</t>
  </si>
  <si>
    <t>5325 WEST BOULEVARD</t>
  </si>
  <si>
    <t>LAHB AVENUE</t>
  </si>
  <si>
    <t>535 SMITHE STREET</t>
  </si>
  <si>
    <t>LAKEWOOD DRIVE</t>
  </si>
  <si>
    <t>535 W KING EDWARD AVENUE</t>
  </si>
  <si>
    <t>LAKEWOOD STREET</t>
  </si>
  <si>
    <t>538 W 7TH AVENUE</t>
  </si>
  <si>
    <t>LAMEY'S MILL ROAD</t>
  </si>
  <si>
    <t>5411 HUDSON STREET</t>
  </si>
  <si>
    <t>LANARK STREET</t>
  </si>
  <si>
    <t>5420 OAK STREET</t>
  </si>
  <si>
    <t>LANCASTER PLACE</t>
  </si>
  <si>
    <t>5428 OAK STREET</t>
  </si>
  <si>
    <t>LANCASTER STREET</t>
  </si>
  <si>
    <t>5444 OAK STREET</t>
  </si>
  <si>
    <t>LANGARA AVENUE</t>
  </si>
  <si>
    <t>5468 OAK STREET</t>
  </si>
  <si>
    <t>LANGFORD AVENUE</t>
  </si>
  <si>
    <t>547 E 16TH AVENUE</t>
  </si>
  <si>
    <t>LARCH STREET</t>
  </si>
  <si>
    <t>5470 ORMIDALE STREET</t>
  </si>
  <si>
    <t>LATTA STREET</t>
  </si>
  <si>
    <t>5474 OAK STREET</t>
  </si>
  <si>
    <t>LAUREL STREET</t>
  </si>
  <si>
    <t>549 E 16TH AVENUE</t>
  </si>
  <si>
    <t>LAURIER AVENUE</t>
  </si>
  <si>
    <t>55 EXPO BOULEVARD</t>
  </si>
  <si>
    <t>LAVAL PLACE</t>
  </si>
  <si>
    <t>550 TERMINAL AVENUE</t>
  </si>
  <si>
    <t>LE ROI STREET</t>
  </si>
  <si>
    <t>550 W BROADWAY</t>
  </si>
  <si>
    <t>LEASIDE STREET</t>
  </si>
  <si>
    <t>5500 OAK STREET</t>
  </si>
  <si>
    <t>LEG-IN-BOOT SQUARE</t>
  </si>
  <si>
    <t>5502 OAK STREET</t>
  </si>
  <si>
    <t>LIARD PLACE</t>
  </si>
  <si>
    <t>5515 BOUNDARY ROAD</t>
  </si>
  <si>
    <t>LIGHTHOUSE WAY</t>
  </si>
  <si>
    <t>5516 OAK STREET</t>
  </si>
  <si>
    <t>LILLOOET STREET</t>
  </si>
  <si>
    <t>5538 OAK STREET</t>
  </si>
  <si>
    <t>LILY STREET</t>
  </si>
  <si>
    <t>555 SEYMOUR STREET</t>
  </si>
  <si>
    <t>LIME STREET</t>
  </si>
  <si>
    <t>5555 DUNBAR STREET</t>
  </si>
  <si>
    <t>LIMEWOOD PLACE</t>
  </si>
  <si>
    <t>LINCOLN STREET</t>
  </si>
  <si>
    <t>5598 ORMIDALE STREET</t>
  </si>
  <si>
    <t>LINDEN ROAD</t>
  </si>
  <si>
    <t>563 W KING EDWARD AVENUE</t>
  </si>
  <si>
    <t>LITTLE STREET</t>
  </si>
  <si>
    <t>5648 VICTORIA DRIVE</t>
  </si>
  <si>
    <t>LOCARNO CRESCENT</t>
  </si>
  <si>
    <t>565 GREAT NORTHERN WAY</t>
  </si>
  <si>
    <t>LOGAN STREET</t>
  </si>
  <si>
    <t>5680 WILLOW STREET</t>
  </si>
  <si>
    <t>LONG LIFE PLACE</t>
  </si>
  <si>
    <t>5682 WILLOW STREET</t>
  </si>
  <si>
    <t>LORD STREET</t>
  </si>
  <si>
    <t>5687 BAILLIE STREET</t>
  </si>
  <si>
    <t>LORNE STREET</t>
  </si>
  <si>
    <t>5688 WILLOW STREET</t>
  </si>
  <si>
    <t>LOUGHEED HIGHWAY</t>
  </si>
  <si>
    <t>5689 BAILLIE STREET</t>
  </si>
  <si>
    <t>LYNBROOK DRIVE</t>
  </si>
  <si>
    <t>5699 BAILLIE STREET</t>
  </si>
  <si>
    <t>LYNMOOR PLACE</t>
  </si>
  <si>
    <t>5711 RHODES STREET</t>
  </si>
  <si>
    <t>MACDONALD STREET</t>
  </si>
  <si>
    <t>580 MALKIN AVENUE</t>
  </si>
  <si>
    <t>MACKENZIE PLACE</t>
  </si>
  <si>
    <t>5805 WALES STREET</t>
  </si>
  <si>
    <t>MACKENZIE STREET</t>
  </si>
  <si>
    <t>5809 WALES STREET</t>
  </si>
  <si>
    <t>MACKIE STREET</t>
  </si>
  <si>
    <t>5821 WALES STREET</t>
  </si>
  <si>
    <t>MACLURE MEWS</t>
  </si>
  <si>
    <t>5825 WALES STREET</t>
  </si>
  <si>
    <t>MADDAMS STREET</t>
  </si>
  <si>
    <t>5828 BLENHEIM STREET</t>
  </si>
  <si>
    <t>MAGNOLIA STREET</t>
  </si>
  <si>
    <t>8683 KERR STREET</t>
  </si>
  <si>
    <t>5958 ST. GEORGE STREET</t>
  </si>
  <si>
    <t>MAIN STREET</t>
  </si>
  <si>
    <t>601 E HASTINGS STREET</t>
  </si>
  <si>
    <t>MAINLAND STREET</t>
  </si>
  <si>
    <t>601 W HASTINGS STREET</t>
  </si>
  <si>
    <t>MALI AVENUE</t>
  </si>
  <si>
    <t>6070 OAK STREET</t>
  </si>
  <si>
    <t>MALI LANE</t>
  </si>
  <si>
    <t>6078 OAK STREET</t>
  </si>
  <si>
    <t>MALKIN AVENUE</t>
  </si>
  <si>
    <t>6168 EAST BOULEVARD</t>
  </si>
  <si>
    <t>MALTA AVENUE</t>
  </si>
  <si>
    <t>MALTA PLACE</t>
  </si>
  <si>
    <t>620 CARDERO STREET</t>
  </si>
  <si>
    <t>MANITOBA STREET</t>
  </si>
  <si>
    <t>6268 E Boulevard</t>
  </si>
  <si>
    <t>MANNERING AVENUE</t>
  </si>
  <si>
    <t>6268 EAST BOULEVARD</t>
  </si>
  <si>
    <t>MANOR STREET</t>
  </si>
  <si>
    <t>MANSON STREET</t>
  </si>
  <si>
    <t>63 W 2ND AVENUE</t>
  </si>
  <si>
    <t>MAPLE CRESCENT</t>
  </si>
  <si>
    <t>630 E BROADWAY</t>
  </si>
  <si>
    <t>MAPLE STREET</t>
  </si>
  <si>
    <t>631 VICTORIA DRIVE</t>
  </si>
  <si>
    <t>MAQUINNA DRIVE</t>
  </si>
  <si>
    <t>6311 CAMBIE STREET</t>
  </si>
  <si>
    <t>MARCHWOOD PLACE</t>
  </si>
  <si>
    <t>633 MAIN STREET</t>
  </si>
  <si>
    <t>MARGUERITE STREET</t>
  </si>
  <si>
    <t>633 W KING EDWARD AVENUE</t>
  </si>
  <si>
    <t>MARINASIDE CRESCENT</t>
  </si>
  <si>
    <t>6333 WEST BOULEVARD</t>
  </si>
  <si>
    <t>MARINE CRESCENT</t>
  </si>
  <si>
    <t>6344 NANAIMO STREET</t>
  </si>
  <si>
    <t>MARINE WAY</t>
  </si>
  <si>
    <t>6363 LANARK STREET</t>
  </si>
  <si>
    <t>MARINER WALK</t>
  </si>
  <si>
    <t>6383 CAMBIE STREET</t>
  </si>
  <si>
    <t>MARITIME MEWS</t>
  </si>
  <si>
    <t>MARKET HILL</t>
  </si>
  <si>
    <t>645 MALKIN AVENUE</t>
  </si>
  <si>
    <t>MARLIN QUAY</t>
  </si>
  <si>
    <t>MARMION AVENUE</t>
  </si>
  <si>
    <t>650 W 41ST AVENUE</t>
  </si>
  <si>
    <t>MARPOLE AVENUE</t>
  </si>
  <si>
    <t>6508 KNIGHT STREET</t>
  </si>
  <si>
    <t>MARQUETTE CRESCENT</t>
  </si>
  <si>
    <t>655 W 41ST AVENUE</t>
  </si>
  <si>
    <t>MARSHALL STREET</t>
  </si>
  <si>
    <t>6555 VICTORIA DRIVE</t>
  </si>
  <si>
    <t>MARSTRAND AVENUE</t>
  </si>
  <si>
    <t>66 W CORDOVA STREET</t>
  </si>
  <si>
    <t>MAST TOWER ROAD</t>
  </si>
  <si>
    <t>662 KEEFER STREET</t>
  </si>
  <si>
    <t>MATAPAN CRESCENT</t>
  </si>
  <si>
    <t>6665 MAIN STREET</t>
  </si>
  <si>
    <t>MATHESON CRESCENT</t>
  </si>
  <si>
    <t>6668 FRASER STREET</t>
  </si>
  <si>
    <t>MATTHEWS AVENUE</t>
  </si>
  <si>
    <t>677 W 41ST AVENUE</t>
  </si>
  <si>
    <t>MAXINE LANE</t>
  </si>
  <si>
    <t>68 SMITHE STREET</t>
  </si>
  <si>
    <t>MAXWELL STREET</t>
  </si>
  <si>
    <t>683 E 27TH AVENUE</t>
  </si>
  <si>
    <t>MAYFAIR AVENUE</t>
  </si>
  <si>
    <t>685 GREAT NORTHERN WAY</t>
  </si>
  <si>
    <t>MCBAIN AVENUE</t>
  </si>
  <si>
    <t>688 E 18TH AVENUE</t>
  </si>
  <si>
    <t>MCCLEERY STREET</t>
  </si>
  <si>
    <t>688 E 19TH AVENUE</t>
  </si>
  <si>
    <t>MCGEER STREET</t>
  </si>
  <si>
    <t>688 TERMINAL AVENUE</t>
  </si>
  <si>
    <t>MCGILL STREET</t>
  </si>
  <si>
    <t>690 PIPELINE ROAD</t>
  </si>
  <si>
    <t>MCGUIGAN AVENUE</t>
  </si>
  <si>
    <t>6933 CAMBIE STREET</t>
  </si>
  <si>
    <t>MCHARDY STREET</t>
  </si>
  <si>
    <t>6939 CAMBIE STREET</t>
  </si>
  <si>
    <t>MCINTYRE DRIVE</t>
  </si>
  <si>
    <t>6999 CAMBIE STREET</t>
  </si>
  <si>
    <t>MCKINNON STREET</t>
  </si>
  <si>
    <t>MCLEAN DRIVE</t>
  </si>
  <si>
    <t>7 W 6TH AVENUE</t>
  </si>
  <si>
    <t>MCMULLEN AVENUE</t>
  </si>
  <si>
    <t>706 E 57TH AVENUE</t>
  </si>
  <si>
    <t>MCNICOLL AVENUE</t>
  </si>
  <si>
    <t>707 E 43RD AVENUE</t>
  </si>
  <si>
    <t>MCRAE AVENUE</t>
  </si>
  <si>
    <t>708 E 26TH AVENUE</t>
  </si>
  <si>
    <t>MCSPADDEN AVENUE</t>
  </si>
  <si>
    <t>709 E 39TH AVENUE</t>
  </si>
  <si>
    <t>MEADOWLAND PLACE</t>
  </si>
  <si>
    <t>709 SW MARINE DRIVE</t>
  </si>
  <si>
    <t>MEARES AVENUE</t>
  </si>
  <si>
    <t>7128 ADERA STREET</t>
  </si>
  <si>
    <t>MELBOURNE STREET</t>
  </si>
  <si>
    <t>7188 MACDONALD STREET</t>
  </si>
  <si>
    <t>MELVILLE STREET</t>
  </si>
  <si>
    <t>720 E HASTINGS STREET</t>
  </si>
  <si>
    <t>MENCHIONS MEWS</t>
  </si>
  <si>
    <t>720 ROBSON STREET</t>
  </si>
  <si>
    <t>MIDLOTHIAN AVENUE</t>
  </si>
  <si>
    <t>7228 ADERA STREET</t>
  </si>
  <si>
    <t>MILLBANK</t>
  </si>
  <si>
    <t>7238 CARRINGTON STREET</t>
  </si>
  <si>
    <t>MILLER STREET</t>
  </si>
  <si>
    <t>7249 CYPRESS STREET</t>
  </si>
  <si>
    <t>MILLSTONE STREET</t>
  </si>
  <si>
    <t>727 E 17TH AVENUE</t>
  </si>
  <si>
    <t>MILLYARD</t>
  </si>
  <si>
    <t>7281 CYPRESS STREET</t>
  </si>
  <si>
    <t>MILROSS AVENUE</t>
  </si>
  <si>
    <t>7281 FRASER STREET</t>
  </si>
  <si>
    <t>MILTON STREET</t>
  </si>
  <si>
    <t>MINTO CRESCENT</t>
  </si>
  <si>
    <t>7295 MAIN STREET</t>
  </si>
  <si>
    <t>MOBERLY ROAD</t>
  </si>
  <si>
    <t>7298 ADERA STREET</t>
  </si>
  <si>
    <t>MOHAWK STREET</t>
  </si>
  <si>
    <t>730 TERMINAL AVENUE</t>
  </si>
  <si>
    <t>MONMOUTH AVENUE</t>
  </si>
  <si>
    <t>7302 GRANVILLE STREET</t>
  </si>
  <si>
    <t>MONS DRIVE</t>
  </si>
  <si>
    <t>7303 GRANVILLE STREET</t>
  </si>
  <si>
    <t>MONT ROYAL SQUARE</t>
  </si>
  <si>
    <t>7319 GRANVILLE STREET</t>
  </si>
  <si>
    <t>MONTCALM STREET</t>
  </si>
  <si>
    <t>7325 CARNARVON STREET</t>
  </si>
  <si>
    <t>MONTGOMERY STREET</t>
  </si>
  <si>
    <t>7325 GRANVILLE STREET</t>
  </si>
  <si>
    <t>MORNINGSTAR CRESCENT</t>
  </si>
  <si>
    <t>733 W 14TH AVENUE</t>
  </si>
  <si>
    <t>MORTON AVENUE</t>
  </si>
  <si>
    <t>7342 GRANVILLE STREET</t>
  </si>
  <si>
    <t>MOSCROP STREET</t>
  </si>
  <si>
    <t>7350 FRASER STREET</t>
  </si>
  <si>
    <t>MOSS STREET</t>
  </si>
  <si>
    <t>7358 GRANVILLE STREET</t>
  </si>
  <si>
    <t>MUIRFIELD DRIVE</t>
  </si>
  <si>
    <t>738 E 29TH AVENUE</t>
  </si>
  <si>
    <t>MUNROE CRESCENT</t>
  </si>
  <si>
    <t>MUSQUEAM AVENUE</t>
  </si>
  <si>
    <t>7410 COLUMBIA STREET</t>
  </si>
  <si>
    <t>MUSQUEAM CLOSE</t>
  </si>
  <si>
    <t>745 THURLOW STREET</t>
  </si>
  <si>
    <t>MUSQUEAM DRIVE</t>
  </si>
  <si>
    <t>7450 GRANVILLE STREET</t>
  </si>
  <si>
    <t>N BOUNDARY ROAD</t>
  </si>
  <si>
    <t>7470 GRANVILLE STREET</t>
  </si>
  <si>
    <t>N CASSIAR STREET</t>
  </si>
  <si>
    <t>7480 GRANVILLE STREET</t>
  </si>
  <si>
    <t>N COMMERCIAL DRIVE</t>
  </si>
  <si>
    <t>7499 GRANVILLE STREET</t>
  </si>
  <si>
    <t>N GARDEN DRIVE</t>
  </si>
  <si>
    <t>75 W 1ST AVENUE</t>
  </si>
  <si>
    <t>N KAMLOOPS STREET</t>
  </si>
  <si>
    <t>750 PACIFIC BOULEVARD</t>
  </si>
  <si>
    <t>N KASLO STREET</t>
  </si>
  <si>
    <t>753 SEYMOUR STREET</t>
  </si>
  <si>
    <t>N KOOTENAY STREET</t>
  </si>
  <si>
    <t>N LAKEWOOD DRIVE</t>
  </si>
  <si>
    <t>7601 CAMBIE STREET</t>
  </si>
  <si>
    <t>N NANAIMO STREET</t>
  </si>
  <si>
    <t>7655 CAMBIE STREET</t>
  </si>
  <si>
    <t>N NOOTKA STREET</t>
  </si>
  <si>
    <t>7657 CAMBIE STREET</t>
  </si>
  <si>
    <t>N PENTICTON STREET</t>
  </si>
  <si>
    <t>774 W 14TH AVENUE</t>
  </si>
  <si>
    <t>N RENFREW STREET</t>
  </si>
  <si>
    <t>777 RICHARDS STREET</t>
  </si>
  <si>
    <t>N RUPERT STREET</t>
  </si>
  <si>
    <t>7790 CAMBIE STREET</t>
  </si>
  <si>
    <t>N SKEENA STREET</t>
  </si>
  <si>
    <t>7800 VIVIAN DRIVE</t>
  </si>
  <si>
    <t>N SLOCAN STREET</t>
  </si>
  <si>
    <t>7801 MANITOBA STREET</t>
  </si>
  <si>
    <t>N TEMPLETON DRIVE</t>
  </si>
  <si>
    <t>7807 CAMBIE STREET</t>
  </si>
  <si>
    <t>N VICTORIA DRIVE</t>
  </si>
  <si>
    <t>7828 GRANVILLE STREET</t>
  </si>
  <si>
    <t>N WINDERMERE STREET</t>
  </si>
  <si>
    <t>7849 GRANVILLE STREET</t>
  </si>
  <si>
    <t>NAIRN AVENUE</t>
  </si>
  <si>
    <t>7904 MANITOBA STREET</t>
  </si>
  <si>
    <t>NANAIMO STREET</t>
  </si>
  <si>
    <t>7906 MANITOBA STREET</t>
  </si>
  <si>
    <t>NANTON AVENUE</t>
  </si>
  <si>
    <t>7920 MANITOBA STREET</t>
  </si>
  <si>
    <t>NAPIER STREET</t>
  </si>
  <si>
    <t>7928 YUKON STREET</t>
  </si>
  <si>
    <t>NAPLES WAY</t>
  </si>
  <si>
    <t>7988 YUKON STREET</t>
  </si>
  <si>
    <t>NARVAEZ DRIVE</t>
  </si>
  <si>
    <t>8 NANAIMO STREET</t>
  </si>
  <si>
    <t>NASSAU DRIVE</t>
  </si>
  <si>
    <t>8000 ROSS STREET</t>
  </si>
  <si>
    <t>NATAL STREET</t>
  </si>
  <si>
    <t>803 W 12TH AVENUE</t>
  </si>
  <si>
    <t>NATIONAL AVENUE</t>
  </si>
  <si>
    <t>8031 NUNAVUT LANE</t>
  </si>
  <si>
    <t>NAUTILUS CLOSE</t>
  </si>
  <si>
    <t>8080 NUNAVUT LANE</t>
  </si>
  <si>
    <t>NEAL STREET</t>
  </si>
  <si>
    <t>809 W 23RD AVENUE</t>
  </si>
  <si>
    <t>NELSON STREET</t>
  </si>
  <si>
    <t>8101 SHAUGHNESSY STREET</t>
  </si>
  <si>
    <t>NEON STREET</t>
  </si>
  <si>
    <t>8107 SHAUGHNESSY STREET</t>
  </si>
  <si>
    <t>NEW BRIGHTON ROAD</t>
  </si>
  <si>
    <t>8111 SHAUGHNESSY STREET</t>
  </si>
  <si>
    <t>NEWCASTLE COURT</t>
  </si>
  <si>
    <t>8131 NUNAVUT LANE</t>
  </si>
  <si>
    <t>NEWPORT AVENUE</t>
  </si>
  <si>
    <t>8131 SHAUGHNESSY STREET</t>
  </si>
  <si>
    <t>NICOLA STREET</t>
  </si>
  <si>
    <t>8175 CAMBIE STREET</t>
  </si>
  <si>
    <t>NIGEL AVENUE</t>
  </si>
  <si>
    <t>8188 LORD STREET</t>
  </si>
  <si>
    <t>NOOTKA STREET</t>
  </si>
  <si>
    <t>8189 CAMBIE STREET</t>
  </si>
  <si>
    <t>NORMANDY DRIVE</t>
  </si>
  <si>
    <t>8199 CAMBIE STREET</t>
  </si>
  <si>
    <t>NORQUAY STREET</t>
  </si>
  <si>
    <t>8223 Sherbrooke STREET</t>
  </si>
  <si>
    <t>NORTH ARM AVENUE</t>
  </si>
  <si>
    <t>NORTH FOOT OF MAIN STREET</t>
  </si>
  <si>
    <t>8275 SHERBROOKE STREET</t>
  </si>
  <si>
    <t>NORTHERN STREET</t>
  </si>
  <si>
    <t>8277 ONTARIO STREET</t>
  </si>
  <si>
    <t>NORTHUMBERLAND AVENUE</t>
  </si>
  <si>
    <t>829 KEEFER STREET</t>
  </si>
  <si>
    <t>NUNAVUT LANE</t>
  </si>
  <si>
    <t>NW MARINE DRIVE</t>
  </si>
  <si>
    <t>OAK STREET</t>
  </si>
  <si>
    <t>OBEN STREET</t>
  </si>
  <si>
    <t>8488 CORNISH STREET</t>
  </si>
  <si>
    <t>ODLUM DRIVE</t>
  </si>
  <si>
    <t>853 UNION STREET</t>
  </si>
  <si>
    <t>OGDEN AVENUE</t>
  </si>
  <si>
    <t>8530 OSLER STREET</t>
  </si>
  <si>
    <t>OLD BRIDGE COURT</t>
  </si>
  <si>
    <t>8533 RIVER DISTRICT CROSSING</t>
  </si>
  <si>
    <t>OLD BRIDGE STREET</t>
  </si>
  <si>
    <t>8538 RIVER DISTRICT CROSSING</t>
  </si>
  <si>
    <t>OLD BRIDGE WALK</t>
  </si>
  <si>
    <t>8550 FRASER STREET</t>
  </si>
  <si>
    <t>OLIVER CRESCENT</t>
  </si>
  <si>
    <t>8555 GRANVILLE STREET</t>
  </si>
  <si>
    <t>OLYMPIC STREET</t>
  </si>
  <si>
    <t>8558 OSLER STREET</t>
  </si>
  <si>
    <t>ONTARIO PLACE</t>
  </si>
  <si>
    <t>8572 OSLER STREET</t>
  </si>
  <si>
    <t>ONTARIO STREET</t>
  </si>
  <si>
    <t>8578 OSLER STREET</t>
  </si>
  <si>
    <t>ORIOLE WALK</t>
  </si>
  <si>
    <t>8580 RIVER DISTRICT CROSSING</t>
  </si>
  <si>
    <t>ORMIDALE STREET</t>
  </si>
  <si>
    <t>8585 YUKON STREET</t>
  </si>
  <si>
    <t>ORTONA CRESCENT</t>
  </si>
  <si>
    <t>8588 CORNISH STREET</t>
  </si>
  <si>
    <t>OSLER STREET</t>
  </si>
  <si>
    <t>8588 JELLICOE STREET</t>
  </si>
  <si>
    <t>OXFORD STREET</t>
  </si>
  <si>
    <t>8601 MAIN STREET</t>
  </si>
  <si>
    <t>PACIFIC BOULEVARD</t>
  </si>
  <si>
    <t>8650 ASH STREET</t>
  </si>
  <si>
    <t>PACIFIC STREET</t>
  </si>
  <si>
    <t>PANDORA STREET</t>
  </si>
  <si>
    <t>PANTAGES LANE</t>
  </si>
  <si>
    <t>8728 AISNE STREET</t>
  </si>
  <si>
    <t>PARK DRIVE</t>
  </si>
  <si>
    <t>879 POWELL STREET</t>
  </si>
  <si>
    <t>PARKER STREET</t>
  </si>
  <si>
    <t>88 W 1ST AVENUE</t>
  </si>
  <si>
    <t>PARKWAY DRIVE</t>
  </si>
  <si>
    <t>880 W 28TH AVENUE</t>
  </si>
  <si>
    <t>PAT QUINN WAY</t>
  </si>
  <si>
    <t>8811 LAUREL STREET</t>
  </si>
  <si>
    <t>PATON STREET</t>
  </si>
  <si>
    <t>885 SALSBURY DRIVE</t>
  </si>
  <si>
    <t>PAULSON STREET</t>
  </si>
  <si>
    <t>8855 LAUREL STREET</t>
  </si>
  <si>
    <t>PAYNE STREET</t>
  </si>
  <si>
    <t>888 HOMER STREET</t>
  </si>
  <si>
    <t>PENDRELL STREET</t>
  </si>
  <si>
    <t>8889 LAUREL STREET</t>
  </si>
  <si>
    <t>PENNYFARTHING DRIVE</t>
  </si>
  <si>
    <t>89 NELSON STREET</t>
  </si>
  <si>
    <t>PENTICTON STREET</t>
  </si>
  <si>
    <t>89 W 2ND AVENUE</t>
  </si>
  <si>
    <t>PERROT MEWS</t>
  </si>
  <si>
    <t>89 W GEORGIA STREET</t>
  </si>
  <si>
    <t>PERRY STREET</t>
  </si>
  <si>
    <t>901 E BROADWAY</t>
  </si>
  <si>
    <t>PETERSHAM AVENUE</t>
  </si>
  <si>
    <t>9149 HUDSON STREET</t>
  </si>
  <si>
    <t>PEVERIL AVENUE</t>
  </si>
  <si>
    <t>PICTON STREET</t>
  </si>
  <si>
    <t>933 E HASTINGS STREET</t>
  </si>
  <si>
    <t>PIERVIEW CRESCENT</t>
  </si>
  <si>
    <t>948 W 28TH AVENUE</t>
  </si>
  <si>
    <t>PINE CRESCENT</t>
  </si>
  <si>
    <t>95 E 1ST AVENUE</t>
  </si>
  <si>
    <t>PINE STREET</t>
  </si>
  <si>
    <t>95 W 15TH AVENUE</t>
  </si>
  <si>
    <t>PINEHURST DRIVE</t>
  </si>
  <si>
    <t>PINNACLE COURT</t>
  </si>
  <si>
    <t>968 KINGSWAY</t>
  </si>
  <si>
    <t>PIPELINE ROAD</t>
  </si>
  <si>
    <t>97 E 2ND AVENUE</t>
  </si>
  <si>
    <t>POINT GREY ROAD</t>
  </si>
  <si>
    <t>970 UNION STREET</t>
  </si>
  <si>
    <t>POPLAR STREET</t>
  </si>
  <si>
    <t>980 GEORGE STREET</t>
  </si>
  <si>
    <t>PORT AUTHORITY</t>
  </si>
  <si>
    <t>PORTER STREET</t>
  </si>
  <si>
    <t>PORTSIDE COURT</t>
  </si>
  <si>
    <t>988 W BROADWAY</t>
  </si>
  <si>
    <t>PORTSIDE DRIVE</t>
  </si>
  <si>
    <t>999 SEYMOUR STREET</t>
  </si>
  <si>
    <t>POWELL STREET</t>
  </si>
  <si>
    <t>999 W HASTINGS STREET</t>
  </si>
  <si>
    <t>PRESCOTT STREET</t>
  </si>
  <si>
    <t>PRESTON AVENUE</t>
  </si>
  <si>
    <t>PRESTWICK DRIVE</t>
  </si>
  <si>
    <t>PRICE STREET</t>
  </si>
  <si>
    <t>PRINCE ALBERT STREET</t>
  </si>
  <si>
    <t>PRINCE EDWARD STREET</t>
  </si>
  <si>
    <t>PRINCESS AVENUE</t>
  </si>
  <si>
    <t>PRIOR STREET</t>
  </si>
  <si>
    <t>PROMENADE MEWS</t>
  </si>
  <si>
    <t>PUGET DRIVE</t>
  </si>
  <si>
    <t>PULLMAN PORTER STREET</t>
  </si>
  <si>
    <t>QUADRA STREET</t>
  </si>
  <si>
    <t>QUALICUM DRIVE</t>
  </si>
  <si>
    <t>QUATSINO DRIVE</t>
  </si>
  <si>
    <t>QUAYSIDE COURT</t>
  </si>
  <si>
    <t>QUEBEC PLACE</t>
  </si>
  <si>
    <t>QUEBEC STREET</t>
  </si>
  <si>
    <t>QUEENS AVENUE</t>
  </si>
  <si>
    <t>QUESNEL DRIVE</t>
  </si>
  <si>
    <t>QUILCHENA CRESCENT</t>
  </si>
  <si>
    <t>QUILCHENA PLACE</t>
  </si>
  <si>
    <t>RADISSON STREET</t>
  </si>
  <si>
    <t>RAE AVENUE</t>
  </si>
  <si>
    <t>RAILSPUR ALLEY</t>
  </si>
  <si>
    <t>RAILWAY STREET</t>
  </si>
  <si>
    <t>RAINIER PLACE</t>
  </si>
  <si>
    <t>RAINTREE COURT</t>
  </si>
  <si>
    <t>RALEIGH STREET</t>
  </si>
  <si>
    <t>RAND AVENUE</t>
  </si>
  <si>
    <t>RAV GENERAL</t>
  </si>
  <si>
    <t>RAVINE STREET</t>
  </si>
  <si>
    <t>RAYMUR AVENUE</t>
  </si>
  <si>
    <t>REBEKAH DRIVE</t>
  </si>
  <si>
    <t>REDBUD LANE</t>
  </si>
  <si>
    <t>REGIMENT SQUARE</t>
  </si>
  <si>
    <t>REID STREET</t>
  </si>
  <si>
    <t>RENFREW STREET</t>
  </si>
  <si>
    <t>RHODES STREET</t>
  </si>
  <si>
    <t>RICHARDS STREET</t>
  </si>
  <si>
    <t>RICHELIEU AVENUE</t>
  </si>
  <si>
    <t>RIEL PLACE</t>
  </si>
  <si>
    <t>RINGWOOD AVENUE</t>
  </si>
  <si>
    <t>RIVER DISTRICT CROSSING</t>
  </si>
  <si>
    <t>RIVERGRASS DRIVE</t>
  </si>
  <si>
    <t>RIVERWALK AVENUE</t>
  </si>
  <si>
    <t>RIVERWOOD WAY</t>
  </si>
  <si>
    <t>ROBSON STREET</t>
  </si>
  <si>
    <t>ROCKPOOLE DRIVE</t>
  </si>
  <si>
    <t>ROGERS STREET</t>
  </si>
  <si>
    <t>ROLSTON STREET</t>
  </si>
  <si>
    <t>ROSE STREET</t>
  </si>
  <si>
    <t>ROSEBURY LANE</t>
  </si>
  <si>
    <t>ROSEBURY WALK</t>
  </si>
  <si>
    <t>ROSEDALE DRIVE</t>
  </si>
  <si>
    <t>ROSEMARY BROWN LANE</t>
  </si>
  <si>
    <t>ROSEMONT DRIVE</t>
  </si>
  <si>
    <t>ROSS STREET</t>
  </si>
  <si>
    <t>ROSSLAND STREET</t>
  </si>
  <si>
    <t>ROUNDHOUSE MEWS</t>
  </si>
  <si>
    <t>ROXBURGH CRESCENT</t>
  </si>
  <si>
    <t>RUBY STREET</t>
  </si>
  <si>
    <t>RUMBLE AVENUE</t>
  </si>
  <si>
    <t>RUPERT STREET</t>
  </si>
  <si>
    <t>SADDLE LANE</t>
  </si>
  <si>
    <t>SAINT JOHN PAUL II WAY</t>
  </si>
  <si>
    <t>SAINT JULIEN MEWS</t>
  </si>
  <si>
    <t>SALAL DRIVE</t>
  </si>
  <si>
    <t>SALERNO STREET</t>
  </si>
  <si>
    <t>SALISH DRIVE</t>
  </si>
  <si>
    <t>SALSBURY DRIVE</t>
  </si>
  <si>
    <t>SALT STREET</t>
  </si>
  <si>
    <t>SASAMAT PLACE</t>
  </si>
  <si>
    <t>SASAMAT STREET</t>
  </si>
  <si>
    <t>SASKATCHEWAN LANE</t>
  </si>
  <si>
    <t>SAWCUT</t>
  </si>
  <si>
    <t>SAWMILL CRESCENT</t>
  </si>
  <si>
    <t>SAWYER'S LANE</t>
  </si>
  <si>
    <t>SCALES PLACE</t>
  </si>
  <si>
    <t>SCANTLINGS</t>
  </si>
  <si>
    <t>SCARBORO AVENUE</t>
  </si>
  <si>
    <t>SCHOOL AVENUE</t>
  </si>
  <si>
    <t>SCHOOL GREEN</t>
  </si>
  <si>
    <t>SCOTIA STREET</t>
  </si>
  <si>
    <t>SE MARINE DRIVE</t>
  </si>
  <si>
    <t>SEABREEZE WALK</t>
  </si>
  <si>
    <t>SEAFORTH DRIVE</t>
  </si>
  <si>
    <t>SEAGULL PLACE</t>
  </si>
  <si>
    <t>SEE-EM-IA LANE</t>
  </si>
  <si>
    <t>SELKIRK STREET</t>
  </si>
  <si>
    <t>SEMANA CRESCENT</t>
  </si>
  <si>
    <t>SEMLIN DRIVE</t>
  </si>
  <si>
    <t>SENLAC STREET</t>
  </si>
  <si>
    <t>SENNOK CRESCENT</t>
  </si>
  <si>
    <t>SEYMOUR MEWS</t>
  </si>
  <si>
    <t>SEYMOUR STREET</t>
  </si>
  <si>
    <t>SHANGHAI ALLEY</t>
  </si>
  <si>
    <t>SHAUGHNESSY STREET</t>
  </si>
  <si>
    <t>SHAWNEE PLACE</t>
  </si>
  <si>
    <t>SHERBROOKE STREET</t>
  </si>
  <si>
    <t>SHOREPINE WALK</t>
  </si>
  <si>
    <t>SIDNEY STREET</t>
  </si>
  <si>
    <t>SIENUM PLACE</t>
  </si>
  <si>
    <t>SI-LU DRIVE</t>
  </si>
  <si>
    <t>SIMPSON AVENUE</t>
  </si>
  <si>
    <t>SITKA SQUARE</t>
  </si>
  <si>
    <t>SKANA DRIVE</t>
  </si>
  <si>
    <t>SKEENA STREET</t>
  </si>
  <si>
    <t>SKIPPER PLACE</t>
  </si>
  <si>
    <t>SLOCAN STREET</t>
  </si>
  <si>
    <t>SMITHE MEWS</t>
  </si>
  <si>
    <t>SMITHE STREET</t>
  </si>
  <si>
    <t>SOMERSET CRESCENT</t>
  </si>
  <si>
    <t>SOMERVILLE STREET</t>
  </si>
  <si>
    <t>SONGBIRD MEWS</t>
  </si>
  <si>
    <t>SOPHIA STREET</t>
  </si>
  <si>
    <t>SOTAO AVENUE</t>
  </si>
  <si>
    <t>SOUTH SHORE CRESCENT</t>
  </si>
  <si>
    <t>SOUTHERN STREET</t>
  </si>
  <si>
    <t>SOUTHLANDS PLACE</t>
  </si>
  <si>
    <t>SOUTHSIDE DRIVE</t>
  </si>
  <si>
    <t>SPARBROOK CRESCENT</t>
  </si>
  <si>
    <t>SPARROW PLACE</t>
  </si>
  <si>
    <t>SPENCER STREET</t>
  </si>
  <si>
    <t>SPINNAKER PLACE</t>
  </si>
  <si>
    <t>SPRINGTREE DRIVE</t>
  </si>
  <si>
    <t>SPRUCE STREET</t>
  </si>
  <si>
    <t>SPYGLASS PLACE</t>
  </si>
  <si>
    <t>ST. CATHERINES STREET</t>
  </si>
  <si>
    <t>ST. CLAIR PLACE</t>
  </si>
  <si>
    <t>ST. GEORGE STREET</t>
  </si>
  <si>
    <t>ST. LAWRENCE STREET</t>
  </si>
  <si>
    <t>ST. MARGARETS STREET</t>
  </si>
  <si>
    <t>ST. REGIS LANE</t>
  </si>
  <si>
    <t>STAINSBURY AVENUE</t>
  </si>
  <si>
    <t>STAMFORD STREET</t>
  </si>
  <si>
    <t>STAMP'S LANDING</t>
  </si>
  <si>
    <t>STANLEY PARK DRIVE</t>
  </si>
  <si>
    <t>STARBOARD SQUARE</t>
  </si>
  <si>
    <t>STATION STREET</t>
  </si>
  <si>
    <t>STAULO CRESCENT</t>
  </si>
  <si>
    <t>STAUTLO AVENUE</t>
  </si>
  <si>
    <t>STEPHENS STREET</t>
  </si>
  <si>
    <t>STEWART STREET</t>
  </si>
  <si>
    <t>STIKINE PLACE</t>
  </si>
  <si>
    <t>STIRLING STREET</t>
  </si>
  <si>
    <t>STOVOLD LANE</t>
  </si>
  <si>
    <t>STRATHMORE MEWS</t>
  </si>
  <si>
    <t>STRAUSS DRIVE</t>
  </si>
  <si>
    <t>SUZHOU ALLEY</t>
  </si>
  <si>
    <t>SW MARINE DRIVE</t>
  </si>
  <si>
    <t>SWALLOW PLACE</t>
  </si>
  <si>
    <t>SWANSACRE</t>
  </si>
  <si>
    <t>SWITCHMEN STREET</t>
  </si>
  <si>
    <t>TALISMAN AVENUE</t>
  </si>
  <si>
    <t>TALON SQUARE</t>
  </si>
  <si>
    <t>TAMARIND DRIVE</t>
  </si>
  <si>
    <t>TAMATH CRESCENT</t>
  </si>
  <si>
    <t>TANNER STREET</t>
  </si>
  <si>
    <t>TANTALUS LANE</t>
  </si>
  <si>
    <t>TAUNTON STREET</t>
  </si>
  <si>
    <t>TAYLOR STREET</t>
  </si>
  <si>
    <t>TEAKWOOD PLACE</t>
  </si>
  <si>
    <t>TECUMSEH AVENUE</t>
  </si>
  <si>
    <t>TED NORTHE LANE</t>
  </si>
  <si>
    <t>TEMPLETON DRIVE</t>
  </si>
  <si>
    <t>TERMINAL AVENUE</t>
  </si>
  <si>
    <t>TERRA VITA PLACE</t>
  </si>
  <si>
    <t>THE CASTINGS</t>
  </si>
  <si>
    <t>THE CRESCENT</t>
  </si>
  <si>
    <t>THELLAIWHALTUN AVENUE</t>
  </si>
  <si>
    <t>THORNHILL DRIVE</t>
  </si>
  <si>
    <t>THORNTON STREET</t>
  </si>
  <si>
    <t>THREE CEDARS DRIVE</t>
  </si>
  <si>
    <t>THRUSH PLACE</t>
  </si>
  <si>
    <t>THURLOW STREET</t>
  </si>
  <si>
    <t>TIDEWATER PLACE</t>
  </si>
  <si>
    <t>TILNEY MEWS</t>
  </si>
  <si>
    <t>TISDALL STREET</t>
  </si>
  <si>
    <t>TOBA PLACE</t>
  </si>
  <si>
    <t>TODD STREET</t>
  </si>
  <si>
    <t>TODERICK STREET</t>
  </si>
  <si>
    <t>TOLBOOTH</t>
  </si>
  <si>
    <t>TOLMIE STREET</t>
  </si>
  <si>
    <t>TOWNLEY STREET</t>
  </si>
  <si>
    <t>TRAFALGAR STREET</t>
  </si>
  <si>
    <t>TRIMBLE STREET</t>
  </si>
  <si>
    <t>TRINITY STREET</t>
  </si>
  <si>
    <t>TRIUMPH STREET</t>
  </si>
  <si>
    <t>TROLLEY PLACE</t>
  </si>
  <si>
    <t>TROUNCE ALLEY</t>
  </si>
  <si>
    <t>TRUTCH STREET</t>
  </si>
  <si>
    <t>TUAM PLACE</t>
  </si>
  <si>
    <t>TUAQ DRIVE</t>
  </si>
  <si>
    <t>TUGBOAT PLACE</t>
  </si>
  <si>
    <t>TUPPER STREET</t>
  </si>
  <si>
    <t>TURNBERRY CRESCENT</t>
  </si>
  <si>
    <t>TURNER STREET</t>
  </si>
  <si>
    <t>TYNE STREET</t>
  </si>
  <si>
    <t>TYTAHUN CRESCENT</t>
  </si>
  <si>
    <t>UNION STREET</t>
  </si>
  <si>
    <t>UPLAND DRIVE</t>
  </si>
  <si>
    <t>VALDEZ ROAD</t>
  </si>
  <si>
    <t>VALIANT STREET</t>
  </si>
  <si>
    <t>VALLEY DRIVE</t>
  </si>
  <si>
    <t>VANNESS AVENUE</t>
  </si>
  <si>
    <t>VENABLES STREET</t>
  </si>
  <si>
    <t>VERNON DRIVE</t>
  </si>
  <si>
    <t>VICTORIA DIVERSION</t>
  </si>
  <si>
    <t>VICTORIA DRIVE</t>
  </si>
  <si>
    <t>VIMY CRESCENT</t>
  </si>
  <si>
    <t>VINE STREET</t>
  </si>
  <si>
    <t>VIRTUAL WAY</t>
  </si>
  <si>
    <t>VIVALDI PLACE</t>
  </si>
  <si>
    <t>VIVIAN DRIVE</t>
  </si>
  <si>
    <t>VIVIAN STREET</t>
  </si>
  <si>
    <t>W 1ST AVENUE</t>
  </si>
  <si>
    <t>W 2ND AVENUE</t>
  </si>
  <si>
    <t>W 3RD AVENUE</t>
  </si>
  <si>
    <t>W 4TH AVENUE</t>
  </si>
  <si>
    <t>W 5TH AVENUE</t>
  </si>
  <si>
    <t>W 6TH AVENUE</t>
  </si>
  <si>
    <t>W 7TH AVENUE</t>
  </si>
  <si>
    <t>W 8TH AVENUE</t>
  </si>
  <si>
    <t>W 9TH AVENUE</t>
  </si>
  <si>
    <t>W 10TH AVENUE</t>
  </si>
  <si>
    <t>W 11TH AVENUE</t>
  </si>
  <si>
    <t>W 12TH AVENUE</t>
  </si>
  <si>
    <t>W 13TH AVENUE</t>
  </si>
  <si>
    <t>W 14TH AVENUE</t>
  </si>
  <si>
    <t>W 15TH AVENUE</t>
  </si>
  <si>
    <t>W 16TH AVENUE</t>
  </si>
  <si>
    <t>W 17TH AVENUE</t>
  </si>
  <si>
    <t>W 18TH AVENUE</t>
  </si>
  <si>
    <t>W 19TH AVENUE</t>
  </si>
  <si>
    <t>W 20TH AVENUE</t>
  </si>
  <si>
    <t>W 21ST AVENUE</t>
  </si>
  <si>
    <t>W 22ND AVENUE</t>
  </si>
  <si>
    <t>W 23RD AVENUE</t>
  </si>
  <si>
    <t>W 24TH AVENUE</t>
  </si>
  <si>
    <t>W 26TH AVENUE</t>
  </si>
  <si>
    <t>W 27TH AVENUE</t>
  </si>
  <si>
    <t>W 28TH AVENUE</t>
  </si>
  <si>
    <t>W 29TH AVENUE</t>
  </si>
  <si>
    <t>W 30TH AVENUE</t>
  </si>
  <si>
    <t>W 31ST AVENUE</t>
  </si>
  <si>
    <t>W 32ND AVENUE</t>
  </si>
  <si>
    <t>W 33RD AVENUE</t>
  </si>
  <si>
    <t>W 34TH AVENUE</t>
  </si>
  <si>
    <t>W 35TH AVENUE</t>
  </si>
  <si>
    <t>W 36TH AVENUE</t>
  </si>
  <si>
    <t>W 37TH AVENUE</t>
  </si>
  <si>
    <t>W 38TH AVENUE</t>
  </si>
  <si>
    <t>W 39TH AVENUE</t>
  </si>
  <si>
    <t>W 40TH AVENUE</t>
  </si>
  <si>
    <t>W 41ST AVENUE</t>
  </si>
  <si>
    <t>W 42ND AVENUE</t>
  </si>
  <si>
    <t>W 43RD AVENUE</t>
  </si>
  <si>
    <t>W 44TH AVENUE</t>
  </si>
  <si>
    <t>W 45TH AVENUE</t>
  </si>
  <si>
    <t>W 46TH AVENUE</t>
  </si>
  <si>
    <t>W 47TH AVENUE</t>
  </si>
  <si>
    <t>W 48TH AVENUE</t>
  </si>
  <si>
    <t>W 49TH AVENUE</t>
  </si>
  <si>
    <t>W 50TH AVENUE</t>
  </si>
  <si>
    <t>W 51ST AVENUE</t>
  </si>
  <si>
    <t>W 52ND AVENUE</t>
  </si>
  <si>
    <t>W 53RD AVENUE</t>
  </si>
  <si>
    <t>W 54TH AVENUE</t>
  </si>
  <si>
    <t>W 55TH AVENUE</t>
  </si>
  <si>
    <t>W 56TH AVENUE</t>
  </si>
  <si>
    <t>W 57TH AVENUE</t>
  </si>
  <si>
    <t>W 58TH AVENUE</t>
  </si>
  <si>
    <t>W 59TH AVENUE</t>
  </si>
  <si>
    <t>W 60TH AVENUE</t>
  </si>
  <si>
    <t>W 61ST AVENUE</t>
  </si>
  <si>
    <t>W 62ND AVENUE</t>
  </si>
  <si>
    <t>W 63RD AVENUE</t>
  </si>
  <si>
    <t>W 64TH AVENUE</t>
  </si>
  <si>
    <t>W 65TH AVENUE</t>
  </si>
  <si>
    <t>W 66TH AVENUE</t>
  </si>
  <si>
    <t>W 67TH AVENUE</t>
  </si>
  <si>
    <t>W 68TH AVENUE</t>
  </si>
  <si>
    <t>W 69TH AVENUE</t>
  </si>
  <si>
    <t>W 70TH AVENUE</t>
  </si>
  <si>
    <t>W 71ST AVENUE</t>
  </si>
  <si>
    <t>W 72ND AVENUE</t>
  </si>
  <si>
    <t>W 73RD AVENUE</t>
  </si>
  <si>
    <t>W 74TH AVENUE</t>
  </si>
  <si>
    <t>W 75TH AVENUE</t>
  </si>
  <si>
    <t>W 76TH AVENUE</t>
  </si>
  <si>
    <t>W 77TH AVENUE</t>
  </si>
  <si>
    <t>W BROADWAY</t>
  </si>
  <si>
    <t>W CORDOVA STREET</t>
  </si>
  <si>
    <t>W GEORGIA STREET</t>
  </si>
  <si>
    <t>W HASTINGS STREET</t>
  </si>
  <si>
    <t>W KENT AVENUE NORTH</t>
  </si>
  <si>
    <t>W KENT AVENUE SOUTH</t>
  </si>
  <si>
    <t>W KING EDWARD AVENUE</t>
  </si>
  <si>
    <t>W PENDER STREET</t>
  </si>
  <si>
    <t>W WATERFRONT ROAD</t>
  </si>
  <si>
    <t>W WOODSTOCK AVENUE</t>
  </si>
  <si>
    <t>WALDEN STREET</t>
  </si>
  <si>
    <t>WALES STREET</t>
  </si>
  <si>
    <t>WALKER STREET</t>
  </si>
  <si>
    <t>WALL STREET</t>
  </si>
  <si>
    <t>WALLACE CRESCENT</t>
  </si>
  <si>
    <t>WALLACE PLACE</t>
  </si>
  <si>
    <t>WALLACE STREET</t>
  </si>
  <si>
    <t>WALNUT STREET</t>
  </si>
  <si>
    <t>WALTER HARDWICK AVENUE</t>
  </si>
  <si>
    <t>WANETA PLACE</t>
  </si>
  <si>
    <t>WARD STREET</t>
  </si>
  <si>
    <t>WATER STREET</t>
  </si>
  <si>
    <t>WATERFORD DRIVE</t>
  </si>
  <si>
    <t>WATERLEIGH DRIVE</t>
  </si>
  <si>
    <t>WATERLOO STREET</t>
  </si>
  <si>
    <t>WATERSIDE AVENUE</t>
  </si>
  <si>
    <t>WATSON STREET</t>
  </si>
  <si>
    <t>WAVERLEY AVENUE</t>
  </si>
  <si>
    <t>WEAVER COURT</t>
  </si>
  <si>
    <t>WEBBER AVENUE</t>
  </si>
  <si>
    <t>WELLINGTON AVENUE</t>
  </si>
  <si>
    <t>WELWYN STREET</t>
  </si>
  <si>
    <t>WENONAH STREET</t>
  </si>
  <si>
    <t>WERKS DRIVE</t>
  </si>
  <si>
    <t>WESSEX STREET</t>
  </si>
  <si>
    <t>WEST BOULEVARD</t>
  </si>
  <si>
    <t>WEST POINT PLACE</t>
  </si>
  <si>
    <t>WESTBANK PLACE</t>
  </si>
  <si>
    <t>WESTBURY LANE</t>
  </si>
  <si>
    <t>WESTBURY WALK</t>
  </si>
  <si>
    <t>WESTERN STREET</t>
  </si>
  <si>
    <t>WETHERSFIELD DRIVE</t>
  </si>
  <si>
    <t>WEYMOOR PLACE</t>
  </si>
  <si>
    <t>WHEELHOUSE SQUARE</t>
  </si>
  <si>
    <t>WHITESPRAY DRIVE</t>
  </si>
  <si>
    <t>WHITHORN COURT</t>
  </si>
  <si>
    <t>WHITNEY PLACE</t>
  </si>
  <si>
    <t>WHYTE AVENUE</t>
  </si>
  <si>
    <t>WILLIAM STREET</t>
  </si>
  <si>
    <t>WILLOW STREET</t>
  </si>
  <si>
    <t>WILTSHIRE STREET</t>
  </si>
  <si>
    <t>WINDERMERE STREET</t>
  </si>
  <si>
    <t>WINDSOR STREET</t>
  </si>
  <si>
    <t>WINLAW PLACE</t>
  </si>
  <si>
    <t>WOLFE AVENUE</t>
  </si>
  <si>
    <t>WOODLAND DRIVE</t>
  </si>
  <si>
    <t>WORTHINGTON DRIVE</t>
  </si>
  <si>
    <t>WORTHINGTON PLACE</t>
  </si>
  <si>
    <t>WYLIE STREET</t>
  </si>
  <si>
    <t>YALE STREET</t>
  </si>
  <si>
    <t>YARDLEY AVENUE</t>
  </si>
  <si>
    <t>YEW STREET</t>
  </si>
  <si>
    <t>YEWBROOK PLACE</t>
  </si>
  <si>
    <t>YORK AVENUE</t>
  </si>
  <si>
    <t>YUCULTA CRESCENT</t>
  </si>
  <si>
    <t>YUKON STREET</t>
  </si>
  <si>
    <t>Building Envelope Compliance Table (tab below)</t>
  </si>
  <si>
    <t>HVAC Alteration Compliance Table (tab below)</t>
  </si>
  <si>
    <t>Service Water Htg Compliance Table (tab below)</t>
  </si>
  <si>
    <t>Type of Alteration</t>
  </si>
  <si>
    <t>Design</t>
  </si>
  <si>
    <t>Type of Alt</t>
  </si>
  <si>
    <t>Slab</t>
  </si>
  <si>
    <t>Door</t>
  </si>
  <si>
    <t>Glazing</t>
  </si>
  <si>
    <t>Existing</t>
  </si>
  <si>
    <t>Yes/No</t>
  </si>
  <si>
    <t xml:space="preserve"> Building's horizontal fenestration;</t>
  </si>
  <si>
    <t>Added and Altered Fenestration Assemblies</t>
  </si>
  <si>
    <t>VLOOKUP Table</t>
  </si>
  <si>
    <t>Tenant Address:</t>
  </si>
  <si>
    <t>Building Address:</t>
  </si>
  <si>
    <t>Roof (w grnd)</t>
  </si>
  <si>
    <t>Wall (w grnd)</t>
  </si>
  <si>
    <t>Reconstructed and Altered Opaque Assemblies</t>
  </si>
  <si>
    <t>Building Permit Application #:</t>
  </si>
  <si>
    <t>Email:</t>
  </si>
  <si>
    <t>Telephone:</t>
  </si>
  <si>
    <t>Contact Person:</t>
  </si>
  <si>
    <t>Designer of Rec:</t>
  </si>
  <si>
    <r>
      <t xml:space="preserve">Code or Allowable       </t>
    </r>
    <r>
      <rPr>
        <b/>
        <sz val="9"/>
        <color theme="1"/>
        <rFont val="Arial"/>
        <family val="2"/>
      </rPr>
      <t>(USI / U)</t>
    </r>
  </si>
  <si>
    <r>
      <t>Assembly USI</t>
    </r>
    <r>
      <rPr>
        <b/>
        <vertAlign val="subscript"/>
        <sz val="10"/>
        <color theme="1"/>
        <rFont val="Arial"/>
        <family val="2"/>
      </rPr>
      <t>max</t>
    </r>
    <r>
      <rPr>
        <b/>
        <sz val="10"/>
        <color theme="1"/>
        <rFont val="Arial"/>
        <family val="2"/>
      </rPr>
      <t xml:space="preserve"> Value  </t>
    </r>
    <r>
      <rPr>
        <b/>
        <sz val="9"/>
        <color theme="1"/>
        <rFont val="Arial"/>
        <family val="2"/>
      </rPr>
      <t>(W/(m</t>
    </r>
    <r>
      <rPr>
        <b/>
        <vertAlign val="superscript"/>
        <sz val="9"/>
        <color theme="1"/>
        <rFont val="Arial"/>
        <family val="2"/>
      </rPr>
      <t>2</t>
    </r>
    <r>
      <rPr>
        <b/>
        <sz val="9"/>
        <color theme="1"/>
        <rFont val="Arial"/>
        <family val="2"/>
      </rPr>
      <t>∙K))</t>
    </r>
  </si>
  <si>
    <t>NECB Part 4)  Lighting</t>
  </si>
  <si>
    <t>NECB Part 3)  Building Envelope</t>
  </si>
  <si>
    <t>NECB Part 5)  HVAC</t>
  </si>
  <si>
    <t>NECB Part 6) Service Water Htg</t>
  </si>
  <si>
    <t>NECB Part 7)  Power</t>
  </si>
  <si>
    <t>VBBL (11.7.1.1.(3)(b)) - Alterations per NECB/ZEBP Deliverables</t>
  </si>
  <si>
    <t>This checklist is to be completed when performaing alterations to existing buildings subject to Clause 11.7.1.1.(3)(b) of Vancouver's Building By-law. This clause generally applies to buildings containing commercial (Office, Retail), or buildings over 3 storeys containing multifamily dwellings. This checklist is to also be used when altering buildings originally designed to any version of NECB.</t>
  </si>
  <si>
    <t>New (replace)</t>
  </si>
  <si>
    <t>New (add)</t>
  </si>
  <si>
    <r>
      <t xml:space="preserve">Code or Max Allowable       </t>
    </r>
    <r>
      <rPr>
        <b/>
        <sz val="9"/>
        <color theme="1"/>
        <rFont val="Arial"/>
        <family val="2"/>
      </rPr>
      <t>(USI / U)</t>
    </r>
  </si>
  <si>
    <t xml:space="preserve">   i) Skylight is being repaired/replaced/added?</t>
  </si>
  <si>
    <t xml:space="preserve"> Building's vertical fenestration (Door or Glazing);</t>
  </si>
  <si>
    <t xml:space="preserve">Envelope Alterations for NECB/ZEBP Buildings </t>
  </si>
  <si>
    <t>(See NECB/ZEBP alteration requirements)</t>
  </si>
  <si>
    <t>Lighting Alterations for NECB/ZEBP Buildings</t>
  </si>
  <si>
    <t xml:space="preserve">HVAC Alterations for NECB/ZEBP Buildings </t>
  </si>
  <si>
    <t>SL =</t>
  </si>
  <si>
    <t>EF =</t>
  </si>
  <si>
    <t>Code</t>
  </si>
  <si>
    <t xml:space="preserve">Service Water Heating Alterations for NECB/ZEBP Buildings </t>
  </si>
  <si>
    <r>
      <t xml:space="preserve">Cooling or Heating Capacity       </t>
    </r>
    <r>
      <rPr>
        <b/>
        <sz val="8"/>
        <color theme="1"/>
        <rFont val="Arial"/>
        <family val="2"/>
      </rPr>
      <t>kW (Btuh)</t>
    </r>
  </si>
  <si>
    <t>kW</t>
  </si>
  <si>
    <t>Condition</t>
  </si>
  <si>
    <t>Assembly Name / Description</t>
  </si>
  <si>
    <t>Assembly # / Tag</t>
  </si>
  <si>
    <t>Skylight</t>
  </si>
  <si>
    <t>0.757  /  0.133</t>
  </si>
  <si>
    <t>0.568  /  0.100</t>
  </si>
  <si>
    <t>Lighting Power Density by Building Type for Use with the Building Area Method (Forming Part of Sentences 4.2.1.5.(1), (4) and (5))</t>
  </si>
  <si>
    <t>Lighting Power Density by Space Type for Use with Space by Space Method</t>
  </si>
  <si>
    <t>ID #</t>
  </si>
  <si>
    <r>
      <t xml:space="preserve">Area      </t>
    </r>
    <r>
      <rPr>
        <b/>
        <sz val="8"/>
        <color theme="1"/>
        <rFont val="Arial"/>
        <family val="2"/>
      </rPr>
      <t>(ft</t>
    </r>
    <r>
      <rPr>
        <b/>
        <vertAlign val="superscript"/>
        <sz val="8"/>
        <color theme="1"/>
        <rFont val="Arial"/>
        <family val="2"/>
      </rPr>
      <t>2</t>
    </r>
    <r>
      <rPr>
        <b/>
        <sz val="8"/>
        <color theme="1"/>
        <rFont val="Arial"/>
        <family val="2"/>
      </rPr>
      <t>)</t>
    </r>
  </si>
  <si>
    <r>
      <t xml:space="preserve">LPD </t>
    </r>
    <r>
      <rPr>
        <b/>
        <sz val="8"/>
        <color theme="1"/>
        <rFont val="Arial"/>
        <family val="2"/>
      </rPr>
      <t>(W/ft</t>
    </r>
    <r>
      <rPr>
        <b/>
        <vertAlign val="superscript"/>
        <sz val="8"/>
        <color theme="1"/>
        <rFont val="Arial"/>
        <family val="2"/>
      </rPr>
      <t>2</t>
    </r>
    <r>
      <rPr>
        <b/>
        <sz val="8"/>
        <color theme="1"/>
        <rFont val="Arial"/>
        <family val="2"/>
      </rPr>
      <t>)</t>
    </r>
  </si>
  <si>
    <t>Interior Space</t>
  </si>
  <si>
    <r>
      <t xml:space="preserve">Space Use                                       </t>
    </r>
    <r>
      <rPr>
        <b/>
        <sz val="8"/>
        <color theme="1"/>
        <rFont val="Arial"/>
        <family val="2"/>
      </rPr>
      <t xml:space="preserve"> (see Table 4.2.1.6.)</t>
    </r>
  </si>
  <si>
    <t>Alteration Rules</t>
  </si>
  <si>
    <t>Added</t>
  </si>
  <si>
    <t>Removed</t>
  </si>
  <si>
    <t>50% Rule</t>
  </si>
  <si>
    <r>
      <t xml:space="preserve">Lighting Power Alterations </t>
    </r>
    <r>
      <rPr>
        <b/>
        <sz val="8"/>
        <color theme="1"/>
        <rFont val="Arial"/>
        <family val="2"/>
      </rPr>
      <t>(W)</t>
    </r>
  </si>
  <si>
    <r>
      <t xml:space="preserve">Design </t>
    </r>
    <r>
      <rPr>
        <b/>
        <sz val="8"/>
        <color theme="1"/>
        <rFont val="Arial"/>
        <family val="2"/>
      </rPr>
      <t>(Final)</t>
    </r>
  </si>
  <si>
    <t>Code Allowable LP</t>
  </si>
  <si>
    <t>"Replaced" LP</t>
  </si>
  <si>
    <r>
      <t xml:space="preserve">Component or Equipment Type       </t>
    </r>
    <r>
      <rPr>
        <b/>
        <sz val="8"/>
        <color rgb="FFFF0000"/>
        <rFont val="Arial"/>
        <family val="2"/>
      </rPr>
      <t xml:space="preserve"> (Table 5.2.12.1.)</t>
    </r>
  </si>
  <si>
    <r>
      <t xml:space="preserve">Code                   </t>
    </r>
    <r>
      <rPr>
        <b/>
        <sz val="8"/>
        <color rgb="FFFF0000"/>
        <rFont val="Arial"/>
        <family val="2"/>
      </rPr>
      <t>(Table 5.2.12.1.)</t>
    </r>
  </si>
  <si>
    <r>
      <t>Assembly USI</t>
    </r>
    <r>
      <rPr>
        <b/>
        <vertAlign val="subscript"/>
        <sz val="10"/>
        <color theme="1"/>
        <rFont val="Arial"/>
        <family val="2"/>
      </rPr>
      <t>max</t>
    </r>
    <r>
      <rPr>
        <b/>
        <sz val="10"/>
        <color theme="1"/>
        <rFont val="Arial"/>
        <family val="2"/>
      </rPr>
      <t xml:space="preserve"> Value  </t>
    </r>
    <r>
      <rPr>
        <b/>
        <sz val="8"/>
        <color theme="1"/>
        <rFont val="Arial"/>
        <family val="2"/>
      </rPr>
      <t>(W/(m</t>
    </r>
    <r>
      <rPr>
        <b/>
        <vertAlign val="superscript"/>
        <sz val="8"/>
        <color theme="1"/>
        <rFont val="Arial"/>
        <family val="2"/>
      </rPr>
      <t>2</t>
    </r>
    <r>
      <rPr>
        <b/>
        <sz val="8"/>
        <color theme="1"/>
        <rFont val="Arial"/>
        <family val="2"/>
      </rPr>
      <t>∙K))</t>
    </r>
  </si>
  <si>
    <r>
      <t xml:space="preserve">Equipment Performance                               </t>
    </r>
    <r>
      <rPr>
        <b/>
        <sz val="8"/>
        <color theme="1"/>
        <rFont val="Arial"/>
        <family val="2"/>
      </rPr>
      <t xml:space="preserve"> (AFUE, CoP, EER, E</t>
    </r>
    <r>
      <rPr>
        <b/>
        <vertAlign val="subscript"/>
        <sz val="8"/>
        <color theme="1"/>
        <rFont val="Arial"/>
        <family val="2"/>
      </rPr>
      <t>t</t>
    </r>
    <r>
      <rPr>
        <b/>
        <sz val="8"/>
        <color theme="1"/>
        <rFont val="Arial"/>
        <family val="2"/>
      </rPr>
      <t>, SEER)</t>
    </r>
  </si>
  <si>
    <t>Energy Checklist for Alterations to Existing NECB/ZEBP Buildings</t>
  </si>
  <si>
    <t>STEP 1:  Review the applicability of the energy process to your project</t>
  </si>
  <si>
    <r>
      <rPr>
        <b/>
        <u/>
        <sz val="10"/>
        <color indexed="10"/>
        <rFont val="Arial"/>
        <family val="2"/>
      </rPr>
      <t>IMPORTANT</t>
    </r>
    <r>
      <rPr>
        <b/>
        <u/>
        <sz val="10"/>
        <rFont val="Arial"/>
        <family val="2"/>
      </rPr>
      <t xml:space="preserve">   Energy Checklist Process:   Applicability</t>
    </r>
  </si>
  <si>
    <r>
      <t xml:space="preserve">Some project types do not need to complete the energy checklist process. Projects where the </t>
    </r>
    <r>
      <rPr>
        <u/>
        <sz val="10"/>
        <rFont val="Arial"/>
        <family val="2"/>
      </rPr>
      <t>entire</t>
    </r>
    <r>
      <rPr>
        <sz val="10"/>
        <rFont val="Arial"/>
        <family val="2"/>
      </rPr>
      <t xml:space="preserve"> scope of work is limited to that listed on the Energy Checklist Exemption form are exempt from the energy checklist and submission process. </t>
    </r>
  </si>
  <si>
    <r>
      <rPr>
        <u/>
        <sz val="10"/>
        <color indexed="10"/>
        <rFont val="Arial"/>
        <family val="2"/>
      </rPr>
      <t>How to apply for an exemption from the energy checklist process:</t>
    </r>
    <r>
      <rPr>
        <sz val="10"/>
        <rFont val="Arial"/>
        <family val="2"/>
      </rPr>
      <t xml:space="preserve">  Projects eligible for the energy checklist exemption can submit a completed Energy Checklist Exemption form found within the "Energy Requirements for Tenant Improvements" document (link below). Simply print out the exemption form and indicate the applicable project type(s). Include a hardcopy of the completed exemption form with your building permit application package.</t>
    </r>
    <r>
      <rPr>
        <sz val="10"/>
        <color indexed="10"/>
        <rFont val="Arial"/>
        <family val="2"/>
      </rPr>
      <t/>
    </r>
  </si>
  <si>
    <r>
      <rPr>
        <b/>
        <sz val="10"/>
        <color indexed="10"/>
        <rFont val="Arial"/>
        <family val="2"/>
      </rPr>
      <t>IMPORTANT:</t>
    </r>
    <r>
      <rPr>
        <sz val="10"/>
        <rFont val="Arial"/>
        <family val="2"/>
      </rPr>
      <t xml:space="preserve"> Applying the Energy Checklist Exemption to an ineligible project will result in the building permit application being rejected on the basis of insufficient energy documentation.</t>
    </r>
  </si>
  <si>
    <r>
      <rPr>
        <u/>
        <sz val="10"/>
        <rFont val="Arial"/>
        <family val="2"/>
      </rPr>
      <t xml:space="preserve">Any project where the scope of work involves </t>
    </r>
    <r>
      <rPr>
        <u/>
        <sz val="10"/>
        <color indexed="10"/>
        <rFont val="Arial"/>
        <family val="2"/>
      </rPr>
      <t>energy components of the building's systems,</t>
    </r>
    <r>
      <rPr>
        <sz val="10"/>
        <rFont val="Arial"/>
        <family val="2"/>
      </rPr>
      <t xml:space="preserve"> such as building envelope insulation, exterior doors or glazing/skylights, motors (&gt;1 HP), burners, coils, heat exchangers, transformers, receptacles, lights, and/or controls for HVAC/Lighting/Service Water Heating systems, </t>
    </r>
    <r>
      <rPr>
        <u/>
        <sz val="10"/>
        <rFont val="Arial"/>
        <family val="2"/>
      </rPr>
      <t>is required to complete the energy checklist and submission process.</t>
    </r>
  </si>
  <si>
    <t>Access the Energy Checklist Exemption form (within the Energy Requirements for Tenant Improvements document)</t>
  </si>
  <si>
    <t>STEP 2:  Review the Training Videos on how to use and apply the energy checklist and documentation</t>
  </si>
  <si>
    <t>Tutorials:   Training Videos</t>
  </si>
  <si>
    <t>In January 2016, the City of Vancouver began providing web-based training videos to assist applicants with the energy checklists needed for building permit applications. These training videos are accessible via the following link:</t>
  </si>
  <si>
    <t>Access the energy checklist Training Videos</t>
  </si>
  <si>
    <t xml:space="preserve">STEP 3:  Review the details for submission of energy documentation </t>
  </si>
  <si>
    <t>Submission Format and Process</t>
  </si>
  <si>
    <r>
      <t xml:space="preserve">The content of this submission is to reflect </t>
    </r>
    <r>
      <rPr>
        <u/>
        <sz val="10"/>
        <rFont val="Arial"/>
        <family val="2"/>
      </rPr>
      <t>the scope of work only</t>
    </r>
    <r>
      <rPr>
        <sz val="10"/>
        <rFont val="Arial"/>
        <family val="2"/>
      </rPr>
      <t>, and not the base building equipment or envelope characteristics.</t>
    </r>
  </si>
  <si>
    <t>Occupancy Permit Application Stage</t>
  </si>
  <si>
    <t>Complete the Occupancy Permit portion of the same energy checklist finalized during the building permit stage, then submit with your occupancy permit application.</t>
  </si>
  <si>
    <r>
      <t xml:space="preserve">Check the appropriate box that confirms whether or not the building permit stage energy checklist still accurately reflects the completed project.  If not, then indicate this and resubmit the appropriate energy compliance forms needed to update the energy documents for this project.  Resubmit </t>
    </r>
    <r>
      <rPr>
        <u/>
        <sz val="10"/>
        <rFont val="Arial"/>
        <family val="2"/>
      </rPr>
      <t>only the forms needed</t>
    </r>
    <r>
      <rPr>
        <sz val="10"/>
        <rFont val="Arial"/>
        <family val="2"/>
      </rPr>
      <t xml:space="preserve"> to accurately reflect the changes made during the construction phase.</t>
    </r>
  </si>
  <si>
    <t>STEP 4:  As needed, review detailed information to assist with the completion of the energy documentation</t>
  </si>
  <si>
    <t>The following information is meant to supplement the information provided in the training videos. It is meant to be referenced, as needed, if additional information is necessary. We strongly recommend the training videos be viewed prior to reviewing the following detailed information.</t>
  </si>
  <si>
    <t>Alterations to Existing Buildings</t>
  </si>
  <si>
    <t>Use the "Energy Checklist for Alterations to Existing Buildings" when the following two conditions apply;</t>
  </si>
  <si>
    <t>i)</t>
  </si>
  <si>
    <t>the project space has been previously occupied, and</t>
  </si>
  <si>
    <t>ii)</t>
  </si>
  <si>
    <t>the scope of work includes one or more of the following classifications:  Repair, Minor Renovation, Major Renovation, Reconstruction, Additions, Changes of Major Occupancy Classification</t>
  </si>
  <si>
    <t>Completing the Checklist for Alterations to Existing Buildings</t>
  </si>
  <si>
    <t>Review the training videos - link provided above.</t>
  </si>
  <si>
    <t>At the bottom of this screen there are a number of excel tabs.  The next tab is the "Energy Checklist - Alterations" and is to be completed and submitted for building permit.  Note that there are several other tabs that show samples of various completed checklists.  Be sure to follow these samples carefully to minimize the chance of delaying your permit application.  It is important to note that checklists with blanks will be considered incomplete and the applicant will be asked to resubmit.</t>
  </si>
  <si>
    <t>The checklist is divided into three parts;</t>
  </si>
  <si>
    <t>General building data meant to provide information relevant to building energy performance,</t>
  </si>
  <si>
    <t>iii)</t>
  </si>
  <si>
    <t>Energy upgrade requirements of the VBBL's Part 11</t>
  </si>
  <si>
    <r>
      <t xml:space="preserve">The content of this submission is to reflect the project's </t>
    </r>
    <r>
      <rPr>
        <u/>
        <sz val="10"/>
        <color indexed="10"/>
        <rFont val="Arial"/>
        <family val="2"/>
      </rPr>
      <t>scope of work only</t>
    </r>
    <r>
      <rPr>
        <sz val="10"/>
        <color indexed="10"/>
        <rFont val="Arial"/>
        <family val="2"/>
      </rPr>
      <t xml:space="preserve">, and not the base building equipment or envelope characteristics. </t>
    </r>
  </si>
  <si>
    <t>Specific information about how to apply and complete the energy sections can be found below.</t>
  </si>
  <si>
    <t>General Building Data</t>
  </si>
  <si>
    <t>Provide information about the building and project. Review the Samples (see tabs at bottom of screen) and complete the building and/or tenancy address information as per the samples.</t>
  </si>
  <si>
    <t xml:space="preserve">Indicate all applicable Categories of Alterations triggered by the scope of work. Indicate the Use of the space or spaces, and their respective areas. Indicate the building's status with respect to Neighbourhood Energy (N/E) systems.  </t>
  </si>
  <si>
    <t>Category of Alteration (shown as "Indicate all that apply")</t>
  </si>
  <si>
    <t>There are a number of alteration categories. The final category applied to a project is always based on the scope of work and/or space use classification.</t>
  </si>
  <si>
    <t>Alterations projects typically include some level of construction. Change of Major Occupancy Classification projects do not necessarily involve construction. Regardless, all building permit applications are assessed on scope of work and changes to Major Occupancy classification. The intake staff will assist with this determination, although this information can also be found within Vancouver's Building By-law.</t>
  </si>
  <si>
    <t>If unsure, then use the following as a guide:</t>
  </si>
  <si>
    <r>
      <rPr>
        <u/>
        <sz val="10"/>
        <rFont val="Arial"/>
        <family val="2"/>
      </rPr>
      <t>Voluntary Upgrade:</t>
    </r>
    <r>
      <rPr>
        <sz val="10"/>
        <rFont val="Arial"/>
        <family val="2"/>
      </rPr>
      <t xml:space="preserve">  This is the voluntary upgrade of a building's energy component such as replacing a boiler with a more efficient boiler, or any piece of an HVAC system with a more efficient piece or system, or lighting with more efficient lighting.  It is important to note that any and all work performed on the building's envelope is always defined as Voluntary Upgrade. </t>
    </r>
    <r>
      <rPr>
        <sz val="10"/>
        <color indexed="10"/>
        <rFont val="Arial"/>
        <family val="2"/>
      </rPr>
      <t xml:space="preserve">Voluntary Upgrade is </t>
    </r>
    <r>
      <rPr>
        <u/>
        <sz val="10"/>
        <color indexed="10"/>
        <rFont val="Arial"/>
        <family val="2"/>
      </rPr>
      <t>not an exemption</t>
    </r>
    <r>
      <rPr>
        <sz val="10"/>
        <color indexed="10"/>
        <rFont val="Arial"/>
        <family val="2"/>
      </rPr>
      <t xml:space="preserve"> under the Part 11 Energy Upgrade Mechanism, however, it is an alteration that does </t>
    </r>
    <r>
      <rPr>
        <u/>
        <sz val="10"/>
        <color indexed="10"/>
        <rFont val="Arial"/>
        <family val="2"/>
      </rPr>
      <t>not</t>
    </r>
    <r>
      <rPr>
        <sz val="10"/>
        <color indexed="10"/>
        <rFont val="Arial"/>
        <family val="2"/>
      </rPr>
      <t xml:space="preserve"> trigger additional upgrade requirements.</t>
    </r>
  </si>
  <si>
    <r>
      <rPr>
        <u/>
        <sz val="10"/>
        <rFont val="Arial"/>
        <family val="2"/>
      </rPr>
      <t>Minor Renovation:</t>
    </r>
    <r>
      <rPr>
        <sz val="10"/>
        <rFont val="Arial"/>
        <family val="2"/>
      </rPr>
      <t xml:space="preserve">  (Most alterations projects fall into this category.)  This is the alteration of non-energy components, such as interior walls or floors, within a single suite/tenancy, or multiple suites/tenancies that are being consolidated into a single suite/tenancy.</t>
    </r>
  </si>
  <si>
    <r>
      <rPr>
        <u/>
        <sz val="10"/>
        <rFont val="Arial"/>
        <family val="2"/>
      </rPr>
      <t>Major Renovation:</t>
    </r>
    <r>
      <rPr>
        <sz val="10"/>
        <rFont val="Arial"/>
        <family val="2"/>
      </rPr>
      <t xml:space="preserve">  This is the alteration of non-energy components, such as interior walls or floors, within a single suite/tenancy, or multiple suites/tenancies that will result in multiple suites/tenancies.</t>
    </r>
  </si>
  <si>
    <r>
      <rPr>
        <u/>
        <sz val="10"/>
        <rFont val="Arial"/>
        <family val="2"/>
      </rPr>
      <t>Change of Major Occupancy Classification:</t>
    </r>
    <r>
      <rPr>
        <sz val="10"/>
        <rFont val="Arial"/>
        <family val="2"/>
      </rPr>
      <t xml:space="preserve">  This scenario is a significant change of use that has a multitude of implications pertaining to the building, electrical, and fire codes. Issues might include changes to occupancy levels and/or hazard levels etc. as well as trigger required changes to lighting power levels.</t>
    </r>
  </si>
  <si>
    <r>
      <t>Most alterations projects are limited to a single space with a single space use such as office or retail, however some alterations projects involve a single space with multiple uses such as an office or retail in front with a workshop or warehouse or storage space or spaces in back. Some alterations projects will involve more than one space, sometimes on more than one floor. Indicate as many different space uses as is relevant to the project. Note that the "</t>
    </r>
    <r>
      <rPr>
        <sz val="10"/>
        <color indexed="12"/>
        <rFont val="Arial"/>
        <family val="2"/>
      </rPr>
      <t>Building Use Description</t>
    </r>
    <r>
      <rPr>
        <sz val="10"/>
        <rFont val="Arial"/>
        <family val="2"/>
      </rPr>
      <t>" tool is available if unsure about how to categorize a particular space and its use.</t>
    </r>
  </si>
  <si>
    <t>Indicate the area of each space listed in square meters. Also, indicate the total area of all spaces involved in the alteration project, when grouped as;</t>
  </si>
  <si>
    <t>"Non-residential Conditioned Space":</t>
  </si>
  <si>
    <t>Spaces pertaining to Commercial, Retail, Industrial, Institutional uses etc.</t>
  </si>
  <si>
    <t>"Residential Conditioned Space":</t>
  </si>
  <si>
    <t>Common areas in residential buildings including building envelope work of residential suites</t>
  </si>
  <si>
    <t>"Semiheated Space":</t>
  </si>
  <si>
    <t>Spaces not fully "conditioned". Typically storage areas or work garages with overhead doors that are often opened or left open. Basically, not designed to maintain 22C.</t>
  </si>
  <si>
    <t>(Note that the term "Conditioned" is meant to indicate "heated" and/or "air-conditioned" and suitable for continuous occupancy, as opposed to semiheated storage spaces not meant to be occupied.)</t>
  </si>
  <si>
    <r>
      <rPr>
        <u/>
        <sz val="10"/>
        <rFont val="Arial"/>
        <family val="2"/>
      </rPr>
      <t>Building Entrance(s):</t>
    </r>
    <r>
      <rPr>
        <sz val="10"/>
        <rFont val="Arial"/>
        <family val="2"/>
      </rPr>
      <t xml:space="preserve">  Indicate if the space is accessed directly from the outdoors and whether or not the scope of work includes alterations to an existing outdoor entrance, or the creation of a new outdoor entrance.</t>
    </r>
  </si>
  <si>
    <t>(Neighbourhood energy systems are energy supply systems such as the steam system in Gastown that supplies heat to buildings typically through below grade tie-in and heat exchanger systems)</t>
  </si>
  <si>
    <t>First, if the building is within a N/E area then use the drop-down to indicate which system, otherwise indicate "N/A" if not within a N/E area. Next, indicate if the building is actually connected to the N/E system as some buildings are not connected. Answering these two questions will automatically result in the "TI's thermal energy requirement" being indicated in the last box. For instance, it may forbid the use of electric water heaters to be installed as the building may already provide stub-outs for heat exchanger type water heaters.</t>
  </si>
  <si>
    <r>
      <t xml:space="preserve">10.2.2.22 is an allowance for </t>
    </r>
    <r>
      <rPr>
        <sz val="10"/>
        <color indexed="10"/>
        <rFont val="Arial"/>
        <family val="2"/>
      </rPr>
      <t>limited exterior heating of patios</t>
    </r>
    <r>
      <rPr>
        <sz val="10"/>
        <rFont val="Arial"/>
        <family val="2"/>
      </rPr>
      <t xml:space="preserve"> for Food and Beverage establishments only. It has a number of requirements pertaining to type of heating and associated controls to prevent heating of unoccupied spaces and heating during warm weather conditions.</t>
    </r>
  </si>
  <si>
    <t>Building Envelope applies…</t>
  </si>
  <si>
    <t>… if your scope of work on the building envelope includes the addition or deletion of glazing, skylights, doors, or insulation.</t>
  </si>
  <si>
    <r>
      <rPr>
        <b/>
        <sz val="10"/>
        <color indexed="10"/>
        <rFont val="Arial"/>
        <family val="2"/>
      </rPr>
      <t>IMPORTANT:</t>
    </r>
    <r>
      <rPr>
        <sz val="10"/>
        <color indexed="10"/>
        <rFont val="Arial"/>
        <family val="2"/>
      </rPr>
      <t xml:space="preserve"> </t>
    </r>
    <r>
      <rPr>
        <sz val="10"/>
        <rFont val="Arial"/>
        <family val="2"/>
      </rPr>
      <t xml:space="preserve"> All Building Envelope work is automatically considered "Voluntary Upgrade". This can be indicated on row 12 and on rows 76-78 of the checklist.</t>
    </r>
  </si>
  <si>
    <t>HVAC applies…</t>
  </si>
  <si>
    <t>… if you are adding any HVAC equipment (including kitchen exhaust and make-up air systems) that has an energy component such as motors (greater than 1 HP), burners, coils, or heat exchangers.</t>
  </si>
  <si>
    <t>Service Water Heating applies…</t>
  </si>
  <si>
    <t>… if you are adding any Service Water Heating equipment (boilers, hot water heater, on-demand system) that has an energy component such as motors (greater than 1 HP), burners, coils, or heat exchangers.</t>
  </si>
  <si>
    <t>Power applies…</t>
  </si>
  <si>
    <t>… if you are adding new Transformers or new Receptacles.</t>
  </si>
  <si>
    <t>Lighting applies…</t>
  </si>
  <si>
    <t>… if you are adding lighting, and/or</t>
  </si>
  <si>
    <t>Steps:</t>
  </si>
  <si>
    <t>Determine which sections apply and indicate on the checklist.</t>
  </si>
  <si>
    <t>Indicate the responsible party for each section.</t>
  </si>
  <si>
    <t>Review the Sample tabs and complete each section accordingly.</t>
  </si>
  <si>
    <t>iv)</t>
  </si>
  <si>
    <t>This criteria does not apply to Part 11 TI projects.</t>
  </si>
  <si>
    <r>
      <t>See "Sample - Energy Statements" (green tab) at the bottom of your screen.  Within the "Tools and Reference Materials" section of the energy web page, download the "Energy Statements on Drawings" excel tool.  (</t>
    </r>
    <r>
      <rPr>
        <b/>
        <u/>
        <sz val="10"/>
        <rFont val="Arial"/>
        <family val="2"/>
      </rPr>
      <t>Note</t>
    </r>
    <r>
      <rPr>
        <sz val="10"/>
        <rFont val="Arial"/>
        <family val="2"/>
      </rPr>
      <t>: for smaller projects, this information can be written on the drawings by hand)</t>
    </r>
  </si>
  <si>
    <t>Energy Webpage:</t>
  </si>
  <si>
    <t>http://vancouver.ca/building-energy-requirements</t>
  </si>
  <si>
    <t>The purpose of this statement process is to provide a simple yet accurate way of determining the energy design criteria used in a building's original design, and subsequent upgrades.  Energy statements on the drawings will provide a foundation upon which future design teams can assess building performance and determine the most effective approach to achieve their energy upgrade goals.</t>
  </si>
  <si>
    <t>Effective January 1, 2015, the City of Vancouver's new Building By-law requires existing buildings to perform some form of energy upgrade/assessment when applying for building permits.  Design teams will need historical energy design information in order to provide the best assessment for energy upgrades.  Archive drawings with clear and concise energy design criteria will provide valuable assistance to future design teams.</t>
  </si>
  <si>
    <t>(Note: For "Additions" projects, this checklist is to be used in conjunction with the New Construction energy checklist in the event the original building is being altered to accomodate the addition.)</t>
  </si>
  <si>
    <t>Permit applications for "alteration" projects are to report their energy compliance with;</t>
  </si>
  <si>
    <t>the</t>
  </si>
  <si>
    <t>"Alteration Language Supporting the Application of NECB"</t>
  </si>
  <si>
    <t xml:space="preserve"> within the Notes to Part 11.</t>
  </si>
  <si>
    <t>of the VBBL, and</t>
  </si>
  <si>
    <t>Section 11.7 of Part 11</t>
  </si>
  <si>
    <t>(Ends effective Jan 1, 2023 for all new applications.)</t>
  </si>
  <si>
    <t>Energy Requirements:  VBBL Part 10 &amp; NECB 2015/ZEBP (10.2.2.5)</t>
  </si>
  <si>
    <t>Part 10 of the VBBL references energy requirements in the form of standards (90.1/NECB/ZEBP) or individual requirements such as Articles 10.2.2.8 through 10.2.2.22.</t>
  </si>
  <si>
    <t>NECB/ZEBP energy requirements for alterations projects are dependent upon the scope of work.  The energy-related scope of work is determined through the following applicability process for the following areas;</t>
  </si>
  <si>
    <t>Applying the NECB/ZEBP Energy Requirements for Alterations to Existing Buildings</t>
  </si>
  <si>
    <t>Within the Notes to Part 11, the "Alteration Language Supporting the Application of NECB" document outlines the requirements for alterations work in the energy related areas of Building Envelope, HVAC, Service Water Heating, Power, and Lighting.  The following can be used to determine if NECB energy requirements apply based on the project's scope of work in these areas.</t>
  </si>
  <si>
    <r>
      <t xml:space="preserve">… if you are replacing or removing lighting </t>
    </r>
    <r>
      <rPr>
        <u/>
        <sz val="10"/>
        <rFont val="Arial"/>
        <family val="2"/>
      </rPr>
      <t>load</t>
    </r>
    <r>
      <rPr>
        <sz val="10"/>
        <rFont val="Arial"/>
        <family val="2"/>
      </rPr>
      <t xml:space="preserve"> to a space.</t>
    </r>
  </si>
  <si>
    <t>Use the links (blue underlined) within each section to access the "Alteration Language Supporting the Application of NECB" document. Complete only the documents within the sections that apply to the project. Refer to the sample documents, where provided.</t>
  </si>
  <si>
    <t>Energy requirements of the VBBL's Part 10 which references the NECB energy standards/code, and</t>
  </si>
  <si>
    <r>
      <t xml:space="preserve">This checklist supports the alteration requirements when applying the "Alterations Language to Support the Application of the NECB 2015" found online within the Notes to Part 11 section of Vancouver's Building By-law, but first, follow the steps below to </t>
    </r>
    <r>
      <rPr>
        <sz val="10"/>
        <color rgb="FFFF0000"/>
        <rFont val="Arial"/>
        <family val="2"/>
      </rPr>
      <t>see if your project can be exempted</t>
    </r>
    <r>
      <rPr>
        <sz val="10"/>
        <rFont val="Arial"/>
        <family val="2"/>
      </rPr>
      <t xml:space="preserve"> from the energy checklist documentation process.</t>
    </r>
  </si>
  <si>
    <t>Alterations to Existing NECB&amp;ZEBP Buildings -  Energy Requirements</t>
  </si>
  <si>
    <t>No.</t>
  </si>
  <si>
    <t>Data Extracted from (Tab Name)</t>
  </si>
  <si>
    <t>Version</t>
  </si>
  <si>
    <t>Tenant or CRU no.</t>
  </si>
  <si>
    <t>TIPs Eligible?</t>
  </si>
  <si>
    <t>BOMA BESt?</t>
  </si>
  <si>
    <t>b/t 90.1-2010?</t>
  </si>
  <si>
    <t>BP Application No.</t>
  </si>
  <si>
    <t>Primary Use</t>
  </si>
  <si>
    <t>Primary Use Area</t>
  </si>
  <si>
    <t>Secondary Use</t>
  </si>
  <si>
    <t>Secondary Use Area</t>
  </si>
  <si>
    <t>Tertiary Use</t>
  </si>
  <si>
    <t>Tertiary Use Area</t>
  </si>
  <si>
    <t>Non-Res Space Area</t>
  </si>
  <si>
    <t>Resid Space Area</t>
  </si>
  <si>
    <t>Semiheated Space Area</t>
  </si>
  <si>
    <t>Exterior Heated Patio or Space Area</t>
  </si>
  <si>
    <t>Any Reg Proff on Project?</t>
  </si>
  <si>
    <t>Voluntry Upgrade, Repair, Small Suite, Minor Renov, Major Renov, Change MOC, Alteration (Addition)</t>
  </si>
  <si>
    <t>N/E System</t>
  </si>
  <si>
    <t>Base Bldg's N/E Status</t>
  </si>
  <si>
    <t>TI's Thermal Energy Reqmt</t>
  </si>
  <si>
    <t>Bldg Env</t>
  </si>
  <si>
    <t>HVAC</t>
  </si>
  <si>
    <t>SWH</t>
  </si>
  <si>
    <t>Power</t>
  </si>
  <si>
    <t>Lighting</t>
  </si>
  <si>
    <t>Exemption</t>
  </si>
  <si>
    <t>Option Chosen (Required)</t>
  </si>
  <si>
    <t>Non-Menu Item Chosen (Required)</t>
  </si>
  <si>
    <t>Data Mining Admin</t>
  </si>
  <si>
    <t>General Building Information</t>
  </si>
  <si>
    <t>Permit Type(s)</t>
  </si>
  <si>
    <t>N Energy Systems</t>
  </si>
  <si>
    <t>ASHRAE - Scope of Work</t>
  </si>
  <si>
    <t>Energy Upgrade</t>
  </si>
  <si>
    <t>Energy Checklist - Alterations</t>
  </si>
  <si>
    <r>
      <t>Non-residential Cond'd Space Area (m</t>
    </r>
    <r>
      <rPr>
        <vertAlign val="superscript"/>
        <sz val="10"/>
        <rFont val="Arial"/>
        <family val="2"/>
      </rPr>
      <t>2</t>
    </r>
    <r>
      <rPr>
        <sz val="10"/>
        <rFont val="Arial"/>
        <family val="2"/>
      </rPr>
      <t>):</t>
    </r>
  </si>
  <si>
    <r>
      <t>Resid Cond'd Common Space Area (m</t>
    </r>
    <r>
      <rPr>
        <vertAlign val="superscript"/>
        <sz val="10"/>
        <rFont val="Arial"/>
        <family val="2"/>
      </rPr>
      <t>2</t>
    </r>
    <r>
      <rPr>
        <sz val="10"/>
        <rFont val="Arial"/>
        <family val="2"/>
      </rPr>
      <t>):</t>
    </r>
  </si>
  <si>
    <r>
      <t>Semiheated Space Area (m</t>
    </r>
    <r>
      <rPr>
        <vertAlign val="superscript"/>
        <sz val="10"/>
        <rFont val="Arial"/>
        <family val="2"/>
      </rPr>
      <t>2</t>
    </r>
    <r>
      <rPr>
        <sz val="10"/>
        <rFont val="Arial"/>
        <family val="2"/>
      </rPr>
      <t>):</t>
    </r>
  </si>
  <si>
    <t>Lighting Alteration Compliance Table (tab below)</t>
  </si>
  <si>
    <t>Opaque Assemblies (Walls, Roof, Door, Slab, Floor)</t>
  </si>
  <si>
    <t>Fenestration (Glazing, Door, Skylight)</t>
  </si>
  <si>
    <t>If glazing &lt; 40%</t>
  </si>
  <si>
    <t>If replacement &lt; 25%</t>
  </si>
  <si>
    <t>If replacement &gt; 25%</t>
  </si>
  <si>
    <t>Match existing, or better</t>
  </si>
  <si>
    <t>If glazing &gt; 40%</t>
  </si>
  <si>
    <t>Trade-off</t>
  </si>
  <si>
    <t>If skylight &lt; 2%</t>
  </si>
  <si>
    <t>If 2% &gt; skylight &lt; 5%</t>
  </si>
  <si>
    <t>Version:    221222-1</t>
  </si>
  <si>
    <r>
      <t xml:space="preserve">Effective June 3, 2019, this Alterations checklist is to be submitted at the Permit </t>
    </r>
    <r>
      <rPr>
        <u/>
        <sz val="10"/>
        <rFont val="Arial"/>
        <family val="2"/>
      </rPr>
      <t>application</t>
    </r>
    <r>
      <rPr>
        <sz val="10"/>
        <rFont val="Arial"/>
        <family val="2"/>
      </rPr>
      <t xml:space="preserve"> stage.  Submit online with your Building Permit application.</t>
    </r>
  </si>
  <si>
    <r>
      <t xml:space="preserve">Effective June 3, 2019, this Alterations checklist is to be completed and submitted at the Building Permit </t>
    </r>
    <r>
      <rPr>
        <u/>
        <sz val="10"/>
        <rFont val="Arial"/>
        <family val="2"/>
      </rPr>
      <t>application</t>
    </r>
    <r>
      <rPr>
        <sz val="10"/>
        <rFont val="Arial"/>
        <family val="2"/>
      </rPr>
      <t xml:space="preserve"> stage.  Submit online with your Building Permit application.  Include all relevent documents pertaining to scope of work.</t>
    </r>
  </si>
  <si>
    <t>The Energy Upgrade Mechanism ends effective Jan 1, 2023 for all new applications.</t>
  </si>
  <si>
    <t>230707-1</t>
  </si>
  <si>
    <t>0.290  /  0.051</t>
  </si>
  <si>
    <t>0.164  /  0.029</t>
  </si>
  <si>
    <t>0.193  /  0.033</t>
  </si>
  <si>
    <t>2.12 /  0.373</t>
  </si>
  <si>
    <t>1.9  /  0.335</t>
  </si>
  <si>
    <t>2.12  /  0.373</t>
  </si>
  <si>
    <t>If skylight &gt; 2%</t>
  </si>
  <si>
    <t>2.69  /  0.473</t>
  </si>
  <si>
    <t>Version:    250403-1</t>
  </si>
  <si>
    <t xml:space="preserve">   i) Door/Glazing is being repaired/replaced/added?</t>
  </si>
  <si>
    <r>
      <t xml:space="preserve">Electric, storage-type;  Input </t>
    </r>
    <r>
      <rPr>
        <sz val="10"/>
        <color theme="1"/>
        <rFont val="Calibri"/>
        <family val="2"/>
      </rPr>
      <t>≤ 12 kW;  Capacity 50 ≤ V</t>
    </r>
    <r>
      <rPr>
        <vertAlign val="subscript"/>
        <sz val="10"/>
        <color theme="1"/>
        <rFont val="Calibri"/>
        <family val="2"/>
      </rPr>
      <t>r</t>
    </r>
    <r>
      <rPr>
        <sz val="10"/>
        <color theme="1"/>
        <rFont val="Calibri"/>
        <family val="2"/>
      </rPr>
      <t xml:space="preserve"> &lt; 270 L</t>
    </r>
  </si>
  <si>
    <r>
      <t>SL ≤ 40 + 0.20V</t>
    </r>
    <r>
      <rPr>
        <vertAlign val="subscript"/>
        <sz val="10"/>
        <color theme="1"/>
        <rFont val="Calibri"/>
        <family val="2"/>
      </rPr>
      <t>r</t>
    </r>
    <r>
      <rPr>
        <sz val="10"/>
        <color theme="1"/>
        <rFont val="Calibri"/>
        <family val="2"/>
      </rPr>
      <t xml:space="preserve"> (bottom inlet);  SL ≤ 35 + 0.20V</t>
    </r>
    <r>
      <rPr>
        <vertAlign val="subscript"/>
        <sz val="10"/>
        <color theme="1"/>
        <rFont val="Calibri"/>
        <family val="2"/>
      </rPr>
      <t>r</t>
    </r>
    <r>
      <rPr>
        <sz val="10"/>
        <color theme="1"/>
        <rFont val="Calibri"/>
        <family val="2"/>
      </rPr>
      <t xml:space="preserve"> (top inlet)</t>
    </r>
  </si>
  <si>
    <r>
      <t xml:space="preserve">Electric, storage-type;  Input ≤ 12 kW;  </t>
    </r>
    <r>
      <rPr>
        <sz val="10"/>
        <color theme="1"/>
        <rFont val="Calibri"/>
        <family val="2"/>
      </rPr>
      <t>Capacity 270 ≤ V</t>
    </r>
    <r>
      <rPr>
        <vertAlign val="subscript"/>
        <sz val="10"/>
        <color theme="1"/>
        <rFont val="Calibri"/>
        <family val="2"/>
      </rPr>
      <t>r</t>
    </r>
    <r>
      <rPr>
        <sz val="10"/>
        <color theme="1"/>
        <rFont val="Calibri"/>
        <family val="2"/>
      </rPr>
      <t xml:space="preserve"> &lt; 454 L</t>
    </r>
  </si>
  <si>
    <r>
      <t>SL ≤ 0.472V</t>
    </r>
    <r>
      <rPr>
        <vertAlign val="subscript"/>
        <sz val="10"/>
        <color theme="1"/>
        <rFont val="Calibri"/>
        <family val="2"/>
      </rPr>
      <t>r</t>
    </r>
    <r>
      <rPr>
        <sz val="10"/>
        <color theme="1"/>
        <rFont val="Calibri"/>
        <family val="2"/>
      </rPr>
      <t xml:space="preserve"> - 33.5 (bottom inlet);  SL ≤ 0.472V</t>
    </r>
    <r>
      <rPr>
        <vertAlign val="subscript"/>
        <sz val="10"/>
        <color theme="1"/>
        <rFont val="Calibri"/>
        <family val="2"/>
      </rPr>
      <t>r</t>
    </r>
    <r>
      <rPr>
        <sz val="10"/>
        <color theme="1"/>
        <rFont val="Calibri"/>
        <family val="2"/>
      </rPr>
      <t xml:space="preserve"> - 38.5 (top inlet)</t>
    </r>
  </si>
  <si>
    <t>Electric, storage-type;  Input &gt; 12 kW;  ΔT = 44.4°C</t>
  </si>
  <si>
    <r>
      <t>SL ≤ 0.3 +102.2/V</t>
    </r>
    <r>
      <rPr>
        <vertAlign val="subscript"/>
        <sz val="10"/>
        <color theme="1"/>
        <rFont val="Calibri"/>
        <family val="2"/>
      </rPr>
      <t>r</t>
    </r>
  </si>
  <si>
    <r>
      <t>Electric, storage-type, heat pump;  Input ≤ 24A and ≤</t>
    </r>
    <r>
      <rPr>
        <sz val="10"/>
        <color theme="1"/>
        <rFont val="Calibri"/>
        <family val="2"/>
      </rPr>
      <t xml:space="preserve"> 250 V</t>
    </r>
  </si>
  <si>
    <t>Electric, instantaneous;</t>
  </si>
  <si>
    <t>typically approaches 100% efficiency</t>
  </si>
  <si>
    <r>
      <t>E</t>
    </r>
    <r>
      <rPr>
        <vertAlign val="subscript"/>
        <sz val="10"/>
        <color theme="1"/>
        <rFont val="Calibri"/>
        <family val="2"/>
        <scheme val="minor"/>
      </rPr>
      <t>t</t>
    </r>
    <r>
      <rPr>
        <sz val="10"/>
        <color theme="1"/>
        <rFont val="Calibri"/>
        <family val="2"/>
        <scheme val="minor"/>
      </rPr>
      <t xml:space="preserve"> =</t>
    </r>
  </si>
  <si>
    <r>
      <t>Gas-fired, storage type;  Input ≤ 22 kW;  76 ≤ V</t>
    </r>
    <r>
      <rPr>
        <vertAlign val="subscript"/>
        <sz val="10"/>
        <color theme="1"/>
        <rFont val="Calibri"/>
        <family val="2"/>
        <scheme val="minor"/>
      </rPr>
      <t>s</t>
    </r>
    <r>
      <rPr>
        <sz val="10"/>
        <color theme="1"/>
        <rFont val="Calibri"/>
        <family val="2"/>
        <scheme val="minor"/>
      </rPr>
      <t xml:space="preserve"> &lt; 208 L;  FHR &lt; 68</t>
    </r>
  </si>
  <si>
    <r>
      <t>UEF ≥ 0.3456 - (0.00053 V</t>
    </r>
    <r>
      <rPr>
        <vertAlign val="subscript"/>
        <sz val="10"/>
        <color theme="1"/>
        <rFont val="Calibri"/>
        <family val="2"/>
        <scheme val="minor"/>
      </rPr>
      <t>s</t>
    </r>
    <r>
      <rPr>
        <sz val="10"/>
        <color theme="1"/>
        <rFont val="Calibri"/>
        <family val="2"/>
        <scheme val="minor"/>
      </rPr>
      <t>)</t>
    </r>
  </si>
  <si>
    <t>UEF =</t>
  </si>
  <si>
    <r>
      <t>Gas-fired, storage type;  Input ≤ 22 kW;  76 ≤ V</t>
    </r>
    <r>
      <rPr>
        <vertAlign val="subscript"/>
        <sz val="10"/>
        <color theme="1"/>
        <rFont val="Calibri"/>
        <family val="2"/>
        <scheme val="minor"/>
      </rPr>
      <t>s</t>
    </r>
    <r>
      <rPr>
        <sz val="10"/>
        <color theme="1"/>
        <rFont val="Calibri"/>
        <family val="2"/>
        <scheme val="minor"/>
      </rPr>
      <t xml:space="preserve"> &lt; 208 L;  68 ≤ FHR &lt; 193</t>
    </r>
  </si>
  <si>
    <r>
      <t>UEF ≥ 0.5982 - (0.00050 V</t>
    </r>
    <r>
      <rPr>
        <vertAlign val="subscript"/>
        <sz val="10"/>
        <color theme="1"/>
        <rFont val="Calibri"/>
        <family val="2"/>
        <scheme val="minor"/>
      </rPr>
      <t>s</t>
    </r>
    <r>
      <rPr>
        <sz val="10"/>
        <color theme="1"/>
        <rFont val="Calibri"/>
        <family val="2"/>
        <scheme val="minor"/>
      </rPr>
      <t>)</t>
    </r>
  </si>
  <si>
    <r>
      <t>Gas-fired, storage type;  Input ≤ 22 kW;  76 ≤ V</t>
    </r>
    <r>
      <rPr>
        <vertAlign val="subscript"/>
        <sz val="10"/>
        <color theme="1"/>
        <rFont val="Calibri"/>
        <family val="2"/>
        <scheme val="minor"/>
      </rPr>
      <t>s</t>
    </r>
    <r>
      <rPr>
        <sz val="10"/>
        <color theme="1"/>
        <rFont val="Calibri"/>
        <family val="2"/>
        <scheme val="minor"/>
      </rPr>
      <t xml:space="preserve"> &lt; 208 L;  193 ≤ FHR &lt; 284</t>
    </r>
  </si>
  <si>
    <r>
      <t>UEF ≥ 0.6483 - (0.00045 V</t>
    </r>
    <r>
      <rPr>
        <vertAlign val="subscript"/>
        <sz val="10"/>
        <color theme="1"/>
        <rFont val="Calibri"/>
        <family val="2"/>
        <scheme val="minor"/>
      </rPr>
      <t>s</t>
    </r>
    <r>
      <rPr>
        <sz val="10"/>
        <color theme="1"/>
        <rFont val="Calibri"/>
        <family val="2"/>
        <scheme val="minor"/>
      </rPr>
      <t>)</t>
    </r>
  </si>
  <si>
    <r>
      <t>Gas-fired, storage type;  Input ≤ 22 kW;  76 ≤ V</t>
    </r>
    <r>
      <rPr>
        <vertAlign val="subscript"/>
        <sz val="10"/>
        <color theme="1"/>
        <rFont val="Calibri"/>
        <family val="2"/>
        <scheme val="minor"/>
      </rPr>
      <t>s</t>
    </r>
    <r>
      <rPr>
        <sz val="10"/>
        <color theme="1"/>
        <rFont val="Calibri"/>
        <family val="2"/>
        <scheme val="minor"/>
      </rPr>
      <t xml:space="preserve"> &lt; 208 L;  FHR ≥ 284</t>
    </r>
  </si>
  <si>
    <r>
      <t>UEF ≥ 0.6920 - (0.00034 V</t>
    </r>
    <r>
      <rPr>
        <vertAlign val="subscript"/>
        <sz val="10"/>
        <color theme="1"/>
        <rFont val="Calibri"/>
        <family val="2"/>
        <scheme val="minor"/>
      </rPr>
      <t>s</t>
    </r>
    <r>
      <rPr>
        <sz val="10"/>
        <color theme="1"/>
        <rFont val="Calibri"/>
        <family val="2"/>
        <scheme val="minor"/>
      </rPr>
      <t>)</t>
    </r>
  </si>
  <si>
    <r>
      <t>Gas-fired, storage type;  Input ≤ 22 kW;  208 ≤ V</t>
    </r>
    <r>
      <rPr>
        <vertAlign val="subscript"/>
        <sz val="10"/>
        <color theme="1"/>
        <rFont val="Calibri"/>
        <family val="2"/>
        <scheme val="minor"/>
      </rPr>
      <t>s</t>
    </r>
    <r>
      <rPr>
        <sz val="10"/>
        <color theme="1"/>
        <rFont val="Calibri"/>
        <family val="2"/>
        <scheme val="minor"/>
      </rPr>
      <t xml:space="preserve"> &lt; 380 L;  FHR &lt; 68</t>
    </r>
  </si>
  <si>
    <r>
      <t>UEF ≥ 0.6470 - (0.00016 V</t>
    </r>
    <r>
      <rPr>
        <vertAlign val="subscript"/>
        <sz val="10"/>
        <color theme="1"/>
        <rFont val="Calibri"/>
        <family val="2"/>
        <scheme val="minor"/>
      </rPr>
      <t>s</t>
    </r>
    <r>
      <rPr>
        <sz val="10"/>
        <color theme="1"/>
        <rFont val="Calibri"/>
        <family val="2"/>
        <scheme val="minor"/>
      </rPr>
      <t>)</t>
    </r>
  </si>
  <si>
    <r>
      <t>Gas-fired, storage type;  Input ≤ 22 kW;  208 ≤ V</t>
    </r>
    <r>
      <rPr>
        <vertAlign val="subscript"/>
        <sz val="10"/>
        <color theme="1"/>
        <rFont val="Calibri"/>
        <family val="2"/>
        <scheme val="minor"/>
      </rPr>
      <t>s</t>
    </r>
    <r>
      <rPr>
        <sz val="10"/>
        <color theme="1"/>
        <rFont val="Calibri"/>
        <family val="2"/>
        <scheme val="minor"/>
      </rPr>
      <t xml:space="preserve"> &lt; 380 L;  68 ≤ FHR &lt; 193</t>
    </r>
  </si>
  <si>
    <r>
      <t>UEF ≥ 0.7689 - (0.00013 V</t>
    </r>
    <r>
      <rPr>
        <vertAlign val="subscript"/>
        <sz val="10"/>
        <color theme="1"/>
        <rFont val="Calibri"/>
        <family val="2"/>
        <scheme val="minor"/>
      </rPr>
      <t>s</t>
    </r>
    <r>
      <rPr>
        <sz val="10"/>
        <color theme="1"/>
        <rFont val="Calibri"/>
        <family val="2"/>
        <scheme val="minor"/>
      </rPr>
      <t>)</t>
    </r>
  </si>
  <si>
    <r>
      <t>Gas-fired, storage type;  Input ≤ 22 kW;  208 ≤ V</t>
    </r>
    <r>
      <rPr>
        <vertAlign val="subscript"/>
        <sz val="10"/>
        <color theme="1"/>
        <rFont val="Calibri"/>
        <family val="2"/>
        <scheme val="minor"/>
      </rPr>
      <t>s</t>
    </r>
    <r>
      <rPr>
        <sz val="10"/>
        <color theme="1"/>
        <rFont val="Calibri"/>
        <family val="2"/>
        <scheme val="minor"/>
      </rPr>
      <t xml:space="preserve"> &lt; 380 L;  193 ≤ FHR &lt; 284</t>
    </r>
  </si>
  <si>
    <r>
      <t>UEF ≥ 0.7897 - (0.00011 V</t>
    </r>
    <r>
      <rPr>
        <vertAlign val="subscript"/>
        <sz val="10"/>
        <color theme="1"/>
        <rFont val="Calibri"/>
        <family val="2"/>
        <scheme val="minor"/>
      </rPr>
      <t>s</t>
    </r>
    <r>
      <rPr>
        <sz val="10"/>
        <color theme="1"/>
        <rFont val="Calibri"/>
        <family val="2"/>
        <scheme val="minor"/>
      </rPr>
      <t>)</t>
    </r>
  </si>
  <si>
    <r>
      <t>Gas-fired, storage type;  Input ≤ 22 kW;  208 ≤ V</t>
    </r>
    <r>
      <rPr>
        <vertAlign val="subscript"/>
        <sz val="10"/>
        <color theme="1"/>
        <rFont val="Calibri"/>
        <family val="2"/>
        <scheme val="minor"/>
      </rPr>
      <t>s</t>
    </r>
    <r>
      <rPr>
        <sz val="10"/>
        <color theme="1"/>
        <rFont val="Calibri"/>
        <family val="2"/>
        <scheme val="minor"/>
      </rPr>
      <t xml:space="preserve"> &lt; 380 L;  FHR ≥ 284</t>
    </r>
  </si>
  <si>
    <r>
      <t>UEF ≥ 0.8072 - (0.00008 V</t>
    </r>
    <r>
      <rPr>
        <vertAlign val="subscript"/>
        <sz val="10"/>
        <color theme="1"/>
        <rFont val="Calibri"/>
        <family val="2"/>
        <scheme val="minor"/>
      </rPr>
      <t>s</t>
    </r>
    <r>
      <rPr>
        <sz val="10"/>
        <color theme="1"/>
        <rFont val="Calibri"/>
        <family val="2"/>
        <scheme val="minor"/>
      </rPr>
      <t>)</t>
    </r>
  </si>
  <si>
    <r>
      <t>Gas-fired, storage type;  22 kW &lt; Input ≤ 30.5 kW;  Capacity V</t>
    </r>
    <r>
      <rPr>
        <vertAlign val="subscript"/>
        <sz val="10"/>
        <color theme="1"/>
        <rFont val="Calibri"/>
        <family val="2"/>
        <scheme val="minor"/>
      </rPr>
      <t>r</t>
    </r>
    <r>
      <rPr>
        <sz val="10"/>
        <color theme="1"/>
        <rFont val="Calibri"/>
        <family val="2"/>
        <scheme val="minor"/>
      </rPr>
      <t xml:space="preserve"> ≤ 454 L;  FHR &gt; 0</t>
    </r>
  </si>
  <si>
    <r>
      <t>UEF ≥ 0.8107 - (0.00021 V</t>
    </r>
    <r>
      <rPr>
        <vertAlign val="subscript"/>
        <sz val="10"/>
        <color theme="1"/>
        <rFont val="Calibri"/>
        <family val="2"/>
        <scheme val="minor"/>
      </rPr>
      <t>s</t>
    </r>
    <r>
      <rPr>
        <sz val="10"/>
        <color theme="1"/>
        <rFont val="Calibri"/>
        <family val="2"/>
        <scheme val="minor"/>
      </rPr>
      <t>)</t>
    </r>
  </si>
  <si>
    <t>Gas-fired, storage type;  All other Input Powers;  ΔT = 50°C</t>
  </si>
  <si>
    <r>
      <t>E</t>
    </r>
    <r>
      <rPr>
        <vertAlign val="subscript"/>
        <sz val="10"/>
        <color theme="1"/>
        <rFont val="Calibri"/>
        <family val="2"/>
        <scheme val="minor"/>
      </rPr>
      <t>t</t>
    </r>
    <r>
      <rPr>
        <sz val="10"/>
        <color theme="1"/>
        <rFont val="Calibri"/>
        <family val="2"/>
        <scheme val="minor"/>
      </rPr>
      <t xml:space="preserve"> ≥ 78%
SL ≤ (1.25 Q) + (16.57 √V</t>
    </r>
    <r>
      <rPr>
        <vertAlign val="subscript"/>
        <sz val="10"/>
        <color theme="1"/>
        <rFont val="Calibri"/>
        <family val="2"/>
        <scheme val="minor"/>
      </rPr>
      <t>r</t>
    </r>
    <r>
      <rPr>
        <sz val="10"/>
        <color theme="1"/>
        <rFont val="Calibri"/>
        <family val="2"/>
        <scheme val="minor"/>
      </rPr>
      <t>)</t>
    </r>
  </si>
  <si>
    <r>
      <t>E</t>
    </r>
    <r>
      <rPr>
        <vertAlign val="subscript"/>
        <sz val="10"/>
        <color theme="1"/>
        <rFont val="Calibri"/>
        <family val="2"/>
        <scheme val="minor"/>
      </rPr>
      <t>t</t>
    </r>
    <r>
      <rPr>
        <sz val="10"/>
        <color theme="1"/>
        <rFont val="Calibri"/>
        <family val="2"/>
        <scheme val="minor"/>
      </rPr>
      <t xml:space="preserve"> =
SL =</t>
    </r>
  </si>
  <si>
    <r>
      <t>Gas-fired, instant's;  &lt; 59 kW;  Capacity V</t>
    </r>
    <r>
      <rPr>
        <vertAlign val="subscript"/>
        <sz val="10"/>
        <color theme="1"/>
        <rFont val="Calibri"/>
        <family val="2"/>
        <scheme val="minor"/>
      </rPr>
      <t>r</t>
    </r>
    <r>
      <rPr>
        <sz val="10"/>
        <color theme="1"/>
        <rFont val="Calibri"/>
        <family val="2"/>
        <scheme val="minor"/>
      </rPr>
      <t xml:space="preserve"> ≤ 7.6 L;  Input/V</t>
    </r>
    <r>
      <rPr>
        <vertAlign val="subscript"/>
        <sz val="10"/>
        <color theme="1"/>
        <rFont val="Calibri"/>
        <family val="2"/>
        <scheme val="minor"/>
      </rPr>
      <t>s</t>
    </r>
    <r>
      <rPr>
        <sz val="10"/>
        <color theme="1"/>
        <rFont val="Calibri"/>
        <family val="2"/>
        <scheme val="minor"/>
      </rPr>
      <t xml:space="preserve">  ≥ 310 W/L;  &lt; 6.4 L/min</t>
    </r>
  </si>
  <si>
    <t>UEF ≥ 0.86</t>
  </si>
  <si>
    <r>
      <t>Gas-fired, instant's;  &lt; 59 kW;  Capacity V</t>
    </r>
    <r>
      <rPr>
        <vertAlign val="subscript"/>
        <sz val="10"/>
        <color theme="1"/>
        <rFont val="Calibri"/>
        <family val="2"/>
        <scheme val="minor"/>
      </rPr>
      <t>r</t>
    </r>
    <r>
      <rPr>
        <sz val="10"/>
        <color theme="1"/>
        <rFont val="Calibri"/>
        <family val="2"/>
        <scheme val="minor"/>
      </rPr>
      <t xml:space="preserve"> ≤ 7.6 L;  Input/V</t>
    </r>
    <r>
      <rPr>
        <vertAlign val="subscript"/>
        <sz val="10"/>
        <color theme="1"/>
        <rFont val="Calibri"/>
        <family val="2"/>
        <scheme val="minor"/>
      </rPr>
      <t>s</t>
    </r>
    <r>
      <rPr>
        <sz val="10"/>
        <color theme="1"/>
        <rFont val="Calibri"/>
        <family val="2"/>
        <scheme val="minor"/>
      </rPr>
      <t xml:space="preserve">  ≥ 310 W/L;  ≥ 6.4 L/min</t>
    </r>
  </si>
  <si>
    <t>UEF ≥ 0.87</t>
  </si>
  <si>
    <r>
      <t>Gas-fired, instantaneous;  All other Input Powers;  Input/V</t>
    </r>
    <r>
      <rPr>
        <vertAlign val="subscript"/>
        <sz val="10"/>
        <color theme="1"/>
        <rFont val="Calibri"/>
        <family val="2"/>
        <scheme val="minor"/>
      </rPr>
      <t>s</t>
    </r>
    <r>
      <rPr>
        <sz val="10"/>
        <color theme="1"/>
        <rFont val="Calibri"/>
        <family val="2"/>
        <scheme val="minor"/>
      </rPr>
      <t xml:space="preserve">  ≥ 310 W/L</t>
    </r>
  </si>
  <si>
    <r>
      <t>E</t>
    </r>
    <r>
      <rPr>
        <vertAlign val="subscript"/>
        <sz val="10"/>
        <color theme="1"/>
        <rFont val="Calibri"/>
        <family val="2"/>
        <scheme val="minor"/>
      </rPr>
      <t>t</t>
    </r>
    <r>
      <rPr>
        <sz val="10"/>
        <color theme="1"/>
        <rFont val="Calibri"/>
        <family val="2"/>
        <scheme val="minor"/>
      </rPr>
      <t xml:space="preserve"> ≥ 94%</t>
    </r>
  </si>
  <si>
    <t>Solar Thermal Service Water Heaters;  Electric back-up;  All Capacities</t>
  </si>
  <si>
    <r>
      <t xml:space="preserve">SEF </t>
    </r>
    <r>
      <rPr>
        <sz val="10"/>
        <color theme="1"/>
        <rFont val="Calibri"/>
        <family val="2"/>
      </rPr>
      <t>≥ 1.4</t>
    </r>
  </si>
  <si>
    <t>SEF =</t>
  </si>
  <si>
    <t>Solar Thermal Service Water Heaters;  Gas-fired back-up;  All Capacities</t>
  </si>
  <si>
    <r>
      <t xml:space="preserve">SEF </t>
    </r>
    <r>
      <rPr>
        <sz val="10"/>
        <color theme="1"/>
        <rFont val="Calibri"/>
        <family val="2"/>
      </rPr>
      <t>≥ 0.9</t>
    </r>
  </si>
  <si>
    <t>Pool Heaters, gas-fired;  Input &lt; 117.2 kW</t>
  </si>
  <si>
    <r>
      <t>E</t>
    </r>
    <r>
      <rPr>
        <vertAlign val="subscript"/>
        <sz val="10"/>
        <color theme="1"/>
        <rFont val="Calibri"/>
        <family val="2"/>
        <scheme val="minor"/>
      </rPr>
      <t>t</t>
    </r>
    <r>
      <rPr>
        <sz val="10"/>
        <color theme="1"/>
        <rFont val="Calibri"/>
        <family val="2"/>
        <scheme val="minor"/>
      </rPr>
      <t xml:space="preserve"> ≥ 82%</t>
    </r>
  </si>
  <si>
    <t>Pool Heaters, oil-fired</t>
  </si>
  <si>
    <r>
      <t>E</t>
    </r>
    <r>
      <rPr>
        <vertAlign val="subscript"/>
        <sz val="10"/>
        <color theme="1"/>
        <rFont val="Calibri"/>
        <family val="2"/>
        <scheme val="minor"/>
      </rPr>
      <t>t</t>
    </r>
    <r>
      <rPr>
        <sz val="10"/>
        <color theme="1"/>
        <rFont val="Calibri"/>
        <family val="2"/>
        <scheme val="minor"/>
      </rPr>
      <t xml:space="preserve"> ≥ 78%</t>
    </r>
  </si>
  <si>
    <t>Pool Heaters, heat pump;  Outdoor air 10°C db / 6.8°C wb;  26.7°C entering water</t>
  </si>
  <si>
    <t>≥ 4.0 COP</t>
  </si>
  <si>
    <t>COP =</t>
  </si>
  <si>
    <r>
      <t>Oil-fired, storage type;  Input ≤ 30.5 kW;  Capacity V</t>
    </r>
    <r>
      <rPr>
        <vertAlign val="subscript"/>
        <sz val="10"/>
        <color theme="1"/>
        <rFont val="Calibri"/>
        <family val="2"/>
        <scheme val="minor"/>
      </rPr>
      <t>r</t>
    </r>
    <r>
      <rPr>
        <sz val="10"/>
        <color theme="1"/>
        <rFont val="Calibri"/>
        <family val="2"/>
        <scheme val="minor"/>
      </rPr>
      <t xml:space="preserve"> &gt; 76 L</t>
    </r>
  </si>
  <si>
    <r>
      <t>EF ≥ 0.68 - (0.0005 V</t>
    </r>
    <r>
      <rPr>
        <vertAlign val="subscript"/>
        <sz val="10"/>
        <color theme="1"/>
        <rFont val="Calibri"/>
        <family val="2"/>
        <scheme val="minor"/>
      </rPr>
      <t>r</t>
    </r>
    <r>
      <rPr>
        <sz val="10"/>
        <color theme="1"/>
        <rFont val="Calibri"/>
        <family val="2"/>
        <scheme val="minor"/>
      </rPr>
      <t>)</t>
    </r>
  </si>
  <si>
    <r>
      <t>Oil-fired, storage type;  Input ≤ 30.5 kW;  Capacity V</t>
    </r>
    <r>
      <rPr>
        <vertAlign val="subscript"/>
        <sz val="10"/>
        <color theme="1"/>
        <rFont val="Calibri"/>
        <family val="2"/>
        <scheme val="minor"/>
      </rPr>
      <t>r</t>
    </r>
    <r>
      <rPr>
        <sz val="10"/>
        <color theme="1"/>
        <rFont val="Calibri"/>
        <family val="2"/>
        <scheme val="minor"/>
      </rPr>
      <t xml:space="preserve"> &gt; 76 L;  FHR &lt; 68</t>
    </r>
  </si>
  <si>
    <r>
      <t xml:space="preserve">UEF </t>
    </r>
    <r>
      <rPr>
        <sz val="10"/>
        <color theme="1"/>
        <rFont val="Calibri"/>
        <family val="2"/>
      </rPr>
      <t>≥ 0.2509 - (0.00032 V</t>
    </r>
    <r>
      <rPr>
        <vertAlign val="subscript"/>
        <sz val="10"/>
        <color theme="1"/>
        <rFont val="Calibri"/>
        <family val="2"/>
      </rPr>
      <t>s</t>
    </r>
    <r>
      <rPr>
        <sz val="10"/>
        <color theme="1"/>
        <rFont val="Calibri"/>
        <family val="2"/>
      </rPr>
      <t>)</t>
    </r>
  </si>
  <si>
    <r>
      <t>Oil-fired, storage type;  Input ≤ 30.5 kW;  Capacity V</t>
    </r>
    <r>
      <rPr>
        <vertAlign val="subscript"/>
        <sz val="10"/>
        <color theme="1"/>
        <rFont val="Calibri"/>
        <family val="2"/>
        <scheme val="minor"/>
      </rPr>
      <t>r</t>
    </r>
    <r>
      <rPr>
        <sz val="10"/>
        <color theme="1"/>
        <rFont val="Calibri"/>
        <family val="2"/>
        <scheme val="minor"/>
      </rPr>
      <t xml:space="preserve"> &gt; 76 L;  68 ≤ FHR &lt; 193</t>
    </r>
  </si>
  <si>
    <r>
      <t xml:space="preserve">UEF </t>
    </r>
    <r>
      <rPr>
        <sz val="10"/>
        <color theme="1"/>
        <rFont val="Calibri"/>
        <family val="2"/>
      </rPr>
      <t>≥ 0.5330 - (0.00042 V</t>
    </r>
    <r>
      <rPr>
        <vertAlign val="subscript"/>
        <sz val="10"/>
        <color theme="1"/>
        <rFont val="Calibri"/>
        <family val="2"/>
      </rPr>
      <t>s</t>
    </r>
    <r>
      <rPr>
        <sz val="10"/>
        <color theme="1"/>
        <rFont val="Calibri"/>
        <family val="2"/>
      </rPr>
      <t>)</t>
    </r>
  </si>
  <si>
    <r>
      <t>Oil-fired, storage type;  Input ≤ 30.5 kW;  Capacity V</t>
    </r>
    <r>
      <rPr>
        <vertAlign val="subscript"/>
        <sz val="10"/>
        <color theme="1"/>
        <rFont val="Calibri"/>
        <family val="2"/>
        <scheme val="minor"/>
      </rPr>
      <t>r</t>
    </r>
    <r>
      <rPr>
        <sz val="10"/>
        <color theme="1"/>
        <rFont val="Calibri"/>
        <family val="2"/>
        <scheme val="minor"/>
      </rPr>
      <t xml:space="preserve"> &gt; 76 L;  193 ≤ FHR &lt; 284</t>
    </r>
  </si>
  <si>
    <r>
      <t xml:space="preserve">UEF </t>
    </r>
    <r>
      <rPr>
        <sz val="10"/>
        <color theme="1"/>
        <rFont val="Calibri"/>
        <family val="2"/>
      </rPr>
      <t>≥ 0.6078 - (0.00042 V</t>
    </r>
    <r>
      <rPr>
        <vertAlign val="subscript"/>
        <sz val="10"/>
        <color theme="1"/>
        <rFont val="Calibri"/>
        <family val="2"/>
      </rPr>
      <t>s</t>
    </r>
    <r>
      <rPr>
        <sz val="10"/>
        <color theme="1"/>
        <rFont val="Calibri"/>
        <family val="2"/>
      </rPr>
      <t>)</t>
    </r>
  </si>
  <si>
    <r>
      <t>Oil-fired, storage type;  Input ≤ 30.5 kW;  Capacity V</t>
    </r>
    <r>
      <rPr>
        <vertAlign val="subscript"/>
        <sz val="10"/>
        <color theme="1"/>
        <rFont val="Calibri"/>
        <family val="2"/>
        <scheme val="minor"/>
      </rPr>
      <t>r</t>
    </r>
    <r>
      <rPr>
        <sz val="10"/>
        <color theme="1"/>
        <rFont val="Calibri"/>
        <family val="2"/>
        <scheme val="minor"/>
      </rPr>
      <t xml:space="preserve"> ≤ 76 L;  FHR ≥ 284</t>
    </r>
  </si>
  <si>
    <r>
      <t xml:space="preserve">UEF </t>
    </r>
    <r>
      <rPr>
        <sz val="10"/>
        <color theme="1"/>
        <rFont val="Calibri"/>
        <family val="2"/>
      </rPr>
      <t>≥ 0.6815 - (0.00037 V</t>
    </r>
    <r>
      <rPr>
        <vertAlign val="subscript"/>
        <sz val="10"/>
        <color theme="1"/>
        <rFont val="Calibri"/>
        <family val="2"/>
      </rPr>
      <t>s</t>
    </r>
    <r>
      <rPr>
        <sz val="10"/>
        <color theme="1"/>
        <rFont val="Calibri"/>
        <family val="2"/>
      </rPr>
      <t>)</t>
    </r>
  </si>
  <si>
    <r>
      <t xml:space="preserve">UEF </t>
    </r>
    <r>
      <rPr>
        <sz val="10"/>
        <color theme="1"/>
        <rFont val="Calibri"/>
        <family val="2"/>
      </rPr>
      <t>≥ 0.6740 - (0.00035 V</t>
    </r>
    <r>
      <rPr>
        <vertAlign val="subscript"/>
        <sz val="10"/>
        <color theme="1"/>
        <rFont val="Calibri"/>
        <family val="2"/>
      </rPr>
      <t>s</t>
    </r>
    <r>
      <rPr>
        <sz val="10"/>
        <color theme="1"/>
        <rFont val="Calibri"/>
        <family val="2"/>
      </rPr>
      <t>)</t>
    </r>
  </si>
  <si>
    <t>Oil-fired, storage type;  All other Input Powers</t>
  </si>
  <si>
    <r>
      <t>E</t>
    </r>
    <r>
      <rPr>
        <vertAlign val="subscript"/>
        <sz val="10"/>
        <color theme="1"/>
        <rFont val="Calibri"/>
        <family val="2"/>
        <scheme val="minor"/>
      </rPr>
      <t>t</t>
    </r>
    <r>
      <rPr>
        <sz val="10"/>
        <color theme="1"/>
        <rFont val="Calibri"/>
        <family val="2"/>
        <scheme val="minor"/>
      </rPr>
      <t xml:space="preserve"> ≥ 80%
SL ≤ (1.25 Q) + (16.57 √V</t>
    </r>
    <r>
      <rPr>
        <vertAlign val="subscript"/>
        <sz val="10"/>
        <color theme="1"/>
        <rFont val="Calibri"/>
        <family val="2"/>
        <scheme val="minor"/>
      </rPr>
      <t>r</t>
    </r>
    <r>
      <rPr>
        <sz val="10"/>
        <color theme="1"/>
        <rFont val="Calibri"/>
        <family val="2"/>
        <scheme val="minor"/>
      </rPr>
      <t>)</t>
    </r>
  </si>
  <si>
    <r>
      <t>EF ≥ 0.59 - (0.0005 V</t>
    </r>
    <r>
      <rPr>
        <vertAlign val="subscript"/>
        <sz val="10"/>
        <color theme="1"/>
        <rFont val="Calibri"/>
        <family val="2"/>
        <scheme val="minor"/>
      </rPr>
      <t>r</t>
    </r>
    <r>
      <rPr>
        <sz val="10"/>
        <color theme="1"/>
        <rFont val="Calibri"/>
        <family val="2"/>
        <scheme val="minor"/>
      </rPr>
      <t>)</t>
    </r>
  </si>
  <si>
    <r>
      <t>Oil-fired, instant's;  Input Others;  V</t>
    </r>
    <r>
      <rPr>
        <vertAlign val="subscript"/>
        <sz val="10"/>
        <color theme="1"/>
        <rFont val="Calibri"/>
        <family val="2"/>
        <scheme val="minor"/>
      </rPr>
      <t>r</t>
    </r>
    <r>
      <rPr>
        <sz val="10"/>
        <color theme="1"/>
        <rFont val="Calibri"/>
        <family val="2"/>
        <scheme val="minor"/>
      </rPr>
      <t xml:space="preserve"> &lt; 37.8 L;  Input/V</t>
    </r>
    <r>
      <rPr>
        <vertAlign val="subscript"/>
        <sz val="10"/>
        <color theme="1"/>
        <rFont val="Calibri"/>
        <family val="2"/>
        <scheme val="minor"/>
      </rPr>
      <t>s</t>
    </r>
    <r>
      <rPr>
        <sz val="10"/>
        <color theme="1"/>
        <rFont val="Calibri"/>
        <family val="2"/>
        <scheme val="minor"/>
      </rPr>
      <t xml:space="preserve"> ≥ 310 W/L</t>
    </r>
  </si>
  <si>
    <r>
      <t>E</t>
    </r>
    <r>
      <rPr>
        <vertAlign val="subscript"/>
        <sz val="10"/>
        <color theme="1"/>
        <rFont val="Calibri"/>
        <family val="2"/>
        <scheme val="minor"/>
      </rPr>
      <t>t</t>
    </r>
    <r>
      <rPr>
        <sz val="10"/>
        <color theme="1"/>
        <rFont val="Calibri"/>
        <family val="2"/>
        <scheme val="minor"/>
      </rPr>
      <t xml:space="preserve"> ≥ 80%</t>
    </r>
  </si>
  <si>
    <r>
      <t>Oil-fired, instant's;  Input Others;  V</t>
    </r>
    <r>
      <rPr>
        <vertAlign val="subscript"/>
        <sz val="10"/>
        <color theme="1"/>
        <rFont val="Calibri"/>
        <family val="2"/>
        <scheme val="minor"/>
      </rPr>
      <t>r</t>
    </r>
    <r>
      <rPr>
        <sz val="10"/>
        <color theme="1"/>
        <rFont val="Calibri"/>
        <family val="2"/>
        <scheme val="minor"/>
      </rPr>
      <t xml:space="preserve"> ≥ 37.8 L;  Input/V</t>
    </r>
    <r>
      <rPr>
        <vertAlign val="subscript"/>
        <sz val="10"/>
        <color theme="1"/>
        <rFont val="Calibri"/>
        <family val="2"/>
        <scheme val="minor"/>
      </rPr>
      <t>s</t>
    </r>
    <r>
      <rPr>
        <sz val="10"/>
        <color theme="1"/>
        <rFont val="Calibri"/>
        <family val="2"/>
        <scheme val="minor"/>
      </rPr>
      <t xml:space="preserve"> ≥ 310 W/L;  ΔT = 50°C</t>
    </r>
  </si>
  <si>
    <r>
      <t>Office enclosed, ≤ 25 m</t>
    </r>
    <r>
      <rPr>
        <vertAlign val="superscript"/>
        <sz val="10"/>
        <color theme="1"/>
        <rFont val="Arial Narrow"/>
        <family val="2"/>
      </rPr>
      <t>2</t>
    </r>
  </si>
  <si>
    <r>
      <t>Office enclosed, &gt; 25 m</t>
    </r>
    <r>
      <rPr>
        <vertAlign val="superscript"/>
        <sz val="10"/>
        <color theme="1"/>
        <rFont val="Arial Narrow"/>
        <family val="2"/>
      </rPr>
      <t>2</t>
    </r>
  </si>
  <si>
    <r>
      <rPr>
        <sz val="10"/>
        <color rgb="FFFF0000"/>
        <rFont val="Arial Narrow"/>
        <family val="2"/>
      </rPr>
      <t>Parking</t>
    </r>
    <r>
      <rPr>
        <sz val="10"/>
        <color theme="1"/>
        <rFont val="Arial Narrow"/>
        <family val="2"/>
      </rPr>
      <t xml:space="preserve"> garage – interior</t>
    </r>
  </si>
  <si>
    <r>
      <t>Storage room &lt; 5 m</t>
    </r>
    <r>
      <rPr>
        <vertAlign val="superscript"/>
        <sz val="10"/>
        <color theme="1"/>
        <rFont val="Arial Narrow"/>
        <family val="2"/>
      </rPr>
      <t>2</t>
    </r>
  </si>
  <si>
    <r>
      <t>Storage room ≥ 5 m</t>
    </r>
    <r>
      <rPr>
        <vertAlign val="superscript"/>
        <sz val="10"/>
        <color theme="1"/>
        <rFont val="Arial Narrow"/>
        <family val="2"/>
      </rPr>
      <t>2</t>
    </r>
    <r>
      <rPr>
        <strike/>
        <sz val="10"/>
        <color rgb="FFFF0000"/>
        <rFont val="Arial Narrow"/>
        <family val="2"/>
      </rPr>
      <t xml:space="preserve"> and ≤ 100 m</t>
    </r>
    <r>
      <rPr>
        <strike/>
        <vertAlign val="superscript"/>
        <sz val="10"/>
        <color rgb="FFFF0000"/>
        <rFont val="Arial Narrow"/>
        <family val="2"/>
      </rPr>
      <t>2</t>
    </r>
  </si>
  <si>
    <t>SL =
SL =</t>
  </si>
  <si>
    <r>
      <t>V</t>
    </r>
    <r>
      <rPr>
        <b/>
        <vertAlign val="subscript"/>
        <sz val="10"/>
        <color theme="1"/>
        <rFont val="Arial"/>
        <family val="2"/>
      </rPr>
      <t>r</t>
    </r>
    <r>
      <rPr>
        <b/>
        <sz val="10"/>
        <color theme="1"/>
        <rFont val="Arial"/>
        <family val="2"/>
      </rPr>
      <t xml:space="preserve"> Rated Capacity</t>
    </r>
    <r>
      <rPr>
        <b/>
        <sz val="8"/>
        <color theme="1"/>
        <rFont val="Arial"/>
        <family val="2"/>
      </rPr>
      <t xml:space="preserve"> (L)</t>
    </r>
  </si>
  <si>
    <r>
      <t>V</t>
    </r>
    <r>
      <rPr>
        <b/>
        <sz val="6"/>
        <color theme="1"/>
        <rFont val="Arial"/>
        <family val="2"/>
      </rPr>
      <t>s</t>
    </r>
    <r>
      <rPr>
        <b/>
        <sz val="10"/>
        <color theme="1"/>
        <rFont val="Arial"/>
        <family val="2"/>
      </rPr>
      <t xml:space="preserve"> Tank Volume</t>
    </r>
    <r>
      <rPr>
        <b/>
        <sz val="8"/>
        <color theme="1"/>
        <rFont val="Arial"/>
        <family val="2"/>
      </rPr>
      <t xml:space="preserve"> (L)</t>
    </r>
  </si>
  <si>
    <t>FHR</t>
  </si>
  <si>
    <t>Bldg Permit Applic #:</t>
  </si>
  <si>
    <t>4.0 COP</t>
  </si>
  <si>
    <r>
      <t xml:space="preserve">Q Rated Input   </t>
    </r>
    <r>
      <rPr>
        <b/>
        <sz val="8"/>
        <color theme="1"/>
        <rFont val="Arial"/>
        <family val="2"/>
      </rPr>
      <t>(kW)</t>
    </r>
  </si>
  <si>
    <t>SL (top inlet)</t>
  </si>
  <si>
    <t>SL (bottom inlet)</t>
  </si>
  <si>
    <t>EF</t>
  </si>
  <si>
    <t>Et (&amp; instant)</t>
  </si>
  <si>
    <t>SL (w division)</t>
  </si>
  <si>
    <t>EF ≥</t>
  </si>
  <si>
    <t>Et ≥</t>
  </si>
  <si>
    <t>UEF ≥</t>
  </si>
  <si>
    <t>SEF ≥</t>
  </si>
  <si>
    <t>COP ≥</t>
  </si>
  <si>
    <t>Et and SL (w Q &amp; sq root Vr) combo</t>
  </si>
  <si>
    <t>UEF (w FHR and Vs)</t>
  </si>
  <si>
    <t>Vs</t>
  </si>
  <si>
    <t>Vr</t>
  </si>
  <si>
    <t>Q</t>
  </si>
  <si>
    <t>Applicant Inputs</t>
  </si>
  <si>
    <t>Equation Result</t>
  </si>
  <si>
    <t>Formula</t>
  </si>
  <si>
    <t>Et and SL (w Q &amp; SqRt Vr) combo</t>
  </si>
  <si>
    <r>
      <t>Q / V</t>
    </r>
    <r>
      <rPr>
        <b/>
        <vertAlign val="subscript"/>
        <sz val="10"/>
        <color theme="1"/>
        <rFont val="Arial"/>
        <family val="2"/>
      </rPr>
      <t>s</t>
    </r>
    <r>
      <rPr>
        <b/>
        <sz val="10"/>
        <color theme="1"/>
        <rFont val="Arial"/>
        <family val="2"/>
      </rPr>
      <t xml:space="preserve"> </t>
    </r>
    <r>
      <rPr>
        <b/>
        <sz val="8"/>
        <color theme="1"/>
        <rFont val="Arial"/>
        <family val="2"/>
      </rPr>
      <t xml:space="preserve">(W/L) </t>
    </r>
  </si>
  <si>
    <t>SL ≤
SL ≤</t>
  </si>
  <si>
    <t>SL ≤</t>
  </si>
  <si>
    <t>Et ≥
SL ≤</t>
  </si>
  <si>
    <t>Equip # and Description</t>
  </si>
  <si>
    <r>
      <t>Oil-fired, storage type;  30.5 kW&lt; Input ≤ 41 kW;  V</t>
    </r>
    <r>
      <rPr>
        <vertAlign val="subscript"/>
        <sz val="10"/>
        <color theme="1"/>
        <rFont val="Calibri"/>
        <family val="2"/>
        <scheme val="minor"/>
      </rPr>
      <t>r</t>
    </r>
    <r>
      <rPr>
        <sz val="10"/>
        <color theme="1"/>
        <rFont val="Calibri"/>
        <family val="2"/>
        <scheme val="minor"/>
      </rPr>
      <t xml:space="preserve"> ≤ 454 L;  Input/V</t>
    </r>
    <r>
      <rPr>
        <vertAlign val="subscript"/>
        <sz val="10"/>
        <color theme="1"/>
        <rFont val="Calibri"/>
        <family val="2"/>
        <scheme val="minor"/>
      </rPr>
      <t>s</t>
    </r>
    <r>
      <rPr>
        <sz val="10"/>
        <color theme="1"/>
        <rFont val="Calibri"/>
        <family val="2"/>
        <scheme val="minor"/>
      </rPr>
      <t xml:space="preserve"> &lt; 310 W/L;  FHR &gt; 0</t>
    </r>
  </si>
  <si>
    <t>Summation of All Numeric Formulas + Text Results</t>
  </si>
  <si>
    <t>Version:  250411-1</t>
  </si>
  <si>
    <t>FHR Rating Cond</t>
  </si>
  <si>
    <r>
      <t xml:space="preserve">Component or             Equipment Type                     </t>
    </r>
    <r>
      <rPr>
        <b/>
        <sz val="8"/>
        <color rgb="FFFF0000"/>
        <rFont val="Arial"/>
        <family val="2"/>
      </rPr>
      <t>(see Table 6.2.2.1.)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</si>
</sst>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_(* \(#,##0\);_(* &quot;-&quot;??_);_(@_)"/>
    <numFmt numFmtId="166" formatCode="#,##0.0"/>
    <numFmt numFmtId="167" formatCode="0.0%"/>
    <numFmt numFmtId="168" formatCode="0.000"/>
    <numFmt numFmtId="169" formatCode="_-* #,##0_-;\-* #,##0_-;_-* &quot;-&quot;??_-;_-@_-"/>
    <numFmt numFmtId="170" formatCode="0.0"/>
    <numFmt numFmtId="171" formatCode="0.0000"/>
  </numFmts>
  <fonts count="99" x14ac:knownFonts="1">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font>
    <font>
      <b/>
      <sz val="10"/>
      <color theme="1"/>
      <name val="Arial"/>
      <family val="2"/>
    </font>
    <font>
      <sz val="10"/>
      <color theme="1"/>
      <name val="Helvetica LT Std"/>
      <family val="2"/>
    </font>
    <font>
      <vertAlign val="superscript"/>
      <sz val="10"/>
      <color theme="1"/>
      <name val="Helvetica LT Std"/>
      <family val="2"/>
    </font>
    <font>
      <sz val="10"/>
      <color theme="1"/>
      <name val="Calibri"/>
      <family val="2"/>
    </font>
    <font>
      <sz val="10"/>
      <color theme="1"/>
      <name val="Arial Narrow"/>
      <family val="2"/>
    </font>
    <font>
      <b/>
      <sz val="9"/>
      <color theme="1"/>
      <name val="Arial Narrow"/>
      <family val="2"/>
    </font>
    <font>
      <b/>
      <vertAlign val="superscript"/>
      <sz val="9"/>
      <color theme="1"/>
      <name val="Arial Narrow"/>
      <family val="2"/>
    </font>
    <font>
      <sz val="9"/>
      <color theme="1"/>
      <name val="Arial Narrow"/>
      <family val="2"/>
    </font>
    <font>
      <sz val="9"/>
      <name val="Arial Narrow"/>
      <family val="2"/>
    </font>
    <font>
      <vertAlign val="superscript"/>
      <sz val="9"/>
      <color theme="1"/>
      <name val="Arial Narrow"/>
      <family val="2"/>
    </font>
    <font>
      <i/>
      <sz val="9"/>
      <name val="Arial Narrow"/>
      <family val="2"/>
    </font>
    <font>
      <sz val="10"/>
      <name val="Arial"/>
      <family val="2"/>
    </font>
    <font>
      <b/>
      <u/>
      <sz val="13"/>
      <name val="Arial"/>
      <family val="2"/>
    </font>
    <font>
      <sz val="10"/>
      <name val="Arial"/>
      <family val="2"/>
    </font>
    <font>
      <b/>
      <u/>
      <sz val="10"/>
      <name val="Arial"/>
      <family val="2"/>
    </font>
    <font>
      <u/>
      <sz val="10"/>
      <name val="Arial"/>
      <family val="2"/>
    </font>
    <font>
      <sz val="10"/>
      <color theme="1"/>
      <name val="Arial"/>
      <family val="2"/>
    </font>
    <font>
      <sz val="11"/>
      <color theme="1"/>
      <name val="Calibri"/>
      <family val="2"/>
      <scheme val="minor"/>
    </font>
    <font>
      <b/>
      <sz val="12"/>
      <name val="Arial"/>
      <family val="2"/>
    </font>
    <font>
      <sz val="8"/>
      <color indexed="10"/>
      <name val="Arial"/>
      <family val="2"/>
    </font>
    <font>
      <sz val="8"/>
      <name val="Arial"/>
      <family val="2"/>
    </font>
    <font>
      <b/>
      <sz val="11"/>
      <color rgb="FFFF0000"/>
      <name val="Arial"/>
      <family val="2"/>
    </font>
    <font>
      <b/>
      <u/>
      <sz val="11"/>
      <color indexed="10"/>
      <name val="Arial"/>
      <family val="2"/>
    </font>
    <font>
      <b/>
      <sz val="11"/>
      <color indexed="10"/>
      <name val="Arial"/>
      <family val="2"/>
    </font>
    <font>
      <b/>
      <u/>
      <sz val="9"/>
      <name val="Arial"/>
      <family val="2"/>
    </font>
    <font>
      <sz val="9"/>
      <name val="Arial"/>
      <family val="2"/>
    </font>
    <font>
      <vertAlign val="superscript"/>
      <sz val="10"/>
      <name val="Arial"/>
      <family val="2"/>
    </font>
    <font>
      <sz val="8"/>
      <color rgb="FF0066CC"/>
      <name val="Arial"/>
      <family val="2"/>
    </font>
    <font>
      <u/>
      <sz val="10"/>
      <color theme="10"/>
      <name val="Arial"/>
      <family val="2"/>
    </font>
    <font>
      <sz val="8"/>
      <color rgb="FF0000FF"/>
      <name val="Arial"/>
      <family val="2"/>
    </font>
    <font>
      <u/>
      <sz val="10"/>
      <color indexed="10"/>
      <name val="Arial"/>
      <family val="2"/>
    </font>
    <font>
      <sz val="10"/>
      <color theme="0"/>
      <name val="Arial"/>
      <family val="2"/>
    </font>
    <font>
      <sz val="10"/>
      <color indexed="10"/>
      <name val="Arial"/>
      <family val="2"/>
    </font>
    <font>
      <sz val="10"/>
      <color indexed="40"/>
      <name val="Arial"/>
      <family val="2"/>
    </font>
    <font>
      <b/>
      <u/>
      <sz val="10"/>
      <color indexed="57"/>
      <name val="Arial"/>
      <family val="2"/>
    </font>
    <font>
      <sz val="10"/>
      <color indexed="57"/>
      <name val="Arial"/>
      <family val="2"/>
    </font>
    <font>
      <b/>
      <u/>
      <sz val="10"/>
      <color indexed="14"/>
      <name val="Arial"/>
      <family val="2"/>
    </font>
    <font>
      <sz val="10"/>
      <color indexed="14"/>
      <name val="Arial"/>
      <family val="2"/>
    </font>
    <font>
      <vertAlign val="superscript"/>
      <sz val="8"/>
      <name val="Arial"/>
      <family val="2"/>
    </font>
    <font>
      <sz val="9"/>
      <color theme="1"/>
      <name val="Arial"/>
      <family val="2"/>
    </font>
    <font>
      <sz val="8"/>
      <color rgb="FFFF0000"/>
      <name val="Arial"/>
      <family val="2"/>
    </font>
    <font>
      <b/>
      <sz val="10"/>
      <color rgb="FFFF0000"/>
      <name val="Arial"/>
      <family val="2"/>
    </font>
    <font>
      <b/>
      <sz val="10"/>
      <name val="Arial"/>
      <family val="2"/>
    </font>
    <font>
      <b/>
      <sz val="10"/>
      <color indexed="10"/>
      <name val="Arial"/>
      <family val="2"/>
    </font>
    <font>
      <sz val="10"/>
      <color rgb="FF00B050"/>
      <name val="Arial"/>
      <family val="2"/>
    </font>
    <font>
      <sz val="10"/>
      <color rgb="FFFF0000"/>
      <name val="Arial"/>
      <family val="2"/>
    </font>
    <font>
      <sz val="10"/>
      <name val="Calibri"/>
      <family val="2"/>
      <scheme val="minor"/>
    </font>
    <font>
      <sz val="10"/>
      <color rgb="FFFF0000"/>
      <name val="Calibri"/>
      <family val="2"/>
      <scheme val="minor"/>
    </font>
    <font>
      <sz val="10"/>
      <color rgb="FF00B050"/>
      <name val="Calibri"/>
      <family val="2"/>
      <scheme val="minor"/>
    </font>
    <font>
      <sz val="8"/>
      <color theme="1"/>
      <name val="Arial"/>
      <family val="2"/>
    </font>
    <font>
      <sz val="8"/>
      <color indexed="81"/>
      <name val="Tahoma"/>
      <family val="2"/>
    </font>
    <font>
      <u/>
      <sz val="8"/>
      <color indexed="81"/>
      <name val="Tahoma"/>
      <family val="2"/>
    </font>
    <font>
      <b/>
      <sz val="8"/>
      <color indexed="81"/>
      <name val="Tahoma"/>
      <family val="2"/>
    </font>
    <font>
      <b/>
      <sz val="20"/>
      <color theme="1"/>
      <name val="Calibri"/>
      <family val="2"/>
      <scheme val="minor"/>
    </font>
    <font>
      <sz val="11"/>
      <color theme="1"/>
      <name val="Arial"/>
      <family val="2"/>
    </font>
    <font>
      <b/>
      <sz val="9"/>
      <color theme="1"/>
      <name val="Arial"/>
      <family val="2"/>
    </font>
    <font>
      <b/>
      <vertAlign val="superscript"/>
      <sz val="9"/>
      <color theme="1"/>
      <name val="Arial"/>
      <family val="2"/>
    </font>
    <font>
      <b/>
      <u/>
      <sz val="10"/>
      <color theme="1"/>
      <name val="Arial"/>
      <family val="2"/>
    </font>
    <font>
      <b/>
      <vertAlign val="subscript"/>
      <sz val="10"/>
      <color theme="1"/>
      <name val="Arial"/>
      <family val="2"/>
    </font>
    <font>
      <sz val="8"/>
      <name val="Wingdings"/>
      <charset val="2"/>
    </font>
    <font>
      <b/>
      <sz val="8"/>
      <color theme="1"/>
      <name val="Arial"/>
      <family val="2"/>
    </font>
    <font>
      <u/>
      <sz val="8"/>
      <color theme="10"/>
      <name val="Arial"/>
      <family val="2"/>
    </font>
    <font>
      <b/>
      <sz val="6"/>
      <color theme="1"/>
      <name val="Arial"/>
      <family val="2"/>
    </font>
    <font>
      <b/>
      <sz val="13"/>
      <color theme="1"/>
      <name val="Arial"/>
      <family val="2"/>
    </font>
    <font>
      <b/>
      <sz val="15"/>
      <color theme="1"/>
      <name val="Arial"/>
      <family val="2"/>
    </font>
    <font>
      <b/>
      <vertAlign val="subscript"/>
      <sz val="8"/>
      <color theme="1"/>
      <name val="Arial"/>
      <family val="2"/>
    </font>
    <font>
      <sz val="8"/>
      <color indexed="81"/>
      <name val="Arial"/>
      <family val="2"/>
    </font>
    <font>
      <b/>
      <vertAlign val="superscript"/>
      <sz val="8"/>
      <color theme="1"/>
      <name val="Arial"/>
      <family val="2"/>
    </font>
    <font>
      <b/>
      <sz val="10"/>
      <color theme="1"/>
      <name val="Helvetica LT Std"/>
    </font>
    <font>
      <sz val="6"/>
      <color theme="1"/>
      <name val="Arial"/>
      <family val="2"/>
    </font>
    <font>
      <sz val="7"/>
      <color theme="1"/>
      <name val="Arial"/>
      <family val="2"/>
    </font>
    <font>
      <b/>
      <sz val="8"/>
      <color rgb="FFFF0000"/>
      <name val="Arial"/>
      <family val="2"/>
    </font>
    <font>
      <u/>
      <sz val="8"/>
      <color indexed="81"/>
      <name val="Arial"/>
      <family val="2"/>
    </font>
    <font>
      <sz val="10"/>
      <name val="Arial"/>
      <family val="2"/>
    </font>
    <font>
      <b/>
      <u/>
      <sz val="10"/>
      <color indexed="10"/>
      <name val="Arial"/>
      <family val="2"/>
    </font>
    <font>
      <sz val="10"/>
      <color indexed="12"/>
      <name val="Arial"/>
      <family val="2"/>
    </font>
    <font>
      <sz val="10"/>
      <color rgb="FF0070C0"/>
      <name val="Calibri"/>
      <family val="2"/>
      <scheme val="minor"/>
    </font>
    <font>
      <sz val="10"/>
      <color rgb="FF0070C0"/>
      <name val="Arial"/>
      <family val="2"/>
    </font>
    <font>
      <b/>
      <sz val="11"/>
      <color theme="1"/>
      <name val="Arial"/>
      <family val="2"/>
    </font>
    <font>
      <b/>
      <sz val="11"/>
      <color theme="0"/>
      <name val="Arial"/>
      <family val="2"/>
    </font>
    <font>
      <sz val="11"/>
      <color theme="0"/>
      <name val="Arial"/>
      <family val="2"/>
    </font>
    <font>
      <b/>
      <sz val="9"/>
      <color indexed="81"/>
      <name val="Tahoma"/>
      <family val="2"/>
    </font>
    <font>
      <sz val="9"/>
      <color indexed="81"/>
      <name val="Tahoma"/>
      <family val="2"/>
    </font>
    <font>
      <sz val="11"/>
      <color theme="0" tint="-0.249977111117893"/>
      <name val="Calibri"/>
      <family val="2"/>
      <scheme val="minor"/>
    </font>
    <font>
      <sz val="9"/>
      <color theme="0" tint="-0.249977111117893"/>
      <name val="Arial"/>
      <family val="2"/>
    </font>
    <font>
      <sz val="10"/>
      <color theme="0" tint="-0.249977111117893"/>
      <name val="Arial"/>
      <family val="2"/>
    </font>
    <font>
      <vertAlign val="subscript"/>
      <sz val="10"/>
      <color theme="1"/>
      <name val="Calibri"/>
      <family val="2"/>
    </font>
    <font>
      <vertAlign val="subscript"/>
      <sz val="10"/>
      <color theme="1"/>
      <name val="Calibri"/>
      <family val="2"/>
      <scheme val="minor"/>
    </font>
    <font>
      <sz val="10"/>
      <color rgb="FFFF0000"/>
      <name val="Helvetica LT Std"/>
      <family val="2"/>
    </font>
    <font>
      <sz val="10"/>
      <color rgb="FFFF0000"/>
      <name val="Arial Narrow"/>
      <family val="2"/>
    </font>
    <font>
      <vertAlign val="superscript"/>
      <sz val="10"/>
      <color theme="1"/>
      <name val="Arial Narrow"/>
      <family val="2"/>
    </font>
    <font>
      <strike/>
      <sz val="10"/>
      <color rgb="FFFF0000"/>
      <name val="Arial Narrow"/>
      <family val="2"/>
    </font>
    <font>
      <strike/>
      <vertAlign val="superscript"/>
      <sz val="10"/>
      <color rgb="FFFF0000"/>
      <name val="Arial Narrow"/>
      <family val="2"/>
    </font>
    <font>
      <sz val="8"/>
      <name val="Calibri"/>
      <family val="2"/>
      <scheme val="minor"/>
    </font>
    <font>
      <b/>
      <sz val="10"/>
      <color theme="1"/>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8F8F8"/>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59999389629810485"/>
        <bgColor indexed="64"/>
      </patternFill>
    </fill>
  </fills>
  <borders count="8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indexed="64"/>
      </left>
      <right/>
      <top style="medium">
        <color auto="1"/>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diagonal/>
    </border>
    <border>
      <left/>
      <right/>
      <top style="thin">
        <color rgb="FF000000"/>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medium">
        <color indexed="64"/>
      </top>
      <bottom style="thin">
        <color auto="1"/>
      </bottom>
      <diagonal/>
    </border>
  </borders>
  <cellStyleXfs count="11">
    <xf numFmtId="0" fontId="0" fillId="0" borderId="0"/>
    <xf numFmtId="0" fontId="15"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164" fontId="21"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2" fillId="0" borderId="0" applyNumberFormat="0" applyFill="0" applyBorder="0" applyAlignment="0" applyProtection="0"/>
    <xf numFmtId="0" fontId="77" fillId="0" borderId="0"/>
  </cellStyleXfs>
  <cellXfs count="921">
    <xf numFmtId="0" fontId="0" fillId="0" borderId="0" xfId="0"/>
    <xf numFmtId="0" fontId="0" fillId="0" borderId="0" xfId="0"/>
    <xf numFmtId="0" fontId="0" fillId="0" borderId="0" xfId="0"/>
    <xf numFmtId="0" fontId="0" fillId="0" borderId="0" xfId="0" applyAlignment="1">
      <alignment wrapText="1"/>
    </xf>
    <xf numFmtId="0" fontId="0" fillId="0" borderId="0" xfId="0" applyBorder="1"/>
    <xf numFmtId="0" fontId="15" fillId="0" borderId="0" xfId="1" applyProtection="1"/>
    <xf numFmtId="0" fontId="15" fillId="0" borderId="0" xfId="1"/>
    <xf numFmtId="0" fontId="17" fillId="0" borderId="30" xfId="1" applyFont="1" applyBorder="1" applyProtection="1"/>
    <xf numFmtId="0" fontId="17" fillId="0" borderId="0" xfId="1" applyFont="1" applyBorder="1" applyProtection="1"/>
    <xf numFmtId="0" fontId="17" fillId="0" borderId="31" xfId="1" applyFont="1" applyBorder="1" applyProtection="1"/>
    <xf numFmtId="0" fontId="18" fillId="0" borderId="30" xfId="1" quotePrefix="1" applyFont="1" applyFill="1" applyBorder="1" applyAlignment="1" applyProtection="1">
      <alignment horizontal="left" vertical="center"/>
    </xf>
    <xf numFmtId="0" fontId="15" fillId="0" borderId="0" xfId="1" applyBorder="1" applyProtection="1"/>
    <xf numFmtId="0" fontId="22" fillId="0" borderId="0" xfId="1" applyFont="1" applyBorder="1" applyAlignment="1" applyProtection="1">
      <alignment vertical="center"/>
    </xf>
    <xf numFmtId="0" fontId="15" fillId="0" borderId="8" xfId="1" applyBorder="1" applyProtection="1"/>
    <xf numFmtId="0" fontId="15" fillId="0" borderId="9" xfId="1" applyBorder="1" applyProtection="1"/>
    <xf numFmtId="0" fontId="15" fillId="0" borderId="10" xfId="1" applyBorder="1" applyProtection="1"/>
    <xf numFmtId="0" fontId="15" fillId="0" borderId="11" xfId="1" applyBorder="1" applyProtection="1"/>
    <xf numFmtId="0" fontId="15" fillId="0" borderId="12" xfId="1" applyBorder="1" applyProtection="1"/>
    <xf numFmtId="0" fontId="15" fillId="0" borderId="0" xfId="1" applyAlignment="1" applyProtection="1">
      <alignment horizontal="left"/>
    </xf>
    <xf numFmtId="0" fontId="28" fillId="0" borderId="0" xfId="1" quotePrefix="1" applyFont="1" applyFill="1" applyBorder="1" applyAlignment="1" applyProtection="1">
      <alignment horizontal="left" vertical="center"/>
    </xf>
    <xf numFmtId="0" fontId="29" fillId="0" borderId="0" xfId="1" quotePrefix="1" applyFont="1" applyFill="1" applyBorder="1" applyAlignment="1" applyProtection="1">
      <alignment horizontal="left" vertical="center" wrapText="1"/>
    </xf>
    <xf numFmtId="0" fontId="15" fillId="0" borderId="12" xfId="1" applyBorder="1" applyAlignment="1" applyProtection="1">
      <alignment horizontal="left"/>
    </xf>
    <xf numFmtId="0" fontId="15" fillId="0" borderId="0" xfId="1" applyBorder="1" applyAlignment="1" applyProtection="1">
      <alignment horizontal="left"/>
    </xf>
    <xf numFmtId="0" fontId="15" fillId="0" borderId="0" xfId="1" quotePrefix="1" applyAlignment="1" applyProtection="1">
      <alignment horizontal="left"/>
    </xf>
    <xf numFmtId="0" fontId="15" fillId="0" borderId="11" xfId="1" quotePrefix="1" applyBorder="1" applyAlignment="1" applyProtection="1">
      <alignment horizontal="left"/>
    </xf>
    <xf numFmtId="0" fontId="15" fillId="0" borderId="0" xfId="1" applyFont="1" applyBorder="1" applyAlignment="1" applyProtection="1">
      <alignment horizontal="left"/>
    </xf>
    <xf numFmtId="0" fontId="15" fillId="0" borderId="0" xfId="1" applyFont="1" applyBorder="1" applyAlignment="1" applyProtection="1"/>
    <xf numFmtId="0" fontId="15" fillId="0" borderId="0" xfId="1" applyBorder="1" applyAlignment="1" applyProtection="1">
      <alignment horizontal="right"/>
    </xf>
    <xf numFmtId="0" fontId="15" fillId="0" borderId="0" xfId="1" applyFont="1" applyFill="1" applyBorder="1" applyAlignment="1" applyProtection="1"/>
    <xf numFmtId="0" fontId="15" fillId="0" borderId="0" xfId="1" applyBorder="1" applyAlignment="1" applyProtection="1"/>
    <xf numFmtId="0" fontId="15" fillId="0" borderId="11" xfId="1" applyBorder="1" applyAlignment="1" applyProtection="1">
      <alignment horizontal="left"/>
    </xf>
    <xf numFmtId="0" fontId="24" fillId="0" borderId="0" xfId="1" applyFont="1" applyAlignment="1" applyProtection="1">
      <alignment horizontal="left"/>
    </xf>
    <xf numFmtId="0" fontId="24" fillId="0" borderId="0" xfId="1" applyFont="1" applyProtection="1"/>
    <xf numFmtId="166" fontId="15" fillId="0" borderId="0" xfId="1" applyNumberFormat="1" applyBorder="1" applyAlignment="1" applyProtection="1">
      <alignment horizontal="right"/>
    </xf>
    <xf numFmtId="0" fontId="18" fillId="0" borderId="0" xfId="1" applyFont="1" applyBorder="1" applyAlignment="1" applyProtection="1">
      <alignment horizontal="left"/>
    </xf>
    <xf numFmtId="0" fontId="15" fillId="0" borderId="0" xfId="1" quotePrefix="1" applyFont="1" applyBorder="1" applyAlignment="1" applyProtection="1">
      <alignment horizontal="left"/>
    </xf>
    <xf numFmtId="0" fontId="15" fillId="0" borderId="0" xfId="1" applyBorder="1" applyAlignment="1" applyProtection="1">
      <alignment horizontal="center"/>
    </xf>
    <xf numFmtId="0" fontId="19" fillId="0" borderId="0" xfId="1" applyFont="1" applyBorder="1" applyAlignment="1" applyProtection="1"/>
    <xf numFmtId="0" fontId="24" fillId="0" borderId="0" xfId="1" applyFont="1" applyBorder="1" applyProtection="1"/>
    <xf numFmtId="0" fontId="19" fillId="0" borderId="0" xfId="1" applyFont="1" applyBorder="1" applyAlignment="1" applyProtection="1">
      <alignment wrapText="1"/>
    </xf>
    <xf numFmtId="0" fontId="32" fillId="0" borderId="0" xfId="9" applyBorder="1" applyAlignment="1" applyProtection="1"/>
    <xf numFmtId="0" fontId="32" fillId="0" borderId="31" xfId="9" applyBorder="1" applyAlignment="1" applyProtection="1"/>
    <xf numFmtId="0" fontId="15" fillId="0" borderId="0" xfId="1" applyFont="1" applyBorder="1" applyAlignment="1" applyProtection="1">
      <alignment horizontal="right"/>
    </xf>
    <xf numFmtId="0" fontId="15" fillId="0" borderId="14" xfId="1" applyBorder="1" applyProtection="1"/>
    <xf numFmtId="0" fontId="15" fillId="0" borderId="15" xfId="1" applyBorder="1" applyProtection="1"/>
    <xf numFmtId="0" fontId="15" fillId="0" borderId="16" xfId="1" applyBorder="1" applyProtection="1"/>
    <xf numFmtId="0" fontId="15" fillId="0" borderId="10" xfId="1" applyBorder="1" applyAlignment="1" applyProtection="1">
      <alignment horizontal="left"/>
    </xf>
    <xf numFmtId="0" fontId="24" fillId="0" borderId="0" xfId="1" applyFont="1" applyBorder="1" applyAlignment="1" applyProtection="1">
      <alignment horizontal="center"/>
    </xf>
    <xf numFmtId="0" fontId="15" fillId="0" borderId="0" xfId="1" applyFont="1" applyBorder="1" applyAlignment="1" applyProtection="1">
      <alignment horizontal="center" vertical="center" wrapText="1"/>
    </xf>
    <xf numFmtId="0" fontId="24" fillId="0" borderId="0" xfId="1" applyFont="1" applyBorder="1" applyAlignment="1" applyProtection="1">
      <alignment horizontal="center" vertical="center"/>
    </xf>
    <xf numFmtId="0" fontId="19" fillId="0" borderId="0" xfId="1" applyFont="1" applyBorder="1" applyAlignment="1" applyProtection="1">
      <alignment horizontal="left"/>
    </xf>
    <xf numFmtId="1" fontId="15" fillId="0" borderId="0" xfId="1" applyNumberFormat="1" applyBorder="1" applyAlignment="1" applyProtection="1">
      <alignment horizontal="center"/>
    </xf>
    <xf numFmtId="0" fontId="32" fillId="0" borderId="30" xfId="9" applyBorder="1" applyAlignment="1" applyProtection="1"/>
    <xf numFmtId="0" fontId="18" fillId="0" borderId="0" xfId="1" applyFont="1" applyBorder="1" applyAlignment="1" applyProtection="1">
      <alignment horizontal="right"/>
    </xf>
    <xf numFmtId="0" fontId="24" fillId="0" borderId="1" xfId="1" applyFont="1" applyBorder="1" applyAlignment="1" applyProtection="1">
      <alignment horizontal="center"/>
      <protection locked="0"/>
    </xf>
    <xf numFmtId="0" fontId="24" fillId="0" borderId="1" xfId="1" applyFont="1" applyBorder="1" applyAlignment="1" applyProtection="1">
      <alignment horizontal="center"/>
    </xf>
    <xf numFmtId="0" fontId="15" fillId="0" borderId="0" xfId="1" applyFont="1" applyBorder="1" applyAlignment="1" applyProtection="1">
      <alignment vertical="center"/>
    </xf>
    <xf numFmtId="0" fontId="32" fillId="0" borderId="0" xfId="9" applyBorder="1" applyAlignment="1" applyProtection="1">
      <alignment vertical="center"/>
    </xf>
    <xf numFmtId="0" fontId="15" fillId="0" borderId="0" xfId="1" quotePrefix="1" applyBorder="1" applyAlignment="1" applyProtection="1">
      <alignment horizontal="left"/>
    </xf>
    <xf numFmtId="0" fontId="15" fillId="0" borderId="0" xfId="1" applyFont="1" applyBorder="1" applyAlignment="1" applyProtection="1">
      <alignment vertical="center" wrapText="1"/>
    </xf>
    <xf numFmtId="0" fontId="34" fillId="0" borderId="0" xfId="1" applyFont="1" applyBorder="1" applyProtection="1"/>
    <xf numFmtId="0" fontId="19" fillId="0" borderId="0" xfId="9" applyFont="1" applyBorder="1" applyProtection="1"/>
    <xf numFmtId="0" fontId="15" fillId="0" borderId="0" xfId="1" applyFont="1" applyBorder="1" applyProtection="1"/>
    <xf numFmtId="0" fontId="19" fillId="0" borderId="0" xfId="9" applyFont="1" applyBorder="1" applyAlignment="1" applyProtection="1">
      <alignment horizontal="left"/>
    </xf>
    <xf numFmtId="0" fontId="19" fillId="0" borderId="0" xfId="1" applyFont="1" applyBorder="1" applyProtection="1"/>
    <xf numFmtId="0" fontId="15" fillId="0" borderId="0" xfId="9" applyFont="1" applyBorder="1" applyAlignment="1" applyProtection="1">
      <alignment horizontal="left"/>
    </xf>
    <xf numFmtId="0" fontId="15" fillId="0" borderId="14" xfId="1" quotePrefix="1" applyBorder="1" applyAlignment="1" applyProtection="1">
      <alignment horizontal="left"/>
    </xf>
    <xf numFmtId="0" fontId="15" fillId="0" borderId="15" xfId="1" applyBorder="1" applyAlignment="1" applyProtection="1">
      <alignment horizontal="left"/>
    </xf>
    <xf numFmtId="1" fontId="15" fillId="0" borderId="15" xfId="1" applyNumberFormat="1" applyBorder="1" applyAlignment="1" applyProtection="1">
      <alignment horizontal="center"/>
    </xf>
    <xf numFmtId="0" fontId="15" fillId="0" borderId="16" xfId="1" applyBorder="1" applyAlignment="1" applyProtection="1">
      <alignment horizontal="left"/>
    </xf>
    <xf numFmtId="0" fontId="15" fillId="0" borderId="15" xfId="1" applyBorder="1" applyAlignment="1" applyProtection="1">
      <alignment horizontal="center" vertical="center"/>
    </xf>
    <xf numFmtId="0" fontId="15" fillId="0" borderId="15" xfId="1" applyBorder="1" applyAlignment="1" applyProtection="1">
      <alignment horizontal="center"/>
    </xf>
    <xf numFmtId="0" fontId="15" fillId="0" borderId="15" xfId="1" applyBorder="1" applyAlignment="1" applyProtection="1">
      <alignment horizontal="center" vertical="center" wrapText="1"/>
    </xf>
    <xf numFmtId="0" fontId="24" fillId="0" borderId="0" xfId="1" applyFont="1" applyBorder="1" applyAlignment="1" applyProtection="1">
      <alignment horizontal="left"/>
    </xf>
    <xf numFmtId="0" fontId="15" fillId="0" borderId="0" xfId="1" applyAlignment="1" applyProtection="1"/>
    <xf numFmtId="0" fontId="15" fillId="0" borderId="0" xfId="1" applyBorder="1" applyAlignment="1" applyProtection="1">
      <alignment horizontal="center" vertical="center"/>
    </xf>
    <xf numFmtId="0" fontId="24" fillId="0" borderId="0" xfId="1" applyFont="1" applyBorder="1" applyAlignment="1" applyProtection="1">
      <alignment horizontal="left" vertical="center"/>
    </xf>
    <xf numFmtId="0" fontId="24" fillId="0" borderId="0" xfId="1" applyFont="1" applyFill="1" applyBorder="1" applyAlignment="1" applyProtection="1"/>
    <xf numFmtId="0" fontId="35" fillId="0" borderId="0" xfId="1" applyFont="1" applyFill="1" applyBorder="1" applyAlignment="1" applyProtection="1">
      <alignment horizontal="center" vertical="center"/>
    </xf>
    <xf numFmtId="0" fontId="15" fillId="0" borderId="0" xfId="1" applyAlignment="1"/>
    <xf numFmtId="1" fontId="18" fillId="0" borderId="0" xfId="1" applyNumberFormat="1" applyFont="1" applyBorder="1" applyAlignment="1" applyProtection="1">
      <alignment horizontal="center"/>
    </xf>
    <xf numFmtId="0" fontId="15" fillId="0" borderId="0" xfId="1" quotePrefix="1" applyFont="1" applyBorder="1" applyAlignment="1" applyProtection="1">
      <alignment horizontal="right"/>
    </xf>
    <xf numFmtId="0" fontId="15" fillId="0" borderId="0" xfId="1" applyFont="1" applyProtection="1"/>
    <xf numFmtId="0" fontId="36" fillId="0" borderId="0" xfId="1" applyFont="1" applyBorder="1" applyProtection="1"/>
    <xf numFmtId="0" fontId="15" fillId="0" borderId="0" xfId="1" quotePrefix="1" applyBorder="1" applyAlignment="1" applyProtection="1">
      <alignment horizontal="right"/>
    </xf>
    <xf numFmtId="0" fontId="37" fillId="0" borderId="0" xfId="1" quotePrefix="1" applyFont="1" applyBorder="1" applyAlignment="1" applyProtection="1">
      <alignment horizontal="right"/>
    </xf>
    <xf numFmtId="0" fontId="37" fillId="0" borderId="0" xfId="1" applyFont="1" applyBorder="1" applyAlignment="1" applyProtection="1"/>
    <xf numFmtId="0" fontId="36" fillId="0" borderId="0" xfId="1" quotePrefix="1" applyFont="1" applyBorder="1" applyAlignment="1" applyProtection="1">
      <alignment horizontal="right"/>
    </xf>
    <xf numFmtId="0" fontId="37" fillId="0" borderId="0" xfId="1" applyFont="1" applyBorder="1" applyProtection="1"/>
    <xf numFmtId="0" fontId="38" fillId="0" borderId="0" xfId="1" applyFont="1" applyBorder="1" applyProtection="1"/>
    <xf numFmtId="0" fontId="39" fillId="0" borderId="0" xfId="1" quotePrefix="1" applyFont="1" applyBorder="1" applyAlignment="1" applyProtection="1">
      <alignment horizontal="right"/>
    </xf>
    <xf numFmtId="0" fontId="39" fillId="0" borderId="0" xfId="1" applyFont="1" applyBorder="1" applyProtection="1"/>
    <xf numFmtId="0" fontId="39" fillId="0" borderId="0" xfId="1" applyFont="1" applyBorder="1" applyAlignment="1" applyProtection="1"/>
    <xf numFmtId="0" fontId="15" fillId="0" borderId="0" xfId="1" applyFill="1" applyBorder="1" applyProtection="1"/>
    <xf numFmtId="0" fontId="24" fillId="0" borderId="0" xfId="1" applyFont="1" applyFill="1" applyBorder="1" applyProtection="1"/>
    <xf numFmtId="0" fontId="40" fillId="0" borderId="0" xfId="1" applyFont="1" applyBorder="1" applyProtection="1"/>
    <xf numFmtId="0" fontId="41" fillId="0" borderId="0" xfId="1" quotePrefix="1" applyFont="1" applyBorder="1" applyAlignment="1" applyProtection="1">
      <alignment horizontal="right"/>
    </xf>
    <xf numFmtId="0" fontId="41" fillId="0" borderId="0" xfId="1" applyFont="1" applyBorder="1" applyProtection="1"/>
    <xf numFmtId="0" fontId="15" fillId="0" borderId="0" xfId="1" applyFont="1" applyFill="1" applyBorder="1" applyProtection="1"/>
    <xf numFmtId="0" fontId="18" fillId="0" borderId="0" xfId="1" applyFont="1" applyBorder="1" applyProtection="1"/>
    <xf numFmtId="0" fontId="24" fillId="0" borderId="0" xfId="1" quotePrefix="1" applyFont="1" applyFill="1" applyBorder="1" applyProtection="1"/>
    <xf numFmtId="0" fontId="22" fillId="0" borderId="0" xfId="1" applyFont="1" applyBorder="1" applyProtection="1"/>
    <xf numFmtId="0" fontId="29" fillId="0" borderId="0" xfId="1" applyFont="1" applyBorder="1" applyAlignment="1" applyProtection="1">
      <alignment horizontal="center"/>
    </xf>
    <xf numFmtId="0" fontId="48" fillId="0" borderId="0" xfId="1" applyFont="1" applyBorder="1" applyProtection="1"/>
    <xf numFmtId="0" fontId="24" fillId="0" borderId="30" xfId="1" applyFont="1" applyBorder="1" applyAlignment="1" applyProtection="1"/>
    <xf numFmtId="0" fontId="24" fillId="0" borderId="0" xfId="1" applyFont="1" applyBorder="1" applyAlignment="1" applyProtection="1"/>
    <xf numFmtId="0" fontId="24" fillId="5" borderId="0" xfId="1" applyFont="1" applyFill="1"/>
    <xf numFmtId="0" fontId="24" fillId="0" borderId="0" xfId="1" applyFont="1"/>
    <xf numFmtId="0" fontId="24" fillId="0" borderId="0" xfId="1" applyFont="1" applyAlignment="1"/>
    <xf numFmtId="0" fontId="24" fillId="0" borderId="0" xfId="1" applyNumberFormat="1" applyFont="1" applyAlignment="1" applyProtection="1">
      <alignment horizontal="left"/>
    </xf>
    <xf numFmtId="0" fontId="24" fillId="0" borderId="0" xfId="1" applyFont="1" applyBorder="1" applyAlignment="1"/>
    <xf numFmtId="0" fontId="49" fillId="0" borderId="0" xfId="1" applyFont="1"/>
    <xf numFmtId="0" fontId="24" fillId="6" borderId="0" xfId="1" applyFont="1" applyFill="1"/>
    <xf numFmtId="0" fontId="24" fillId="0" borderId="0" xfId="1" applyFont="1" applyBorder="1" applyAlignment="1">
      <alignment horizontal="left"/>
    </xf>
    <xf numFmtId="0" fontId="24" fillId="0" borderId="0" xfId="1" applyFont="1" applyFill="1"/>
    <xf numFmtId="0" fontId="24" fillId="0" borderId="0" xfId="1" quotePrefix="1" applyFont="1" applyBorder="1" applyAlignment="1" applyProtection="1"/>
    <xf numFmtId="0" fontId="50" fillId="0" borderId="0" xfId="1" applyFont="1" applyAlignment="1"/>
    <xf numFmtId="0" fontId="50" fillId="0" borderId="0" xfId="1" quotePrefix="1" applyFont="1" applyAlignment="1" applyProtection="1"/>
    <xf numFmtId="0" fontId="50" fillId="0" borderId="0" xfId="1" applyFont="1" applyProtection="1"/>
    <xf numFmtId="0" fontId="2" fillId="0" borderId="0" xfId="1" applyFont="1"/>
    <xf numFmtId="0" fontId="2" fillId="0" borderId="0" xfId="1" applyFont="1" applyAlignment="1">
      <alignment horizontal="left"/>
    </xf>
    <xf numFmtId="0" fontId="50" fillId="0" borderId="0" xfId="1" applyFont="1" applyAlignment="1">
      <alignment horizontal="left"/>
    </xf>
    <xf numFmtId="0" fontId="50" fillId="0" borderId="0" xfId="1" applyFont="1" applyBorder="1" applyAlignment="1" applyProtection="1">
      <alignment horizontal="left"/>
    </xf>
    <xf numFmtId="0" fontId="50" fillId="0" borderId="0" xfId="1" applyFont="1" applyAlignment="1" applyProtection="1"/>
    <xf numFmtId="0" fontId="2" fillId="0" borderId="0" xfId="1" applyFont="1" applyBorder="1" applyAlignment="1" applyProtection="1">
      <alignment vertical="center"/>
    </xf>
    <xf numFmtId="0" fontId="51" fillId="0" borderId="0" xfId="1" applyFont="1"/>
    <xf numFmtId="0" fontId="52" fillId="0" borderId="0" xfId="1" applyFont="1"/>
    <xf numFmtId="0" fontId="50" fillId="0" borderId="0" xfId="1" applyFont="1" applyBorder="1" applyProtection="1"/>
    <xf numFmtId="0" fontId="49" fillId="0" borderId="0" xfId="1" applyFont="1" applyProtection="1"/>
    <xf numFmtId="0" fontId="44" fillId="0" borderId="0" xfId="1" applyFont="1" applyBorder="1" applyAlignment="1" applyProtection="1"/>
    <xf numFmtId="0" fontId="0" fillId="0" borderId="0" xfId="0" applyNumberFormat="1"/>
    <xf numFmtId="0" fontId="0" fillId="0" borderId="0" xfId="0" applyFill="1"/>
    <xf numFmtId="0" fontId="43" fillId="0" borderId="0" xfId="0" applyFont="1"/>
    <xf numFmtId="0" fontId="15" fillId="0" borderId="0" xfId="1" applyFont="1" applyBorder="1" applyAlignment="1" applyProtection="1">
      <alignment horizontal="left"/>
    </xf>
    <xf numFmtId="0" fontId="15" fillId="0" borderId="0" xfId="1" applyBorder="1" applyProtection="1"/>
    <xf numFmtId="0" fontId="32" fillId="0" borderId="0" xfId="9" applyBorder="1" applyAlignment="1" applyProtection="1">
      <alignment horizontal="left"/>
    </xf>
    <xf numFmtId="0" fontId="24" fillId="0" borderId="0" xfId="1" applyFont="1" applyBorder="1" applyAlignment="1" applyProtection="1">
      <alignment horizontal="center"/>
    </xf>
    <xf numFmtId="0" fontId="24" fillId="0" borderId="0" xfId="1" applyFont="1" applyBorder="1" applyAlignment="1" applyProtection="1">
      <alignment horizontal="center"/>
      <protection locked="0"/>
    </xf>
    <xf numFmtId="0" fontId="63" fillId="0" borderId="0" xfId="1" applyFont="1" applyProtection="1"/>
    <xf numFmtId="0" fontId="24" fillId="0" borderId="0" xfId="1" quotePrefix="1" applyFont="1" applyBorder="1" applyAlignment="1" applyProtection="1">
      <alignment horizontal="right"/>
    </xf>
    <xf numFmtId="0" fontId="23" fillId="0" borderId="0" xfId="1" applyFont="1" applyBorder="1" applyProtection="1"/>
    <xf numFmtId="0" fontId="23" fillId="0" borderId="0" xfId="1" quotePrefix="1" applyFont="1" applyBorder="1" applyAlignment="1" applyProtection="1">
      <alignment horizontal="right"/>
    </xf>
    <xf numFmtId="0" fontId="0" fillId="0" borderId="11" xfId="0" applyBorder="1" applyProtection="1"/>
    <xf numFmtId="0" fontId="0" fillId="0" borderId="0" xfId="0" applyBorder="1" applyProtection="1"/>
    <xf numFmtId="0" fontId="4" fillId="3" borderId="1" xfId="0" applyFont="1" applyFill="1" applyBorder="1" applyAlignment="1" applyProtection="1">
      <alignment horizontal="center" vertical="center" wrapText="1"/>
    </xf>
    <xf numFmtId="0" fontId="0" fillId="2" borderId="11" xfId="0" applyFill="1" applyBorder="1" applyProtection="1"/>
    <xf numFmtId="0" fontId="64" fillId="0" borderId="30" xfId="0" applyFont="1" applyBorder="1" applyProtection="1"/>
    <xf numFmtId="0" fontId="43" fillId="0" borderId="0" xfId="0" applyFont="1" applyBorder="1" applyProtection="1"/>
    <xf numFmtId="0" fontId="43" fillId="0" borderId="31" xfId="0" applyFont="1" applyBorder="1" applyProtection="1"/>
    <xf numFmtId="0" fontId="57" fillId="2" borderId="12" xfId="0" applyFont="1" applyFill="1" applyBorder="1" applyAlignment="1" applyProtection="1">
      <alignment horizontal="center" vertical="center"/>
    </xf>
    <xf numFmtId="0" fontId="53" fillId="0" borderId="0" xfId="0" applyFont="1" applyBorder="1" applyProtection="1"/>
    <xf numFmtId="0" fontId="53" fillId="0" borderId="31" xfId="0" applyFont="1" applyBorder="1" applyProtection="1"/>
    <xf numFmtId="0" fontId="53" fillId="0" borderId="0" xfId="0" applyFont="1" applyBorder="1" applyAlignment="1" applyProtection="1">
      <alignment horizontal="left"/>
    </xf>
    <xf numFmtId="0" fontId="53" fillId="0" borderId="0" xfId="0" applyFont="1" applyBorder="1" applyAlignment="1" applyProtection="1">
      <alignment horizontal="center"/>
    </xf>
    <xf numFmtId="0" fontId="57" fillId="2" borderId="11" xfId="0"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3" fillId="0" borderId="0" xfId="0" applyFont="1" applyFill="1" applyBorder="1" applyProtection="1"/>
    <xf numFmtId="0" fontId="53" fillId="0" borderId="0" xfId="0" applyFont="1" applyFill="1" applyBorder="1" applyAlignment="1" applyProtection="1">
      <alignment horizontal="right"/>
    </xf>
    <xf numFmtId="0" fontId="58" fillId="0" borderId="0" xfId="0" applyFont="1" applyProtection="1"/>
    <xf numFmtId="0" fontId="20" fillId="0" borderId="0" xfId="0" applyFont="1" applyProtection="1"/>
    <xf numFmtId="0" fontId="4" fillId="0" borderId="1" xfId="0" quotePrefix="1" applyFont="1" applyBorder="1" applyAlignment="1" applyProtection="1">
      <alignment horizontal="center"/>
    </xf>
    <xf numFmtId="0" fontId="43" fillId="0" borderId="0" xfId="0" applyFont="1" applyProtection="1"/>
    <xf numFmtId="0" fontId="0" fillId="0" borderId="0" xfId="0" applyProtection="1"/>
    <xf numFmtId="0" fontId="43" fillId="0" borderId="0" xfId="0" applyFont="1" applyAlignment="1" applyProtection="1">
      <alignment horizontal="right"/>
    </xf>
    <xf numFmtId="0" fontId="58" fillId="0" borderId="0" xfId="0" applyFont="1" applyAlignment="1" applyProtection="1">
      <alignment horizontal="right"/>
    </xf>
    <xf numFmtId="0" fontId="0" fillId="0" borderId="0" xfId="0" applyAlignment="1" applyProtection="1">
      <alignment horizontal="right"/>
    </xf>
    <xf numFmtId="0" fontId="53" fillId="0" borderId="1" xfId="0" applyFont="1" applyBorder="1" applyAlignment="1" applyProtection="1">
      <alignment horizontal="center"/>
      <protection locked="0"/>
    </xf>
    <xf numFmtId="170" fontId="53" fillId="0" borderId="1" xfId="0" applyNumberFormat="1" applyFont="1" applyBorder="1" applyAlignment="1" applyProtection="1">
      <alignment horizontal="center"/>
      <protection locked="0"/>
    </xf>
    <xf numFmtId="0" fontId="0" fillId="0" borderId="0" xfId="0" applyProtection="1">
      <protection locked="0"/>
    </xf>
    <xf numFmtId="0" fontId="4" fillId="2" borderId="1" xfId="0" applyFont="1" applyFill="1" applyBorder="1" applyAlignment="1" applyProtection="1">
      <alignment horizontal="center" vertical="center" wrapText="1"/>
    </xf>
    <xf numFmtId="0" fontId="2" fillId="0" borderId="0" xfId="0" applyFont="1" applyProtection="1"/>
    <xf numFmtId="0" fontId="0" fillId="0" borderId="8" xfId="0" applyBorder="1" applyProtection="1"/>
    <xf numFmtId="0" fontId="53" fillId="0" borderId="11" xfId="0" applyFont="1" applyBorder="1" applyProtection="1"/>
    <xf numFmtId="0" fontId="53" fillId="0" borderId="12" xfId="0" applyFont="1" applyBorder="1" applyProtection="1"/>
    <xf numFmtId="0" fontId="64" fillId="3" borderId="46" xfId="0" applyFont="1" applyFill="1" applyBorder="1" applyAlignment="1" applyProtection="1"/>
    <xf numFmtId="0" fontId="64" fillId="3" borderId="1" xfId="0" applyFont="1" applyFill="1" applyBorder="1" applyProtection="1"/>
    <xf numFmtId="0" fontId="0" fillId="0" borderId="14" xfId="0" applyBorder="1" applyProtection="1"/>
    <xf numFmtId="0" fontId="0" fillId="0" borderId="15" xfId="0" applyBorder="1" applyProtection="1"/>
    <xf numFmtId="0" fontId="0" fillId="0" borderId="16" xfId="0" applyBorder="1" applyProtection="1"/>
    <xf numFmtId="0" fontId="53" fillId="0" borderId="0" xfId="0" applyFont="1" applyProtection="1"/>
    <xf numFmtId="0" fontId="4" fillId="2" borderId="44" xfId="0" applyFont="1" applyFill="1" applyBorder="1" applyAlignment="1" applyProtection="1">
      <alignment horizontal="center" vertical="center" wrapText="1"/>
    </xf>
    <xf numFmtId="0" fontId="53" fillId="0" borderId="0" xfId="0" applyFont="1" applyFill="1" applyBorder="1" applyAlignment="1" applyProtection="1">
      <alignment wrapText="1"/>
    </xf>
    <xf numFmtId="0" fontId="24" fillId="8" borderId="1" xfId="0" applyFont="1" applyFill="1" applyBorder="1" applyAlignment="1" applyProtection="1">
      <alignment horizontal="center" vertical="center" wrapText="1"/>
      <protection locked="0"/>
    </xf>
    <xf numFmtId="168" fontId="24" fillId="8" borderId="1" xfId="0" applyNumberFormat="1" applyFont="1" applyFill="1" applyBorder="1" applyAlignment="1" applyProtection="1">
      <alignment horizontal="center" vertical="center" wrapText="1"/>
      <protection locked="0"/>
    </xf>
    <xf numFmtId="0" fontId="24" fillId="8" borderId="51" xfId="0" applyFont="1" applyFill="1" applyBorder="1" applyAlignment="1" applyProtection="1">
      <alignment horizontal="center" vertical="center" wrapText="1"/>
      <protection locked="0"/>
    </xf>
    <xf numFmtId="168" fontId="24" fillId="8" borderId="51" xfId="0" applyNumberFormat="1" applyFont="1" applyFill="1" applyBorder="1" applyAlignment="1" applyProtection="1">
      <alignment horizontal="center" vertical="center" wrapText="1"/>
      <protection locked="0"/>
    </xf>
    <xf numFmtId="0" fontId="53" fillId="8" borderId="46" xfId="0" applyFont="1" applyFill="1" applyBorder="1" applyAlignment="1" applyProtection="1">
      <alignment horizontal="center" vertical="center" wrapText="1"/>
      <protection locked="0"/>
    </xf>
    <xf numFmtId="169" fontId="53" fillId="8" borderId="1" xfId="5" applyNumberFormat="1" applyFont="1" applyFill="1" applyBorder="1" applyAlignment="1" applyProtection="1">
      <alignment horizontal="right" vertical="center" wrapText="1"/>
      <protection locked="0"/>
    </xf>
    <xf numFmtId="169" fontId="53" fillId="8" borderId="1" xfId="5" applyNumberFormat="1" applyFont="1" applyFill="1" applyBorder="1" applyAlignment="1" applyProtection="1">
      <alignment horizontal="center" vertical="center" wrapText="1"/>
      <protection locked="0"/>
    </xf>
    <xf numFmtId="0" fontId="53" fillId="8" borderId="59" xfId="0" applyFont="1" applyFill="1" applyBorder="1" applyAlignment="1" applyProtection="1">
      <alignment horizontal="center" vertical="center" wrapText="1"/>
      <protection locked="0"/>
    </xf>
    <xf numFmtId="169" fontId="53" fillId="8" borderId="51" xfId="5" applyNumberFormat="1" applyFont="1" applyFill="1" applyBorder="1" applyAlignment="1" applyProtection="1">
      <alignment horizontal="right" vertical="center" wrapText="1"/>
      <protection locked="0"/>
    </xf>
    <xf numFmtId="169" fontId="53" fillId="8" borderId="51" xfId="5" applyNumberFormat="1" applyFont="1" applyFill="1" applyBorder="1" applyAlignment="1" applyProtection="1">
      <alignment horizontal="center" vertical="center" wrapText="1"/>
      <protection locked="0"/>
    </xf>
    <xf numFmtId="0" fontId="53" fillId="8" borderId="44" xfId="0" applyFont="1" applyFill="1" applyBorder="1" applyAlignment="1" applyProtection="1">
      <alignment horizontal="center" vertical="center" wrapText="1"/>
      <protection locked="0"/>
    </xf>
    <xf numFmtId="0" fontId="53" fillId="8" borderId="53" xfId="0" applyFont="1" applyFill="1" applyBorder="1" applyAlignment="1" applyProtection="1">
      <alignment horizontal="center" vertical="center" wrapText="1"/>
      <protection locked="0"/>
    </xf>
    <xf numFmtId="0" fontId="53" fillId="8" borderId="44" xfId="0" applyFont="1" applyFill="1" applyBorder="1" applyProtection="1">
      <protection locked="0"/>
    </xf>
    <xf numFmtId="0" fontId="32" fillId="0" borderId="9" xfId="9" applyFill="1" applyBorder="1" applyAlignment="1" applyProtection="1">
      <alignment vertical="center"/>
    </xf>
    <xf numFmtId="164" fontId="53" fillId="0" borderId="0" xfId="5" applyFont="1" applyProtection="1"/>
    <xf numFmtId="164" fontId="73" fillId="0" borderId="0" xfId="5" applyFont="1" applyProtection="1"/>
    <xf numFmtId="43" fontId="73" fillId="0" borderId="0" xfId="0" applyNumberFormat="1" applyFont="1" applyProtection="1"/>
    <xf numFmtId="43" fontId="53" fillId="0" borderId="1" xfId="0" applyNumberFormat="1" applyFont="1" applyBorder="1" applyProtection="1"/>
    <xf numFmtId="43" fontId="0" fillId="0" borderId="0" xfId="0" applyNumberFormat="1" applyProtection="1"/>
    <xf numFmtId="0" fontId="53" fillId="8" borderId="1" xfId="0" applyFont="1" applyFill="1" applyBorder="1" applyAlignment="1" applyProtection="1">
      <alignment horizontal="center" vertical="center" wrapText="1"/>
      <protection locked="0"/>
    </xf>
    <xf numFmtId="170" fontId="53" fillId="8" borderId="1" xfId="0" applyNumberFormat="1" applyFont="1" applyFill="1" applyBorder="1" applyAlignment="1" applyProtection="1">
      <alignment horizontal="center" vertical="center" wrapText="1"/>
      <protection locked="0"/>
    </xf>
    <xf numFmtId="0" fontId="53" fillId="8" borderId="51" xfId="0" applyFont="1" applyFill="1" applyBorder="1" applyAlignment="1" applyProtection="1">
      <alignment horizontal="center" vertical="center" wrapText="1"/>
      <protection locked="0"/>
    </xf>
    <xf numFmtId="170" fontId="53" fillId="8" borderId="52" xfId="0" applyNumberFormat="1" applyFont="1" applyFill="1" applyBorder="1" applyAlignment="1" applyProtection="1">
      <alignment horizontal="center" vertical="center" wrapText="1"/>
      <protection locked="0"/>
    </xf>
    <xf numFmtId="0" fontId="53" fillId="8" borderId="52" xfId="0" applyFont="1" applyFill="1" applyBorder="1" applyAlignment="1" applyProtection="1">
      <alignment horizontal="center" vertical="center" wrapText="1"/>
      <protection locked="0"/>
    </xf>
    <xf numFmtId="0" fontId="53" fillId="8" borderId="44" xfId="0" applyFont="1" applyFill="1" applyBorder="1" applyAlignment="1" applyProtection="1">
      <alignment vertical="center"/>
      <protection locked="0"/>
    </xf>
    <xf numFmtId="0" fontId="17" fillId="0" borderId="0" xfId="1" applyFont="1" applyBorder="1" applyAlignment="1" applyProtection="1">
      <alignment horizontal="left" wrapText="1"/>
    </xf>
    <xf numFmtId="0" fontId="17" fillId="0" borderId="31" xfId="1" applyFont="1" applyBorder="1" applyAlignment="1" applyProtection="1">
      <alignment horizontal="left" wrapText="1"/>
    </xf>
    <xf numFmtId="0" fontId="15" fillId="0" borderId="0" xfId="6" applyFont="1" applyBorder="1" applyAlignment="1" applyProtection="1">
      <alignment horizontal="left" vertical="top" wrapText="1"/>
    </xf>
    <xf numFmtId="0" fontId="77" fillId="0" borderId="0" xfId="10" applyBorder="1" applyProtection="1"/>
    <xf numFmtId="0" fontId="77" fillId="0" borderId="0" xfId="10" applyProtection="1"/>
    <xf numFmtId="0" fontId="77" fillId="0" borderId="0" xfId="10"/>
    <xf numFmtId="0" fontId="15" fillId="0" borderId="30" xfId="10" applyFont="1" applyBorder="1" applyProtection="1"/>
    <xf numFmtId="0" fontId="15" fillId="0" borderId="0" xfId="10" applyFont="1" applyBorder="1" applyProtection="1"/>
    <xf numFmtId="0" fontId="15" fillId="0" borderId="31" xfId="10" applyFont="1" applyBorder="1" applyProtection="1"/>
    <xf numFmtId="0" fontId="18" fillId="0" borderId="30" xfId="10" quotePrefix="1" applyFont="1" applyFill="1" applyBorder="1" applyAlignment="1" applyProtection="1">
      <alignment horizontal="left" vertical="center"/>
    </xf>
    <xf numFmtId="0" fontId="77" fillId="0" borderId="31" xfId="10" applyBorder="1" applyProtection="1"/>
    <xf numFmtId="0" fontId="15" fillId="0" borderId="0" xfId="10" quotePrefix="1" applyFont="1" applyBorder="1" applyAlignment="1" applyProtection="1">
      <alignment horizontal="right"/>
    </xf>
    <xf numFmtId="0" fontId="32" fillId="0" borderId="0" xfId="9" applyAlignment="1">
      <alignment horizontal="center" vertical="center"/>
    </xf>
    <xf numFmtId="0" fontId="15" fillId="0" borderId="31" xfId="10" applyFont="1" applyBorder="1" applyAlignment="1" applyProtection="1"/>
    <xf numFmtId="0" fontId="15" fillId="0" borderId="0" xfId="10" applyFont="1" applyBorder="1" applyAlignment="1" applyProtection="1">
      <alignment horizontal="left" wrapText="1"/>
    </xf>
    <xf numFmtId="0" fontId="15" fillId="0" borderId="6" xfId="10" applyFont="1" applyBorder="1" applyProtection="1"/>
    <xf numFmtId="0" fontId="15" fillId="0" borderId="7" xfId="10" applyFont="1" applyBorder="1" applyProtection="1"/>
    <xf numFmtId="0" fontId="15" fillId="0" borderId="2" xfId="10" applyFont="1" applyBorder="1" applyProtection="1"/>
    <xf numFmtId="0" fontId="77" fillId="0" borderId="30" xfId="10" applyBorder="1" applyProtection="1"/>
    <xf numFmtId="0" fontId="15" fillId="0" borderId="30" xfId="10" applyFont="1" applyBorder="1" applyAlignment="1" applyProtection="1"/>
    <xf numFmtId="0" fontId="15" fillId="0" borderId="0" xfId="10" applyFont="1" applyBorder="1" applyAlignment="1" applyProtection="1"/>
    <xf numFmtId="0" fontId="15" fillId="0" borderId="0" xfId="10" quotePrefix="1" applyFont="1" applyFill="1" applyBorder="1" applyAlignment="1" applyProtection="1">
      <alignment horizontal="left" vertical="center"/>
    </xf>
    <xf numFmtId="0" fontId="15" fillId="0" borderId="31" xfId="10" quotePrefix="1" applyFont="1" applyFill="1" applyBorder="1" applyAlignment="1" applyProtection="1">
      <alignment horizontal="left" vertical="center"/>
    </xf>
    <xf numFmtId="0" fontId="15" fillId="0" borderId="0" xfId="10" quotePrefix="1" applyFont="1" applyFill="1" applyBorder="1" applyAlignment="1" applyProtection="1">
      <alignment horizontal="left" vertical="center" wrapText="1"/>
    </xf>
    <xf numFmtId="0" fontId="15" fillId="0" borderId="31" xfId="10" quotePrefix="1" applyFont="1" applyFill="1" applyBorder="1" applyAlignment="1" applyProtection="1">
      <alignment horizontal="left" vertical="center" wrapText="1"/>
    </xf>
    <xf numFmtId="0" fontId="15" fillId="0" borderId="0" xfId="6" applyFont="1" applyBorder="1" applyAlignment="1" applyProtection="1">
      <alignment vertical="top" wrapText="1"/>
    </xf>
    <xf numFmtId="0" fontId="15" fillId="0" borderId="31" xfId="6" applyFont="1" applyBorder="1" applyAlignment="1" applyProtection="1">
      <alignment horizontal="left" vertical="top" wrapText="1"/>
    </xf>
    <xf numFmtId="0" fontId="46" fillId="0" borderId="0" xfId="10" applyFont="1" applyBorder="1" applyProtection="1"/>
    <xf numFmtId="0" fontId="46" fillId="0" borderId="0" xfId="10" quotePrefix="1" applyFont="1" applyFill="1" applyBorder="1" applyAlignment="1" applyProtection="1">
      <alignment horizontal="left" vertical="center"/>
    </xf>
    <xf numFmtId="0" fontId="77" fillId="0" borderId="6" xfId="10" applyBorder="1" applyProtection="1"/>
    <xf numFmtId="0" fontId="77" fillId="0" borderId="7" xfId="10" applyBorder="1" applyProtection="1"/>
    <xf numFmtId="0" fontId="77" fillId="0" borderId="2" xfId="10" applyBorder="1" applyProtection="1"/>
    <xf numFmtId="0" fontId="77" fillId="0" borderId="30" xfId="10" applyBorder="1"/>
    <xf numFmtId="0" fontId="18" fillId="0" borderId="30" xfId="10" applyFont="1" applyBorder="1" applyAlignment="1" applyProtection="1">
      <alignment vertical="center"/>
    </xf>
    <xf numFmtId="0" fontId="15" fillId="0" borderId="0" xfId="10" applyFont="1" applyBorder="1" applyAlignment="1" applyProtection="1">
      <alignment vertical="center"/>
    </xf>
    <xf numFmtId="0" fontId="15" fillId="0" borderId="31" xfId="10" applyFont="1" applyBorder="1" applyAlignment="1" applyProtection="1">
      <alignment vertical="center"/>
    </xf>
    <xf numFmtId="0" fontId="15" fillId="0" borderId="0" xfId="10" applyFont="1" applyBorder="1" applyAlignment="1" applyProtection="1">
      <alignment vertical="center" wrapText="1"/>
    </xf>
    <xf numFmtId="0" fontId="77" fillId="0" borderId="0" xfId="10" applyAlignment="1" applyProtection="1">
      <alignment horizontal="right"/>
    </xf>
    <xf numFmtId="0" fontId="15" fillId="0" borderId="0" xfId="10" applyFont="1" applyBorder="1" applyAlignment="1" applyProtection="1">
      <alignment horizontal="left" vertical="center" wrapText="1"/>
    </xf>
    <xf numFmtId="0" fontId="15" fillId="0" borderId="31" xfId="10" applyFont="1" applyBorder="1" applyAlignment="1" applyProtection="1">
      <alignment horizontal="left" vertical="center" wrapText="1"/>
    </xf>
    <xf numFmtId="0" fontId="77" fillId="0" borderId="0" xfId="10" applyAlignment="1" applyProtection="1">
      <alignment horizontal="left" wrapText="1"/>
    </xf>
    <xf numFmtId="0" fontId="77" fillId="0" borderId="31" xfId="10" applyBorder="1" applyAlignment="1" applyProtection="1">
      <alignment horizontal="left" wrapText="1"/>
    </xf>
    <xf numFmtId="0" fontId="15" fillId="0" borderId="30" xfId="10" applyFont="1" applyBorder="1" applyAlignment="1" applyProtection="1">
      <alignment vertical="center" wrapText="1"/>
    </xf>
    <xf numFmtId="0" fontId="15" fillId="0" borderId="0" xfId="10" applyFont="1" applyAlignment="1" applyProtection="1">
      <alignment horizontal="left"/>
    </xf>
    <xf numFmtId="0" fontId="15" fillId="0" borderId="0" xfId="10" applyFont="1" applyAlignment="1" applyProtection="1">
      <alignment horizontal="right" wrapText="1"/>
    </xf>
    <xf numFmtId="0" fontId="77" fillId="0" borderId="0" xfId="10" applyAlignment="1" applyProtection="1">
      <alignment horizontal="left"/>
    </xf>
    <xf numFmtId="0" fontId="77" fillId="0" borderId="31" xfId="10" applyBorder="1" applyAlignment="1" applyProtection="1">
      <alignment horizontal="left"/>
    </xf>
    <xf numFmtId="0" fontId="15" fillId="0" borderId="0" xfId="10" applyFont="1" applyAlignment="1" applyProtection="1">
      <alignment horizontal="right"/>
    </xf>
    <xf numFmtId="0" fontId="15" fillId="0" borderId="6" xfId="10" applyFont="1" applyBorder="1" applyAlignment="1" applyProtection="1"/>
    <xf numFmtId="0" fontId="15" fillId="0" borderId="7" xfId="10" applyFont="1" applyBorder="1" applyAlignment="1" applyProtection="1">
      <alignment vertical="center"/>
    </xf>
    <xf numFmtId="0" fontId="15" fillId="0" borderId="2" xfId="10" applyFont="1" applyBorder="1" applyAlignment="1" applyProtection="1">
      <alignment vertical="center"/>
    </xf>
    <xf numFmtId="0" fontId="18" fillId="0" borderId="30" xfId="10" applyFont="1" applyBorder="1" applyProtection="1"/>
    <xf numFmtId="0" fontId="46" fillId="0" borderId="0" xfId="10" applyFont="1" applyFill="1" applyBorder="1" applyAlignment="1" applyProtection="1">
      <alignment horizontal="left" vertical="center"/>
    </xf>
    <xf numFmtId="0" fontId="15" fillId="0" borderId="31" xfId="10" applyFont="1" applyBorder="1" applyAlignment="1" applyProtection="1">
      <alignment horizontal="left" wrapText="1"/>
    </xf>
    <xf numFmtId="0" fontId="15" fillId="0" borderId="0" xfId="10" applyFont="1" applyBorder="1" applyAlignment="1" applyProtection="1">
      <alignment horizontal="left"/>
    </xf>
    <xf numFmtId="0" fontId="15" fillId="0" borderId="0" xfId="10" applyFont="1" applyBorder="1" applyAlignment="1" applyProtection="1">
      <alignment horizontal="right"/>
    </xf>
    <xf numFmtId="0" fontId="15" fillId="0" borderId="0" xfId="10" applyFont="1" applyFill="1" applyBorder="1" applyAlignment="1" applyProtection="1">
      <alignment horizontal="right"/>
    </xf>
    <xf numFmtId="0" fontId="15" fillId="0" borderId="7" xfId="10" applyFont="1" applyBorder="1" applyAlignment="1" applyProtection="1">
      <alignment horizontal="left"/>
    </xf>
    <xf numFmtId="0" fontId="15" fillId="0" borderId="7" xfId="10" applyFont="1" applyBorder="1" applyAlignment="1" applyProtection="1">
      <alignment horizontal="left" wrapText="1"/>
    </xf>
    <xf numFmtId="0" fontId="15" fillId="0" borderId="2" xfId="10" applyFont="1" applyBorder="1" applyAlignment="1" applyProtection="1">
      <alignment horizontal="left" wrapText="1"/>
    </xf>
    <xf numFmtId="0" fontId="80" fillId="0" borderId="0" xfId="10" applyFont="1" applyBorder="1" applyProtection="1"/>
    <xf numFmtId="0" fontId="81" fillId="0" borderId="0" xfId="10" applyFont="1" applyBorder="1" applyProtection="1"/>
    <xf numFmtId="0" fontId="77" fillId="0" borderId="0" xfId="10" applyAlignment="1" applyProtection="1">
      <alignment wrapText="1"/>
    </xf>
    <xf numFmtId="0" fontId="15" fillId="0" borderId="0" xfId="10" applyFont="1" applyAlignment="1" applyProtection="1"/>
    <xf numFmtId="0" fontId="77" fillId="0" borderId="0" xfId="10" applyAlignment="1">
      <alignment wrapText="1"/>
    </xf>
    <xf numFmtId="0" fontId="49" fillId="0" borderId="0" xfId="10" applyFont="1" applyBorder="1" applyAlignment="1" applyProtection="1">
      <alignment vertical="center"/>
    </xf>
    <xf numFmtId="0" fontId="53" fillId="8" borderId="45" xfId="0" applyFont="1" applyFill="1" applyBorder="1" applyAlignment="1" applyProtection="1">
      <alignment horizontal="center" vertical="center"/>
      <protection locked="0"/>
    </xf>
    <xf numFmtId="0" fontId="53" fillId="8" borderId="28" xfId="0" applyFont="1" applyFill="1" applyBorder="1" applyAlignment="1" applyProtection="1">
      <alignment horizontal="center" vertical="center"/>
      <protection locked="0"/>
    </xf>
    <xf numFmtId="0" fontId="53" fillId="0" borderId="31" xfId="0" applyFont="1" applyBorder="1" applyAlignment="1" applyProtection="1">
      <alignment horizontal="left"/>
      <protection locked="0"/>
    </xf>
    <xf numFmtId="0" fontId="15" fillId="0" borderId="0" xfId="1" applyFont="1" applyAlignment="1"/>
    <xf numFmtId="0" fontId="15" fillId="0" borderId="0" xfId="1" applyAlignment="1">
      <alignment horizontal="center"/>
    </xf>
    <xf numFmtId="0" fontId="15" fillId="0" borderId="0" xfId="0" applyFont="1" applyBorder="1" applyAlignment="1" applyProtection="1"/>
    <xf numFmtId="0" fontId="15" fillId="0" borderId="7" xfId="0" applyFont="1" applyBorder="1" applyAlignment="1" applyProtection="1"/>
    <xf numFmtId="0" fontId="0" fillId="0" borderId="7" xfId="0" applyBorder="1" applyAlignment="1" applyProtection="1"/>
    <xf numFmtId="0" fontId="0" fillId="0" borderId="0" xfId="0" applyBorder="1" applyAlignment="1" applyProtection="1"/>
    <xf numFmtId="0" fontId="88" fillId="0" borderId="0" xfId="0" applyFont="1" applyAlignment="1" applyProtection="1">
      <alignment horizontal="right"/>
    </xf>
    <xf numFmtId="0" fontId="87" fillId="0" borderId="0" xfId="0" applyFont="1" applyProtection="1"/>
    <xf numFmtId="0" fontId="64" fillId="0" borderId="0" xfId="0" applyFont="1" applyBorder="1" applyAlignment="1" applyProtection="1">
      <alignment horizontal="center"/>
      <protection hidden="1"/>
    </xf>
    <xf numFmtId="170" fontId="53" fillId="0" borderId="0" xfId="0" applyNumberFormat="1" applyFont="1" applyBorder="1" applyAlignment="1" applyProtection="1">
      <alignment horizontal="center"/>
      <protection locked="0"/>
    </xf>
    <xf numFmtId="169" fontId="53" fillId="0" borderId="1" xfId="5" applyNumberFormat="1" applyFont="1" applyFill="1" applyBorder="1" applyAlignment="1" applyProtection="1">
      <alignment horizontal="right" vertical="center" wrapText="1"/>
      <protection hidden="1"/>
    </xf>
    <xf numFmtId="2" fontId="53" fillId="0" borderId="26" xfId="0" applyNumberFormat="1" applyFont="1" applyFill="1" applyBorder="1" applyAlignment="1" applyProtection="1">
      <alignment horizontal="center" vertical="center" wrapText="1"/>
      <protection hidden="1"/>
    </xf>
    <xf numFmtId="2" fontId="53" fillId="0" borderId="1" xfId="0" applyNumberFormat="1" applyFont="1" applyFill="1" applyBorder="1" applyAlignment="1" applyProtection="1">
      <alignment horizontal="center" vertical="center" wrapText="1"/>
      <protection hidden="1"/>
    </xf>
    <xf numFmtId="0" fontId="53" fillId="0" borderId="27" xfId="0" applyFont="1" applyFill="1" applyBorder="1" applyAlignment="1" applyProtection="1">
      <alignment horizontal="center" vertical="center" wrapText="1"/>
      <protection hidden="1"/>
    </xf>
    <xf numFmtId="0" fontId="53" fillId="0" borderId="57" xfId="0" applyFont="1" applyFill="1" applyBorder="1" applyAlignment="1" applyProtection="1">
      <alignment horizontal="center" vertical="center" wrapText="1"/>
      <protection hidden="1"/>
    </xf>
    <xf numFmtId="0" fontId="53" fillId="0" borderId="44" xfId="0" applyFont="1" applyFill="1" applyBorder="1" applyAlignment="1" applyProtection="1">
      <alignment horizontal="center" vertical="center" wrapText="1"/>
      <protection hidden="1"/>
    </xf>
    <xf numFmtId="169" fontId="53" fillId="0" borderId="51" xfId="5" applyNumberFormat="1" applyFont="1" applyFill="1" applyBorder="1" applyAlignment="1" applyProtection="1">
      <alignment horizontal="right" vertical="center" wrapText="1"/>
      <protection hidden="1"/>
    </xf>
    <xf numFmtId="2" fontId="53" fillId="0" borderId="52" xfId="0" applyNumberFormat="1" applyFont="1" applyFill="1" applyBorder="1" applyAlignment="1" applyProtection="1">
      <alignment horizontal="center" vertical="center" wrapText="1"/>
      <protection hidden="1"/>
    </xf>
    <xf numFmtId="2" fontId="53" fillId="0" borderId="51" xfId="0" applyNumberFormat="1" applyFont="1" applyFill="1" applyBorder="1" applyAlignment="1" applyProtection="1">
      <alignment horizontal="center" vertical="center" wrapText="1"/>
      <protection hidden="1"/>
    </xf>
    <xf numFmtId="0" fontId="53" fillId="0" borderId="40" xfId="0" applyFont="1" applyFill="1" applyBorder="1" applyAlignment="1" applyProtection="1">
      <alignment horizontal="center" vertical="center" wrapText="1"/>
      <protection hidden="1"/>
    </xf>
    <xf numFmtId="0" fontId="53" fillId="0" borderId="53" xfId="0" applyFont="1" applyFill="1" applyBorder="1" applyAlignment="1" applyProtection="1">
      <alignment horizontal="center" vertical="center" wrapText="1"/>
      <protection hidden="1"/>
    </xf>
    <xf numFmtId="169" fontId="74" fillId="0" borderId="29" xfId="5" applyNumberFormat="1" applyFont="1" applyBorder="1" applyAlignment="1" applyProtection="1">
      <alignment vertical="center"/>
      <protection hidden="1"/>
    </xf>
    <xf numFmtId="168" fontId="74" fillId="0" borderId="29" xfId="5" applyNumberFormat="1" applyFont="1" applyBorder="1" applyAlignment="1" applyProtection="1">
      <alignment horizontal="center" vertical="center"/>
      <protection hidden="1"/>
    </xf>
    <xf numFmtId="0" fontId="4" fillId="2" borderId="56" xfId="0" applyFont="1" applyFill="1" applyBorder="1" applyAlignment="1" applyProtection="1">
      <alignment horizontal="center" vertical="center" wrapText="1"/>
      <protection hidden="1"/>
    </xf>
    <xf numFmtId="3" fontId="4" fillId="2" borderId="57" xfId="5" applyNumberFormat="1" applyFont="1" applyFill="1" applyBorder="1" applyAlignment="1" applyProtection="1">
      <alignment horizontal="center" vertical="center" wrapText="1"/>
      <protection hidden="1"/>
    </xf>
    <xf numFmtId="0" fontId="53" fillId="0" borderId="1" xfId="0" applyFont="1" applyBorder="1" applyAlignment="1" applyProtection="1">
      <alignment horizontal="center"/>
      <protection hidden="1"/>
    </xf>
    <xf numFmtId="0" fontId="0" fillId="0" borderId="0" xfId="0" applyProtection="1">
      <protection hidden="1"/>
    </xf>
    <xf numFmtId="0" fontId="1" fillId="0" borderId="0" xfId="0" applyFont="1" applyAlignment="1" applyProtection="1">
      <alignment wrapText="1"/>
      <protection hidden="1"/>
    </xf>
    <xf numFmtId="0" fontId="0" fillId="0" borderId="8" xfId="0" applyBorder="1" applyAlignment="1" applyProtection="1">
      <alignment wrapText="1"/>
      <protection hidden="1"/>
    </xf>
    <xf numFmtId="0" fontId="0" fillId="0" borderId="9" xfId="0" applyBorder="1" applyProtection="1">
      <protection hidden="1"/>
    </xf>
    <xf numFmtId="0" fontId="0" fillId="0" borderId="10" xfId="0" applyBorder="1" applyProtection="1">
      <protection hidden="1"/>
    </xf>
    <xf numFmtId="0" fontId="0" fillId="0" borderId="0" xfId="0" applyAlignment="1" applyProtection="1">
      <alignment wrapText="1"/>
      <protection hidden="1"/>
    </xf>
    <xf numFmtId="0" fontId="0" fillId="0" borderId="11" xfId="0" applyBorder="1" applyAlignment="1" applyProtection="1">
      <alignment wrapText="1"/>
      <protection hidden="1"/>
    </xf>
    <xf numFmtId="0" fontId="0" fillId="0" borderId="0" xfId="0" applyBorder="1" applyAlignment="1" applyProtection="1">
      <alignment wrapText="1"/>
      <protection hidden="1"/>
    </xf>
    <xf numFmtId="0" fontId="0" fillId="0" borderId="0" xfId="0" applyBorder="1" applyProtection="1">
      <protection hidden="1"/>
    </xf>
    <xf numFmtId="0" fontId="0" fillId="0" borderId="12" xfId="0" applyBorder="1" applyProtection="1">
      <protection hidden="1"/>
    </xf>
    <xf numFmtId="0" fontId="2" fillId="0" borderId="0" xfId="0" applyFont="1" applyAlignment="1" applyProtection="1">
      <alignment horizontal="center"/>
      <protection hidden="1"/>
    </xf>
    <xf numFmtId="0" fontId="4" fillId="3" borderId="66" xfId="0" applyFont="1" applyFill="1" applyBorder="1" applyAlignment="1" applyProtection="1">
      <alignment horizontal="center" vertical="center" wrapText="1"/>
      <protection hidden="1"/>
    </xf>
    <xf numFmtId="0" fontId="2" fillId="0" borderId="0" xfId="0" applyFont="1" applyBorder="1" applyProtection="1">
      <protection hidden="1"/>
    </xf>
    <xf numFmtId="0" fontId="0" fillId="0" borderId="0" xfId="0" applyFill="1" applyBorder="1" applyProtection="1">
      <protection hidden="1"/>
    </xf>
    <xf numFmtId="0" fontId="5" fillId="0" borderId="67" xfId="0" applyFont="1" applyBorder="1" applyAlignment="1" applyProtection="1">
      <alignment horizontal="center" vertical="center"/>
      <protection hidden="1"/>
    </xf>
    <xf numFmtId="0" fontId="5" fillId="0" borderId="65" xfId="0" applyFont="1" applyBorder="1" applyAlignment="1" applyProtection="1">
      <alignment vertical="center" wrapText="1"/>
      <protection hidden="1"/>
    </xf>
    <xf numFmtId="0" fontId="2" fillId="0" borderId="1" xfId="0" applyFont="1" applyBorder="1" applyProtection="1">
      <protection hidden="1"/>
    </xf>
    <xf numFmtId="0" fontId="0" fillId="0" borderId="14" xfId="0" applyBorder="1" applyAlignment="1" applyProtection="1">
      <alignment wrapText="1"/>
      <protection hidden="1"/>
    </xf>
    <xf numFmtId="0" fontId="0" fillId="0" borderId="15" xfId="0" applyBorder="1" applyProtection="1">
      <protection hidden="1"/>
    </xf>
    <xf numFmtId="0" fontId="2" fillId="0" borderId="0" xfId="0" applyFont="1" applyProtection="1">
      <protection hidden="1"/>
    </xf>
    <xf numFmtId="0" fontId="9" fillId="0" borderId="13" xfId="0" applyFont="1" applyFill="1" applyBorder="1" applyAlignment="1" applyProtection="1">
      <alignment horizontal="center" vertical="center" wrapText="1"/>
      <protection hidden="1"/>
    </xf>
    <xf numFmtId="0" fontId="11" fillId="0" borderId="13" xfId="0" applyFont="1" applyFill="1" applyBorder="1" applyAlignment="1" applyProtection="1">
      <alignment horizontal="left" vertical="center" wrapText="1"/>
      <protection hidden="1"/>
    </xf>
    <xf numFmtId="0" fontId="11" fillId="0" borderId="13" xfId="0" applyFont="1" applyFill="1" applyBorder="1" applyAlignment="1" applyProtection="1">
      <alignment horizontal="center" vertical="center" wrapText="1"/>
      <protection hidden="1"/>
    </xf>
    <xf numFmtId="0" fontId="12" fillId="0" borderId="13"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9"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center" vertical="center" wrapText="1"/>
      <protection hidden="1"/>
    </xf>
    <xf numFmtId="0" fontId="11" fillId="0" borderId="19" xfId="0" applyFont="1" applyFill="1" applyBorder="1" applyAlignment="1" applyProtection="1">
      <alignment horizontal="left" vertical="center" wrapText="1"/>
      <protection hidden="1"/>
    </xf>
    <xf numFmtId="0" fontId="11" fillId="0" borderId="20" xfId="0" applyFont="1" applyFill="1" applyBorder="1" applyAlignment="1" applyProtection="1">
      <alignment vertical="center" wrapText="1"/>
      <protection hidden="1"/>
    </xf>
    <xf numFmtId="0" fontId="4" fillId="3" borderId="63" xfId="0" applyFont="1" applyFill="1" applyBorder="1" applyAlignment="1" applyProtection="1">
      <alignment horizontal="center" vertical="center" wrapText="1"/>
      <protection hidden="1"/>
    </xf>
    <xf numFmtId="0" fontId="8" fillId="0" borderId="62" xfId="0" quotePrefix="1" applyFont="1" applyFill="1" applyBorder="1" applyAlignment="1" applyProtection="1">
      <alignment vertical="top" wrapText="1"/>
      <protection hidden="1"/>
    </xf>
    <xf numFmtId="0" fontId="72" fillId="3" borderId="64" xfId="0" applyFont="1" applyFill="1" applyBorder="1" applyAlignment="1" applyProtection="1">
      <alignment horizontal="center" vertical="center"/>
      <protection hidden="1"/>
    </xf>
    <xf numFmtId="0" fontId="11" fillId="0" borderId="22" xfId="0" applyFont="1" applyFill="1" applyBorder="1" applyAlignment="1" applyProtection="1">
      <alignment vertical="center" wrapText="1"/>
      <protection hidden="1"/>
    </xf>
    <xf numFmtId="0" fontId="11" fillId="0" borderId="22" xfId="0" applyFont="1" applyFill="1" applyBorder="1" applyAlignment="1" applyProtection="1">
      <alignment horizontal="center" vertical="center" wrapText="1"/>
      <protection hidden="1"/>
    </xf>
    <xf numFmtId="0" fontId="11" fillId="0" borderId="22" xfId="0" applyFont="1" applyFill="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vertical="center" wrapText="1"/>
      <protection hidden="1"/>
    </xf>
    <xf numFmtId="0" fontId="11" fillId="0" borderId="24" xfId="0" applyFont="1" applyFill="1" applyBorder="1" applyAlignment="1" applyProtection="1">
      <alignment horizontal="center" vertical="center" wrapText="1"/>
      <protection hidden="1"/>
    </xf>
    <xf numFmtId="0" fontId="2" fillId="0" borderId="0" xfId="0" applyFont="1" applyAlignment="1" applyProtection="1">
      <alignment horizontal="left"/>
      <protection hidden="1"/>
    </xf>
    <xf numFmtId="0" fontId="12" fillId="0" borderId="22"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left" vertical="center" wrapText="1"/>
      <protection hidden="1"/>
    </xf>
    <xf numFmtId="0" fontId="12" fillId="0" borderId="20" xfId="0" applyFont="1" applyFill="1" applyBorder="1" applyAlignment="1" applyProtection="1">
      <alignment horizontal="center" vertical="center" wrapText="1"/>
      <protection hidden="1"/>
    </xf>
    <xf numFmtId="0" fontId="2" fillId="0" borderId="13" xfId="0" quotePrefix="1" applyFont="1" applyBorder="1" applyProtection="1">
      <protection hidden="1"/>
    </xf>
    <xf numFmtId="0" fontId="13" fillId="0" borderId="19" xfId="0" applyFont="1" applyFill="1" applyBorder="1" applyAlignment="1" applyProtection="1">
      <alignment horizontal="center" vertical="center" wrapText="1"/>
      <protection hidden="1"/>
    </xf>
    <xf numFmtId="0" fontId="82" fillId="0" borderId="4" xfId="1" applyFont="1" applyBorder="1" applyAlignment="1" applyProtection="1">
      <alignment vertical="center" textRotation="90" wrapText="1"/>
      <protection hidden="1"/>
    </xf>
    <xf numFmtId="0" fontId="82" fillId="0" borderId="4" xfId="1" applyFont="1" applyBorder="1" applyAlignment="1" applyProtection="1">
      <alignment vertical="center" wrapText="1"/>
      <protection hidden="1"/>
    </xf>
    <xf numFmtId="0" fontId="82" fillId="0" borderId="3" xfId="1" applyFont="1" applyBorder="1" applyAlignment="1" applyProtection="1">
      <alignment horizontal="center" vertical="center" wrapText="1"/>
      <protection hidden="1"/>
    </xf>
    <xf numFmtId="0" fontId="82" fillId="0" borderId="70" xfId="1" applyFont="1" applyBorder="1" applyAlignment="1" applyProtection="1">
      <alignment horizontal="center" vertical="center" wrapText="1"/>
      <protection hidden="1"/>
    </xf>
    <xf numFmtId="0" fontId="82" fillId="0" borderId="38" xfId="1" applyFont="1" applyBorder="1" applyAlignment="1" applyProtection="1">
      <alignment horizontal="center" vertical="center" wrapText="1"/>
      <protection hidden="1"/>
    </xf>
    <xf numFmtId="0" fontId="82" fillId="0" borderId="9" xfId="1" applyFont="1" applyBorder="1" applyAlignment="1" applyProtection="1">
      <alignment horizontal="center" vertical="center" wrapText="1"/>
      <protection hidden="1"/>
    </xf>
    <xf numFmtId="0" fontId="82" fillId="0" borderId="1" xfId="1" applyFont="1" applyBorder="1" applyAlignment="1" applyProtection="1">
      <alignment horizontal="center" vertical="center" wrapText="1"/>
      <protection hidden="1"/>
    </xf>
    <xf numFmtId="0" fontId="82" fillId="0" borderId="32" xfId="1" applyFont="1" applyBorder="1" applyAlignment="1" applyProtection="1">
      <alignment horizontal="center" vertical="center" wrapText="1"/>
      <protection hidden="1"/>
    </xf>
    <xf numFmtId="0" fontId="82" fillId="0" borderId="10" xfId="1" applyFont="1" applyBorder="1" applyAlignment="1" applyProtection="1">
      <alignment horizontal="center" vertical="center" wrapText="1"/>
      <protection hidden="1"/>
    </xf>
    <xf numFmtId="0" fontId="82" fillId="0" borderId="70" xfId="1" applyFont="1" applyBorder="1" applyAlignment="1" applyProtection="1">
      <alignment vertical="center" textRotation="90" wrapText="1"/>
      <protection hidden="1"/>
    </xf>
    <xf numFmtId="0" fontId="82" fillId="0" borderId="38" xfId="1" applyFont="1" applyBorder="1" applyAlignment="1" applyProtection="1">
      <alignment vertical="center" textRotation="90" wrapText="1"/>
      <protection hidden="1"/>
    </xf>
    <xf numFmtId="0" fontId="82" fillId="0" borderId="71" xfId="1" applyFont="1" applyBorder="1" applyAlignment="1" applyProtection="1">
      <alignment vertical="center" textRotation="90" wrapText="1"/>
      <protection hidden="1"/>
    </xf>
    <xf numFmtId="0" fontId="82" fillId="0" borderId="10" xfId="1" applyFont="1" applyBorder="1" applyAlignment="1" applyProtection="1">
      <alignment vertical="center" textRotation="90" wrapText="1"/>
      <protection hidden="1"/>
    </xf>
    <xf numFmtId="0" fontId="82" fillId="0" borderId="72" xfId="1" applyFont="1" applyBorder="1" applyAlignment="1" applyProtection="1">
      <alignment horizontal="center" vertical="center" wrapText="1"/>
      <protection hidden="1"/>
    </xf>
    <xf numFmtId="0" fontId="15" fillId="0" borderId="0" xfId="1" applyFont="1" applyAlignment="1" applyProtection="1">
      <protection hidden="1"/>
    </xf>
    <xf numFmtId="0" fontId="20" fillId="9" borderId="0" xfId="1" applyFont="1" applyFill="1" applyBorder="1" applyAlignment="1" applyProtection="1">
      <alignment horizontal="center" textRotation="90" wrapText="1"/>
      <protection hidden="1"/>
    </xf>
    <xf numFmtId="0" fontId="83" fillId="9" borderId="7" xfId="1" applyFont="1" applyFill="1" applyBorder="1" applyAlignment="1" applyProtection="1">
      <alignment horizontal="center" vertical="center"/>
      <protection hidden="1"/>
    </xf>
    <xf numFmtId="0" fontId="83" fillId="9" borderId="48" xfId="1" applyFont="1" applyFill="1" applyBorder="1" applyAlignment="1" applyProtection="1">
      <alignment vertical="center" wrapText="1"/>
      <protection hidden="1"/>
    </xf>
    <xf numFmtId="0" fontId="15" fillId="0" borderId="1" xfId="1" applyBorder="1" applyAlignment="1" applyProtection="1">
      <alignment horizontal="center"/>
      <protection hidden="1"/>
    </xf>
    <xf numFmtId="0" fontId="15" fillId="0" borderId="1" xfId="1" applyFont="1" applyBorder="1" applyProtection="1">
      <protection hidden="1"/>
    </xf>
    <xf numFmtId="166" fontId="15" fillId="0" borderId="1" xfId="1" applyNumberFormat="1" applyBorder="1" applyAlignment="1" applyProtection="1">
      <alignment horizontal="center"/>
      <protection hidden="1"/>
    </xf>
    <xf numFmtId="1" fontId="15" fillId="0" borderId="1" xfId="1" applyNumberFormat="1" applyBorder="1" applyAlignment="1" applyProtection="1">
      <alignment horizontal="center"/>
      <protection hidden="1"/>
    </xf>
    <xf numFmtId="0" fontId="15" fillId="0" borderId="0" xfId="1" applyAlignment="1" applyProtection="1">
      <alignment horizontal="center"/>
      <protection hidden="1"/>
    </xf>
    <xf numFmtId="0" fontId="15" fillId="0" borderId="0" xfId="1" applyProtection="1">
      <protection hidden="1"/>
    </xf>
    <xf numFmtId="0" fontId="0" fillId="0" borderId="0" xfId="0" applyAlignment="1" applyProtection="1">
      <protection hidden="1"/>
    </xf>
    <xf numFmtId="0" fontId="11" fillId="0" borderId="13" xfId="0" applyFont="1" applyFill="1" applyBorder="1" applyAlignment="1" applyProtection="1">
      <alignment vertical="center" wrapText="1"/>
      <protection hidden="1"/>
    </xf>
    <xf numFmtId="0" fontId="11" fillId="0" borderId="19" xfId="0" applyFont="1" applyFill="1" applyBorder="1" applyAlignment="1" applyProtection="1">
      <alignment vertical="center" wrapText="1"/>
      <protection hidden="1"/>
    </xf>
    <xf numFmtId="0" fontId="53" fillId="0" borderId="19" xfId="0" applyFont="1" applyFill="1" applyBorder="1" applyAlignment="1" applyProtection="1">
      <alignment vertical="center" wrapText="1"/>
      <protection hidden="1"/>
    </xf>
    <xf numFmtId="0" fontId="15" fillId="0" borderId="0" xfId="10" applyFont="1" applyBorder="1" applyAlignment="1" applyProtection="1">
      <alignment horizontal="left" wrapText="1"/>
    </xf>
    <xf numFmtId="0" fontId="15" fillId="0" borderId="31" xfId="10" applyFont="1" applyBorder="1" applyAlignment="1" applyProtection="1">
      <alignment horizontal="left" wrapText="1"/>
    </xf>
    <xf numFmtId="0" fontId="15" fillId="0" borderId="0" xfId="1" applyBorder="1" applyProtection="1"/>
    <xf numFmtId="0" fontId="89" fillId="0" borderId="0" xfId="10" applyFont="1" applyBorder="1" applyProtection="1"/>
    <xf numFmtId="0" fontId="15" fillId="0" borderId="5" xfId="10" applyFont="1" applyBorder="1" applyProtection="1"/>
    <xf numFmtId="0" fontId="15" fillId="0" borderId="3" xfId="10" applyFont="1" applyBorder="1" applyProtection="1"/>
    <xf numFmtId="0" fontId="15" fillId="0" borderId="3" xfId="10" applyFont="1" applyBorder="1" applyAlignment="1" applyProtection="1">
      <alignment horizontal="left"/>
    </xf>
    <xf numFmtId="0" fontId="15" fillId="0" borderId="3" xfId="10" applyFont="1" applyBorder="1" applyAlignment="1" applyProtection="1">
      <alignment horizontal="left" wrapText="1"/>
    </xf>
    <xf numFmtId="0" fontId="15" fillId="0" borderId="4" xfId="10" applyFont="1" applyBorder="1" applyAlignment="1" applyProtection="1">
      <alignment horizontal="left" wrapText="1"/>
    </xf>
    <xf numFmtId="0" fontId="24" fillId="0" borderId="0" xfId="1" applyFont="1" applyBorder="1" applyAlignment="1" applyProtection="1">
      <protection locked="0"/>
    </xf>
    <xf numFmtId="0" fontId="44" fillId="0" borderId="0" xfId="1" applyFont="1" applyBorder="1"/>
    <xf numFmtId="0" fontId="2" fillId="0" borderId="0" xfId="1" applyFont="1" applyBorder="1"/>
    <xf numFmtId="0" fontId="53" fillId="0" borderId="0" xfId="1" applyFont="1" applyBorder="1"/>
    <xf numFmtId="0" fontId="24" fillId="0" borderId="0" xfId="1" applyFont="1" applyBorder="1" applyAlignment="1" applyProtection="1">
      <alignment horizontal="right"/>
    </xf>
    <xf numFmtId="0" fontId="24" fillId="0" borderId="0" xfId="1" applyFont="1" applyBorder="1"/>
    <xf numFmtId="0" fontId="43" fillId="0" borderId="0" xfId="0" quotePrefix="1" applyFont="1" applyAlignment="1">
      <alignment horizontal="right"/>
    </xf>
    <xf numFmtId="0" fontId="43" fillId="0" borderId="0" xfId="0" applyFont="1" applyAlignment="1">
      <alignment horizontal="right"/>
    </xf>
    <xf numFmtId="0" fontId="87" fillId="0" borderId="0" xfId="0" applyFont="1"/>
    <xf numFmtId="0" fontId="88" fillId="0" borderId="0" xfId="0" applyFont="1" applyAlignment="1">
      <alignment horizontal="right"/>
    </xf>
    <xf numFmtId="0" fontId="53" fillId="0" borderId="0" xfId="0" applyFont="1" applyAlignment="1">
      <alignment horizontal="right"/>
    </xf>
    <xf numFmtId="0" fontId="7" fillId="0" borderId="1" xfId="0" applyFont="1" applyBorder="1" applyProtection="1">
      <protection hidden="1"/>
    </xf>
    <xf numFmtId="0" fontId="2" fillId="0" borderId="1" xfId="0" applyFont="1" applyBorder="1" applyAlignment="1" applyProtection="1">
      <alignment wrapText="1"/>
      <protection hidden="1"/>
    </xf>
    <xf numFmtId="0" fontId="8" fillId="0" borderId="29" xfId="0" applyFont="1" applyBorder="1" applyAlignment="1" applyProtection="1">
      <alignment horizontal="lef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21" xfId="0" applyFont="1" applyBorder="1" applyAlignment="1" applyProtection="1">
      <alignment horizontal="left" vertical="top" wrapText="1"/>
      <protection hidden="1"/>
    </xf>
    <xf numFmtId="0" fontId="8" fillId="0" borderId="13" xfId="0" quotePrefix="1" applyFont="1" applyBorder="1" applyAlignment="1" applyProtection="1">
      <alignment vertical="top" wrapText="1"/>
      <protection hidden="1"/>
    </xf>
    <xf numFmtId="0" fontId="92" fillId="0" borderId="13" xfId="0" applyFont="1" applyBorder="1" applyAlignment="1">
      <alignment vertical="center" wrapText="1"/>
    </xf>
    <xf numFmtId="0" fontId="93" fillId="0" borderId="13" xfId="0" applyFont="1" applyBorder="1" applyAlignment="1">
      <alignment vertical="top" wrapText="1"/>
    </xf>
    <xf numFmtId="0" fontId="93" fillId="0" borderId="65" xfId="0" applyFont="1" applyBorder="1" applyAlignment="1">
      <alignment horizontal="right" wrapText="1"/>
    </xf>
    <xf numFmtId="0" fontId="93" fillId="0" borderId="13" xfId="0" applyFont="1" applyBorder="1" applyAlignment="1">
      <alignment horizontal="right" wrapText="1"/>
    </xf>
    <xf numFmtId="0" fontId="93" fillId="0" borderId="13" xfId="0" applyFont="1" applyBorder="1" applyAlignment="1">
      <alignment horizontal="right" vertical="center" wrapText="1"/>
    </xf>
    <xf numFmtId="0" fontId="93" fillId="0" borderId="13" xfId="0" applyFont="1" applyBorder="1" applyAlignment="1">
      <alignment horizontal="center" vertical="top" wrapText="1"/>
    </xf>
    <xf numFmtId="0" fontId="8" fillId="0" borderId="13" xfId="0" applyFont="1" applyBorder="1" applyAlignment="1">
      <alignment horizontal="right" vertical="center" wrapText="1"/>
    </xf>
    <xf numFmtId="0" fontId="93" fillId="0" borderId="76" xfId="0" applyFont="1" applyBorder="1" applyAlignment="1">
      <alignment horizontal="right" vertical="center" wrapText="1"/>
    </xf>
    <xf numFmtId="0" fontId="0" fillId="0" borderId="46" xfId="0" applyBorder="1" applyAlignment="1">
      <alignment wrapText="1"/>
    </xf>
    <xf numFmtId="0" fontId="0" fillId="0" borderId="69" xfId="0" applyBorder="1" applyAlignment="1">
      <alignment wrapText="1"/>
    </xf>
    <xf numFmtId="0" fontId="0" fillId="0" borderId="9" xfId="0" applyBorder="1" applyProtection="1"/>
    <xf numFmtId="0" fontId="0" fillId="0" borderId="0" xfId="0" applyAlignment="1" applyProtection="1">
      <alignment horizontal="center"/>
    </xf>
    <xf numFmtId="0" fontId="53" fillId="8" borderId="28" xfId="0" applyFont="1" applyFill="1" applyBorder="1" applyAlignment="1" applyProtection="1">
      <alignment horizontal="center" vertical="center"/>
      <protection locked="0"/>
    </xf>
    <xf numFmtId="0" fontId="53" fillId="0" borderId="1" xfId="0" applyFont="1" applyBorder="1" applyAlignment="1" applyProtection="1">
      <alignment horizontal="center"/>
      <protection hidden="1"/>
    </xf>
    <xf numFmtId="0" fontId="53" fillId="8" borderId="27" xfId="0" applyFont="1" applyFill="1" applyBorder="1" applyAlignment="1" applyProtection="1">
      <alignment horizontal="center" vertical="center"/>
      <protection locked="0"/>
    </xf>
    <xf numFmtId="9" fontId="2" fillId="0" borderId="1" xfId="0" applyNumberFormat="1" applyFont="1" applyBorder="1" applyProtection="1">
      <protection hidden="1"/>
    </xf>
    <xf numFmtId="0" fontId="7" fillId="0" borderId="29" xfId="0" applyFont="1" applyBorder="1" applyProtection="1">
      <protection hidden="1"/>
    </xf>
    <xf numFmtId="0" fontId="7" fillId="0" borderId="26" xfId="0" applyFont="1" applyBorder="1" applyProtection="1">
      <protection hidden="1"/>
    </xf>
    <xf numFmtId="0" fontId="2" fillId="0" borderId="26" xfId="0" applyFont="1" applyBorder="1" applyProtection="1">
      <protection hidden="1"/>
    </xf>
    <xf numFmtId="0" fontId="2" fillId="0" borderId="26" xfId="0" applyFont="1" applyBorder="1" applyAlignment="1" applyProtection="1">
      <alignment wrapText="1"/>
      <protection hidden="1"/>
    </xf>
    <xf numFmtId="0" fontId="7" fillId="0" borderId="2" xfId="0" applyFont="1" applyBorder="1" applyProtection="1">
      <protection hidden="1"/>
    </xf>
    <xf numFmtId="0" fontId="7" fillId="0" borderId="28" xfId="0" applyFont="1" applyBorder="1" applyProtection="1">
      <protection hidden="1"/>
    </xf>
    <xf numFmtId="0" fontId="2" fillId="0" borderId="28" xfId="0" applyFont="1" applyBorder="1" applyProtection="1">
      <protection hidden="1"/>
    </xf>
    <xf numFmtId="0" fontId="2" fillId="0" borderId="28" xfId="0" applyFont="1" applyBorder="1" applyAlignment="1" applyProtection="1">
      <alignment wrapText="1"/>
      <protection hidden="1"/>
    </xf>
    <xf numFmtId="0" fontId="7" fillId="0" borderId="58" xfId="0" applyFont="1" applyBorder="1" applyProtection="1">
      <protection hidden="1"/>
    </xf>
    <xf numFmtId="0" fontId="7" fillId="0" borderId="57" xfId="0" applyFont="1" applyBorder="1" applyProtection="1">
      <protection hidden="1"/>
    </xf>
    <xf numFmtId="0" fontId="7" fillId="0" borderId="46" xfId="0" applyFont="1" applyBorder="1" applyProtection="1">
      <protection hidden="1"/>
    </xf>
    <xf numFmtId="0" fontId="7" fillId="0" borderId="44" xfId="0" applyFont="1" applyBorder="1" applyProtection="1">
      <protection hidden="1"/>
    </xf>
    <xf numFmtId="0" fontId="2" fillId="0" borderId="46" xfId="0" applyFont="1" applyBorder="1" applyProtection="1">
      <protection hidden="1"/>
    </xf>
    <xf numFmtId="0" fontId="2" fillId="0" borderId="44" xfId="0" applyFont="1" applyBorder="1" applyProtection="1">
      <protection hidden="1"/>
    </xf>
    <xf numFmtId="0" fontId="2" fillId="0" borderId="46" xfId="0" applyFont="1" applyBorder="1" applyAlignment="1" applyProtection="1">
      <alignment wrapText="1"/>
      <protection hidden="1"/>
    </xf>
    <xf numFmtId="0" fontId="2" fillId="0" borderId="44" xfId="0" applyFont="1" applyBorder="1" applyAlignment="1" applyProtection="1">
      <alignment wrapText="1"/>
      <protection hidden="1"/>
    </xf>
    <xf numFmtId="0" fontId="2" fillId="0" borderId="59" xfId="0" applyFont="1" applyBorder="1" applyAlignment="1" applyProtection="1">
      <alignment wrapText="1"/>
      <protection hidden="1"/>
    </xf>
    <xf numFmtId="0" fontId="2" fillId="0" borderId="53" xfId="0" applyFont="1" applyBorder="1" applyAlignment="1" applyProtection="1">
      <alignment wrapText="1"/>
      <protection hidden="1"/>
    </xf>
    <xf numFmtId="0" fontId="7" fillId="0" borderId="6" xfId="0" applyFont="1" applyBorder="1" applyProtection="1">
      <protection hidden="1"/>
    </xf>
    <xf numFmtId="0" fontId="7" fillId="0" borderId="7" xfId="0" applyFont="1" applyBorder="1" applyProtection="1">
      <protection hidden="1"/>
    </xf>
    <xf numFmtId="0" fontId="7" fillId="0" borderId="27" xfId="0" applyFont="1" applyBorder="1" applyProtection="1">
      <protection hidden="1"/>
    </xf>
    <xf numFmtId="0" fontId="2" fillId="0" borderId="27" xfId="0" applyFont="1" applyBorder="1" applyProtection="1">
      <protection hidden="1"/>
    </xf>
    <xf numFmtId="0" fontId="2" fillId="0" borderId="27" xfId="0" applyFont="1" applyBorder="1" applyAlignment="1" applyProtection="1">
      <alignment wrapText="1"/>
      <protection hidden="1"/>
    </xf>
    <xf numFmtId="0" fontId="2" fillId="0" borderId="41" xfId="0" applyFont="1" applyBorder="1" applyAlignment="1" applyProtection="1">
      <alignment wrapText="1"/>
      <protection hidden="1"/>
    </xf>
    <xf numFmtId="0" fontId="2" fillId="0" borderId="52" xfId="0" applyFont="1" applyBorder="1" applyAlignment="1" applyProtection="1">
      <alignment wrapText="1"/>
      <protection hidden="1"/>
    </xf>
    <xf numFmtId="0" fontId="2" fillId="0" borderId="40" xfId="0" applyFont="1" applyBorder="1" applyAlignment="1" applyProtection="1">
      <alignment wrapText="1"/>
      <protection hidden="1"/>
    </xf>
    <xf numFmtId="0" fontId="2" fillId="0" borderId="51" xfId="0" applyFont="1" applyBorder="1" applyAlignment="1" applyProtection="1">
      <alignment wrapText="1"/>
      <protection hidden="1"/>
    </xf>
    <xf numFmtId="0" fontId="2" fillId="0" borderId="84" xfId="0" applyFont="1" applyBorder="1" applyAlignment="1" applyProtection="1">
      <alignment horizontal="right"/>
      <protection hidden="1"/>
    </xf>
    <xf numFmtId="0" fontId="0" fillId="0" borderId="0" xfId="0" applyBorder="1" applyAlignment="1" applyProtection="1">
      <alignment horizontal="center"/>
      <protection hidden="1"/>
    </xf>
    <xf numFmtId="0" fontId="0" fillId="0" borderId="0" xfId="0" applyAlignment="1">
      <alignment horizontal="center"/>
    </xf>
    <xf numFmtId="170" fontId="0" fillId="0" borderId="0" xfId="0" applyNumberFormat="1"/>
    <xf numFmtId="0" fontId="0" fillId="0" borderId="11" xfId="0" applyBorder="1"/>
    <xf numFmtId="0" fontId="0" fillId="0" borderId="14" xfId="0" applyBorder="1"/>
    <xf numFmtId="0" fontId="0" fillId="0" borderId="15" xfId="0" applyBorder="1"/>
    <xf numFmtId="0" fontId="1" fillId="0" borderId="77"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3" xfId="0" applyFont="1" applyBorder="1" applyAlignment="1">
      <alignment horizontal="center" vertical="center"/>
    </xf>
    <xf numFmtId="0" fontId="98" fillId="0" borderId="82" xfId="0" applyFont="1" applyBorder="1" applyAlignment="1" applyProtection="1">
      <alignment horizontal="center" vertical="center" wrapText="1"/>
      <protection hidden="1"/>
    </xf>
    <xf numFmtId="2" fontId="0" fillId="11" borderId="12" xfId="0" applyNumberFormat="1" applyFill="1" applyBorder="1"/>
    <xf numFmtId="168" fontId="0" fillId="11" borderId="12" xfId="0" applyNumberFormat="1" applyFill="1" applyBorder="1"/>
    <xf numFmtId="171" fontId="0" fillId="11" borderId="12" xfId="0" applyNumberFormat="1" applyFill="1" applyBorder="1"/>
    <xf numFmtId="2" fontId="0" fillId="11" borderId="0" xfId="0" applyNumberFormat="1" applyFill="1" applyBorder="1"/>
    <xf numFmtId="170" fontId="0" fillId="11" borderId="0" xfId="0" applyNumberFormat="1" applyFill="1" applyBorder="1"/>
    <xf numFmtId="168" fontId="0" fillId="11" borderId="16" xfId="0" applyNumberFormat="1" applyFill="1" applyBorder="1"/>
    <xf numFmtId="171" fontId="0" fillId="11" borderId="16" xfId="0" applyNumberFormat="1" applyFill="1" applyBorder="1"/>
    <xf numFmtId="170" fontId="0" fillId="11" borderId="15" xfId="0" applyNumberFormat="1" applyFill="1" applyBorder="1"/>
    <xf numFmtId="2" fontId="0" fillId="11" borderId="16" xfId="0" applyNumberFormat="1" applyFill="1" applyBorder="1"/>
    <xf numFmtId="0" fontId="1" fillId="0" borderId="0" xfId="0" applyFont="1" applyBorder="1" applyAlignment="1">
      <alignment horizontal="center" vertical="center"/>
    </xf>
    <xf numFmtId="0" fontId="2" fillId="0" borderId="44" xfId="0" applyFont="1" applyBorder="1" applyAlignment="1" applyProtection="1">
      <alignment horizontal="center" wrapText="1"/>
      <protection hidden="1"/>
    </xf>
    <xf numFmtId="2" fontId="7" fillId="0" borderId="83" xfId="0" applyNumberFormat="1" applyFont="1" applyBorder="1" applyProtection="1">
      <protection hidden="1"/>
    </xf>
    <xf numFmtId="2" fontId="7" fillId="0" borderId="84" xfId="0" applyNumberFormat="1" applyFont="1" applyBorder="1" applyProtection="1">
      <protection hidden="1"/>
    </xf>
    <xf numFmtId="2" fontId="2" fillId="0" borderId="84" xfId="0" applyNumberFormat="1" applyFont="1" applyBorder="1" applyProtection="1">
      <protection hidden="1"/>
    </xf>
    <xf numFmtId="2" fontId="2" fillId="0" borderId="84" xfId="0" applyNumberFormat="1" applyFont="1" applyBorder="1" applyAlignment="1" applyProtection="1">
      <alignment wrapText="1"/>
      <protection hidden="1"/>
    </xf>
    <xf numFmtId="2" fontId="2" fillId="0" borderId="64" xfId="0" applyNumberFormat="1" applyFont="1" applyBorder="1" applyAlignment="1" applyProtection="1">
      <alignment wrapText="1"/>
      <protection hidden="1"/>
    </xf>
    <xf numFmtId="170" fontId="2" fillId="0" borderId="84" xfId="0" applyNumberFormat="1" applyFont="1" applyBorder="1" applyProtection="1">
      <protection hidden="1"/>
    </xf>
    <xf numFmtId="0" fontId="7" fillId="0" borderId="68" xfId="0" applyFont="1" applyBorder="1" applyProtection="1">
      <protection hidden="1"/>
    </xf>
    <xf numFmtId="0" fontId="7" fillId="0" borderId="60" xfId="0" applyFont="1" applyBorder="1" applyProtection="1">
      <protection hidden="1"/>
    </xf>
    <xf numFmtId="0" fontId="7" fillId="0" borderId="85" xfId="0" applyFont="1" applyBorder="1" applyProtection="1">
      <protection hidden="1"/>
    </xf>
    <xf numFmtId="2" fontId="7" fillId="0" borderId="58" xfId="0" applyNumberFormat="1" applyFont="1" applyBorder="1" applyProtection="1">
      <protection hidden="1"/>
    </xf>
    <xf numFmtId="2" fontId="7" fillId="0" borderId="46" xfId="0" applyNumberFormat="1" applyFont="1" applyBorder="1" applyProtection="1">
      <protection hidden="1"/>
    </xf>
    <xf numFmtId="2" fontId="2" fillId="0" borderId="46" xfId="0" applyNumberFormat="1" applyFont="1" applyBorder="1" applyProtection="1">
      <protection hidden="1"/>
    </xf>
    <xf numFmtId="9" fontId="2" fillId="0" borderId="44" xfId="0" applyNumberFormat="1" applyFont="1" applyBorder="1" applyProtection="1">
      <protection hidden="1"/>
    </xf>
    <xf numFmtId="170" fontId="2" fillId="0" borderId="46" xfId="0" applyNumberFormat="1" applyFont="1" applyBorder="1" applyAlignment="1" applyProtection="1">
      <alignment wrapText="1"/>
      <protection hidden="1"/>
    </xf>
    <xf numFmtId="170" fontId="2" fillId="0" borderId="59" xfId="0" applyNumberFormat="1" applyFont="1" applyBorder="1" applyAlignment="1" applyProtection="1">
      <alignment wrapText="1"/>
      <protection hidden="1"/>
    </xf>
    <xf numFmtId="0" fontId="0" fillId="0" borderId="0" xfId="0" applyFill="1" applyBorder="1"/>
    <xf numFmtId="2" fontId="0" fillId="11" borderId="15" xfId="0" applyNumberFormat="1" applyFill="1" applyBorder="1"/>
    <xf numFmtId="0" fontId="0" fillId="0" borderId="0" xfId="0" applyFill="1" applyBorder="1" applyAlignment="1" applyProtection="1">
      <alignment horizontal="center"/>
      <protection hidden="1"/>
    </xf>
    <xf numFmtId="1" fontId="2" fillId="0" borderId="44" xfId="0" applyNumberFormat="1" applyFont="1" applyBorder="1" applyAlignment="1" applyProtection="1">
      <alignment horizontal="center" wrapText="1"/>
      <protection hidden="1"/>
    </xf>
    <xf numFmtId="2" fontId="2" fillId="0" borderId="0" xfId="0" applyNumberFormat="1" applyFont="1" applyBorder="1" applyAlignment="1">
      <alignment horizontal="center"/>
    </xf>
    <xf numFmtId="170" fontId="53" fillId="11" borderId="1" xfId="0" applyNumberFormat="1" applyFont="1" applyFill="1" applyBorder="1" applyAlignment="1" applyProtection="1">
      <alignment horizontal="center" vertical="center" wrapText="1"/>
      <protection locked="0"/>
    </xf>
    <xf numFmtId="170" fontId="53" fillId="11" borderId="51" xfId="0" applyNumberFormat="1" applyFont="1" applyFill="1" applyBorder="1" applyAlignment="1" applyProtection="1">
      <alignment horizontal="center" vertical="center" wrapText="1"/>
      <protection locked="0"/>
    </xf>
    <xf numFmtId="0" fontId="53" fillId="0" borderId="26" xfId="0" applyFont="1" applyFill="1" applyBorder="1" applyAlignment="1" applyProtection="1">
      <alignment vertical="center" wrapText="1"/>
      <protection locked="0"/>
    </xf>
    <xf numFmtId="170" fontId="53" fillId="0" borderId="1" xfId="0" applyNumberFormat="1" applyFont="1" applyFill="1" applyBorder="1" applyAlignment="1" applyProtection="1">
      <alignment horizontal="center" vertical="center" wrapText="1"/>
      <protection locked="0"/>
    </xf>
    <xf numFmtId="170" fontId="53" fillId="0" borderId="26" xfId="0" applyNumberFormat="1" applyFont="1" applyFill="1" applyBorder="1" applyAlignment="1" applyProtection="1">
      <alignment horizontal="center" vertical="center" wrapText="1"/>
      <protection locked="0"/>
    </xf>
    <xf numFmtId="0" fontId="53" fillId="0" borderId="49" xfId="0" applyFont="1" applyFill="1" applyBorder="1" applyAlignment="1" applyProtection="1">
      <alignment horizontal="center" vertical="center" wrapText="1"/>
      <protection locked="0"/>
    </xf>
    <xf numFmtId="0" fontId="53" fillId="0" borderId="52" xfId="0" applyFont="1" applyFill="1" applyBorder="1" applyAlignment="1" applyProtection="1">
      <alignment vertical="center" wrapText="1"/>
      <protection locked="0"/>
    </xf>
    <xf numFmtId="170" fontId="53" fillId="0" borderId="51" xfId="0" applyNumberFormat="1" applyFont="1" applyFill="1" applyBorder="1" applyAlignment="1" applyProtection="1">
      <alignment horizontal="center" vertical="center" wrapText="1"/>
      <protection locked="0"/>
    </xf>
    <xf numFmtId="170" fontId="53" fillId="0" borderId="52" xfId="0" applyNumberFormat="1" applyFont="1" applyFill="1" applyBorder="1" applyAlignment="1" applyProtection="1">
      <alignment horizontal="center" vertical="center" wrapText="1"/>
      <protection locked="0"/>
    </xf>
    <xf numFmtId="0" fontId="53" fillId="0" borderId="55" xfId="0" applyFont="1" applyFill="1" applyBorder="1" applyAlignment="1" applyProtection="1">
      <alignment horizontal="center" vertical="center" wrapText="1"/>
      <protection locked="0"/>
    </xf>
    <xf numFmtId="0" fontId="53" fillId="11" borderId="26" xfId="0" applyFont="1" applyFill="1" applyBorder="1" applyAlignment="1" applyProtection="1">
      <alignment horizontal="center" vertical="center" wrapText="1"/>
      <protection hidden="1"/>
    </xf>
    <xf numFmtId="0" fontId="53" fillId="11" borderId="52" xfId="0" applyFont="1" applyFill="1" applyBorder="1" applyAlignment="1" applyProtection="1">
      <alignment horizontal="center" vertical="center" wrapText="1"/>
      <protection hidden="1"/>
    </xf>
    <xf numFmtId="0" fontId="0" fillId="0" borderId="12" xfId="0" applyBorder="1" applyProtection="1"/>
    <xf numFmtId="0" fontId="2" fillId="14" borderId="74" xfId="0" applyFont="1" applyFill="1" applyBorder="1" applyAlignment="1" applyProtection="1">
      <alignment horizontal="center"/>
      <protection hidden="1"/>
    </xf>
    <xf numFmtId="0" fontId="2" fillId="15" borderId="77" xfId="0" applyFont="1" applyFill="1" applyBorder="1" applyAlignment="1" applyProtection="1">
      <alignment horizontal="center"/>
      <protection hidden="1"/>
    </xf>
    <xf numFmtId="0" fontId="98" fillId="7" borderId="80" xfId="0" applyFont="1" applyFill="1" applyBorder="1" applyAlignment="1" applyProtection="1">
      <alignment horizontal="center" vertical="center" wrapText="1"/>
      <protection hidden="1"/>
    </xf>
    <xf numFmtId="0" fontId="98" fillId="12" borderId="80" xfId="0" applyFont="1" applyFill="1" applyBorder="1" applyAlignment="1" applyProtection="1">
      <alignment horizontal="center" vertical="center" wrapText="1"/>
      <protection hidden="1"/>
    </xf>
    <xf numFmtId="0" fontId="98" fillId="16" borderId="80" xfId="0" applyFont="1" applyFill="1" applyBorder="1" applyAlignment="1" applyProtection="1">
      <alignment horizontal="center" vertical="center" wrapText="1"/>
      <protection hidden="1"/>
    </xf>
    <xf numFmtId="0" fontId="98" fillId="13" borderId="80" xfId="0" applyFont="1" applyFill="1" applyBorder="1" applyAlignment="1" applyProtection="1">
      <alignment horizontal="center" vertical="center" wrapText="1"/>
      <protection hidden="1"/>
    </xf>
    <xf numFmtId="0" fontId="98" fillId="14" borderId="78" xfId="0" applyFont="1" applyFill="1" applyBorder="1" applyAlignment="1" applyProtection="1">
      <alignment horizontal="center" vertical="center"/>
      <protection hidden="1"/>
    </xf>
    <xf numFmtId="0" fontId="98" fillId="14" borderId="82" xfId="0" applyFont="1" applyFill="1" applyBorder="1" applyAlignment="1" applyProtection="1">
      <alignment horizontal="center" vertical="center" wrapText="1"/>
      <protection hidden="1"/>
    </xf>
    <xf numFmtId="0" fontId="98" fillId="15" borderId="78" xfId="0" applyFont="1" applyFill="1" applyBorder="1" applyAlignment="1" applyProtection="1">
      <alignment horizontal="center" vertical="center"/>
      <protection hidden="1"/>
    </xf>
    <xf numFmtId="0" fontId="98" fillId="15" borderId="80" xfId="0" applyFont="1" applyFill="1" applyBorder="1" applyAlignment="1" applyProtection="1">
      <alignment horizontal="center" vertical="center" wrapText="1"/>
      <protection hidden="1"/>
    </xf>
    <xf numFmtId="0" fontId="0" fillId="0" borderId="0" xfId="0" applyBorder="1" applyAlignment="1" applyProtection="1">
      <alignment vertical="center"/>
      <protection hidden="1"/>
    </xf>
    <xf numFmtId="0" fontId="45" fillId="7" borderId="30" xfId="10" applyFont="1" applyFill="1" applyBorder="1" applyAlignment="1" applyProtection="1">
      <alignment horizontal="center"/>
    </xf>
    <xf numFmtId="0" fontId="45" fillId="7" borderId="0" xfId="10" applyFont="1" applyFill="1" applyBorder="1" applyAlignment="1" applyProtection="1">
      <alignment horizontal="center"/>
    </xf>
    <xf numFmtId="0" fontId="45" fillId="7" borderId="31" xfId="10" applyFont="1" applyFill="1" applyBorder="1" applyAlignment="1" applyProtection="1">
      <alignment horizontal="center"/>
    </xf>
    <xf numFmtId="0" fontId="15" fillId="0" borderId="0" xfId="1" applyBorder="1" applyAlignment="1" applyProtection="1">
      <alignment horizontal="left" wrapText="1"/>
    </xf>
    <xf numFmtId="0" fontId="15" fillId="0" borderId="31" xfId="1" applyBorder="1" applyAlignment="1" applyProtection="1">
      <alignment horizontal="left" wrapText="1"/>
    </xf>
    <xf numFmtId="0" fontId="15" fillId="0" borderId="0" xfId="10" quotePrefix="1" applyFont="1" applyFill="1" applyBorder="1" applyAlignment="1" applyProtection="1">
      <alignment horizontal="left" vertical="center" wrapText="1"/>
    </xf>
    <xf numFmtId="0" fontId="15" fillId="0" borderId="0" xfId="10" applyFont="1" applyBorder="1" applyAlignment="1" applyProtection="1">
      <alignment horizontal="left" wrapText="1"/>
    </xf>
    <xf numFmtId="0" fontId="15" fillId="0" borderId="31" xfId="10" applyFont="1" applyBorder="1" applyAlignment="1" applyProtection="1">
      <alignment horizontal="left" wrapText="1"/>
    </xf>
    <xf numFmtId="0" fontId="15" fillId="0" borderId="0" xfId="10" applyFont="1" applyFill="1" applyBorder="1" applyAlignment="1" applyProtection="1">
      <alignment horizontal="left" wrapText="1"/>
    </xf>
    <xf numFmtId="0" fontId="15" fillId="0" borderId="31" xfId="10" applyFont="1" applyFill="1" applyBorder="1" applyAlignment="1" applyProtection="1">
      <alignment horizontal="left" wrapText="1"/>
    </xf>
    <xf numFmtId="0" fontId="15" fillId="0" borderId="0" xfId="10" applyFont="1" applyBorder="1" applyAlignment="1" applyProtection="1">
      <alignment horizontal="left" vertical="center" wrapText="1"/>
    </xf>
    <xf numFmtId="0" fontId="15" fillId="0" borderId="31" xfId="10" applyFont="1" applyBorder="1" applyAlignment="1" applyProtection="1">
      <alignment horizontal="left" vertical="center" wrapText="1"/>
    </xf>
    <xf numFmtId="0" fontId="15" fillId="0" borderId="0" xfId="10" applyFont="1" applyAlignment="1" applyProtection="1">
      <alignment horizontal="left" wrapText="1"/>
    </xf>
    <xf numFmtId="0" fontId="77" fillId="0" borderId="0" xfId="10" applyAlignment="1" applyProtection="1">
      <alignment horizontal="left" wrapText="1"/>
    </xf>
    <xf numFmtId="0" fontId="77" fillId="0" borderId="31" xfId="10" applyBorder="1" applyAlignment="1" applyProtection="1">
      <alignment horizontal="left" wrapText="1"/>
    </xf>
    <xf numFmtId="0" fontId="32" fillId="0" borderId="0" xfId="9" quotePrefix="1" applyBorder="1" applyAlignment="1" applyProtection="1">
      <alignment horizontal="left"/>
    </xf>
    <xf numFmtId="0" fontId="15" fillId="0" borderId="0" xfId="10" applyFont="1" applyBorder="1" applyAlignment="1" applyProtection="1">
      <alignment horizontal="left" vertical="top" wrapText="1"/>
    </xf>
    <xf numFmtId="0" fontId="32" fillId="0" borderId="0" xfId="9" applyBorder="1" applyAlignment="1" applyProtection="1">
      <alignment horizontal="center" vertical="center"/>
    </xf>
    <xf numFmtId="0" fontId="45" fillId="7" borderId="0" xfId="10" applyFont="1" applyFill="1" applyAlignment="1" applyProtection="1">
      <alignment horizontal="center"/>
    </xf>
    <xf numFmtId="0" fontId="49" fillId="0" borderId="0" xfId="10" applyFont="1" applyBorder="1" applyAlignment="1" applyProtection="1">
      <alignment horizontal="left" wrapText="1"/>
    </xf>
    <xf numFmtId="0" fontId="49" fillId="0" borderId="31" xfId="10" applyFont="1" applyBorder="1" applyAlignment="1" applyProtection="1">
      <alignment horizontal="left" wrapText="1"/>
    </xf>
    <xf numFmtId="0" fontId="15" fillId="0" borderId="0" xfId="10" applyFont="1" applyFill="1" applyBorder="1" applyAlignment="1" applyProtection="1">
      <alignment horizontal="left" vertical="center"/>
    </xf>
    <xf numFmtId="0" fontId="49" fillId="0" borderId="0" xfId="10" applyFont="1" applyAlignment="1" applyProtection="1">
      <alignment horizontal="left" wrapText="1"/>
    </xf>
    <xf numFmtId="0" fontId="32" fillId="0" borderId="0" xfId="9" applyBorder="1" applyAlignment="1" applyProtection="1">
      <alignment horizontal="left" vertical="center"/>
    </xf>
    <xf numFmtId="0" fontId="15" fillId="0" borderId="0" xfId="6" applyFont="1" applyBorder="1" applyAlignment="1" applyProtection="1">
      <alignment horizontal="left" vertical="top" wrapText="1"/>
    </xf>
    <xf numFmtId="0" fontId="15" fillId="0" borderId="31" xfId="6" applyFont="1" applyBorder="1" applyAlignment="1" applyProtection="1">
      <alignment horizontal="left" vertical="top" wrapText="1"/>
    </xf>
    <xf numFmtId="0" fontId="18" fillId="0" borderId="30" xfId="10" applyFont="1" applyBorder="1" applyAlignment="1" applyProtection="1">
      <alignment horizontal="center"/>
    </xf>
    <xf numFmtId="0" fontId="18" fillId="0" borderId="0" xfId="10" applyFont="1" applyBorder="1" applyAlignment="1" applyProtection="1">
      <alignment horizontal="center"/>
    </xf>
    <xf numFmtId="0" fontId="18" fillId="0" borderId="31" xfId="10" applyFont="1" applyBorder="1" applyAlignment="1" applyProtection="1">
      <alignment horizontal="center"/>
    </xf>
    <xf numFmtId="0" fontId="16" fillId="0" borderId="5" xfId="10" applyFont="1" applyBorder="1" applyAlignment="1" applyProtection="1">
      <alignment horizontal="center" vertical="center"/>
    </xf>
    <xf numFmtId="0" fontId="16" fillId="0" borderId="3" xfId="10" applyFont="1" applyBorder="1" applyAlignment="1" applyProtection="1">
      <alignment horizontal="center" vertical="center"/>
    </xf>
    <xf numFmtId="0" fontId="16" fillId="0" borderId="4" xfId="10" applyFont="1" applyBorder="1" applyAlignment="1" applyProtection="1">
      <alignment horizontal="center" vertical="center"/>
    </xf>
    <xf numFmtId="0" fontId="32" fillId="0" borderId="0" xfId="9" applyAlignment="1">
      <alignment horizontal="center" vertical="center"/>
    </xf>
    <xf numFmtId="0" fontId="32" fillId="0" borderId="0" xfId="9" applyBorder="1" applyAlignment="1" applyProtection="1">
      <alignment horizontal="left"/>
    </xf>
    <xf numFmtId="0" fontId="2" fillId="7" borderId="78" xfId="0" applyFont="1" applyFill="1" applyBorder="1" applyAlignment="1" applyProtection="1">
      <alignment horizontal="center"/>
      <protection hidden="1"/>
    </xf>
    <xf numFmtId="0" fontId="2" fillId="7" borderId="82" xfId="0" applyFont="1" applyFill="1" applyBorder="1" applyAlignment="1" applyProtection="1">
      <alignment horizontal="center"/>
      <protection hidden="1"/>
    </xf>
    <xf numFmtId="0" fontId="2" fillId="7" borderId="79" xfId="0" applyFont="1" applyFill="1" applyBorder="1" applyAlignment="1" applyProtection="1">
      <alignment horizontal="center"/>
      <protection hidden="1"/>
    </xf>
    <xf numFmtId="0" fontId="2" fillId="7" borderId="80" xfId="0" applyFont="1" applyFill="1" applyBorder="1" applyAlignment="1" applyProtection="1">
      <alignment horizontal="center"/>
      <protection hidden="1"/>
    </xf>
    <xf numFmtId="0" fontId="2" fillId="13" borderId="78" xfId="0" applyFont="1" applyFill="1" applyBorder="1" applyAlignment="1" applyProtection="1">
      <alignment horizontal="center"/>
      <protection hidden="1"/>
    </xf>
    <xf numFmtId="0" fontId="2" fillId="13" borderId="80" xfId="0" applyFont="1" applyFill="1" applyBorder="1" applyAlignment="1" applyProtection="1">
      <alignment horizontal="center"/>
      <protection hidden="1"/>
    </xf>
    <xf numFmtId="0" fontId="2" fillId="16" borderId="78" xfId="0" applyFont="1" applyFill="1" applyBorder="1" applyAlignment="1" applyProtection="1">
      <alignment horizontal="center"/>
      <protection hidden="1"/>
    </xf>
    <xf numFmtId="0" fontId="2" fillId="16" borderId="80" xfId="0" applyFont="1" applyFill="1" applyBorder="1" applyAlignment="1" applyProtection="1">
      <alignment horizontal="center"/>
      <protection hidden="1"/>
    </xf>
    <xf numFmtId="0" fontId="2" fillId="0" borderId="78" xfId="0" applyFont="1" applyBorder="1" applyAlignment="1" applyProtection="1">
      <alignment horizontal="center"/>
      <protection hidden="1"/>
    </xf>
    <xf numFmtId="0" fontId="2" fillId="0" borderId="79" xfId="0" applyFont="1" applyBorder="1" applyAlignment="1" applyProtection="1">
      <alignment horizontal="center"/>
      <protection hidden="1"/>
    </xf>
    <xf numFmtId="0" fontId="2" fillId="0" borderId="80" xfId="0" applyFont="1" applyBorder="1" applyAlignment="1" applyProtection="1">
      <alignment horizontal="center"/>
      <protection hidden="1"/>
    </xf>
    <xf numFmtId="0" fontId="2" fillId="12" borderId="78" xfId="0" applyFont="1" applyFill="1" applyBorder="1" applyAlignment="1" applyProtection="1">
      <alignment horizontal="center"/>
      <protection hidden="1"/>
    </xf>
    <xf numFmtId="0" fontId="2" fillId="12" borderId="82" xfId="0" applyFont="1" applyFill="1" applyBorder="1" applyAlignment="1" applyProtection="1">
      <alignment horizontal="center"/>
      <protection hidden="1"/>
    </xf>
    <xf numFmtId="0" fontId="2" fillId="12" borderId="79" xfId="0" applyFont="1" applyFill="1" applyBorder="1" applyAlignment="1" applyProtection="1">
      <alignment horizontal="center"/>
      <protection hidden="1"/>
    </xf>
    <xf numFmtId="0" fontId="2" fillId="12" borderId="80" xfId="0" applyFont="1" applyFill="1" applyBorder="1" applyAlignment="1" applyProtection="1">
      <alignment horizontal="center"/>
      <protection hidden="1"/>
    </xf>
    <xf numFmtId="0" fontId="11" fillId="0" borderId="19" xfId="0" applyFont="1" applyFill="1" applyBorder="1" applyAlignment="1" applyProtection="1">
      <alignment horizontal="center" vertical="center" wrapText="1"/>
      <protection hidden="1"/>
    </xf>
    <xf numFmtId="0" fontId="11" fillId="0" borderId="22" xfId="0" applyFont="1" applyFill="1" applyBorder="1" applyAlignment="1" applyProtection="1">
      <alignment horizontal="center" vertical="center" wrapText="1"/>
      <protection hidden="1"/>
    </xf>
    <xf numFmtId="0" fontId="11" fillId="0" borderId="0" xfId="0" applyFont="1" applyAlignment="1" applyProtection="1">
      <alignment vertical="center" wrapText="1"/>
      <protection hidden="1"/>
    </xf>
    <xf numFmtId="0" fontId="11" fillId="0" borderId="17" xfId="0" applyFont="1" applyFill="1" applyBorder="1" applyAlignment="1" applyProtection="1">
      <alignment horizontal="center" vertical="center" wrapText="1"/>
      <protection hidden="1"/>
    </xf>
    <xf numFmtId="0" fontId="11" fillId="0" borderId="23"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11" fillId="0" borderId="25" xfId="0" applyFont="1" applyFill="1" applyBorder="1" applyAlignment="1" applyProtection="1">
      <alignment horizontal="center" vertical="center" wrapText="1"/>
      <protection hidden="1"/>
    </xf>
    <xf numFmtId="0" fontId="12" fillId="0" borderId="19" xfId="0" applyFont="1" applyFill="1" applyBorder="1" applyAlignment="1" applyProtection="1">
      <alignment horizontal="center" vertical="center" wrapText="1"/>
      <protection hidden="1"/>
    </xf>
    <xf numFmtId="0" fontId="12" fillId="0" borderId="20" xfId="0" applyFont="1" applyFill="1" applyBorder="1" applyAlignment="1" applyProtection="1">
      <alignment horizontal="center" vertical="center" wrapText="1"/>
      <protection hidden="1"/>
    </xf>
    <xf numFmtId="0" fontId="11" fillId="0" borderId="1" xfId="0"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hidden="1"/>
    </xf>
    <xf numFmtId="0" fontId="12" fillId="0" borderId="22" xfId="0" applyFont="1" applyFill="1" applyBorder="1" applyAlignment="1" applyProtection="1">
      <alignment horizontal="center" vertical="center" wrapText="1"/>
      <protection hidden="1"/>
    </xf>
    <xf numFmtId="0" fontId="11" fillId="0" borderId="18"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center" vertical="center" wrapText="1"/>
      <protection hidden="1"/>
    </xf>
    <xf numFmtId="0" fontId="11" fillId="0" borderId="19" xfId="0" applyFont="1" applyFill="1" applyBorder="1" applyAlignment="1" applyProtection="1">
      <alignment horizontal="left" vertical="center" wrapText="1"/>
      <protection hidden="1"/>
    </xf>
    <xf numFmtId="0" fontId="11" fillId="0" borderId="22" xfId="0" applyFont="1" applyFill="1" applyBorder="1" applyAlignment="1" applyProtection="1">
      <alignment horizontal="left" vertical="center" wrapText="1"/>
      <protection hidden="1"/>
    </xf>
    <xf numFmtId="0" fontId="24" fillId="0" borderId="0" xfId="1" applyFont="1" applyBorder="1" applyAlignment="1" applyProtection="1">
      <alignment horizontal="center"/>
    </xf>
    <xf numFmtId="0" fontId="29" fillId="0" borderId="26" xfId="1" applyFont="1" applyBorder="1" applyAlignment="1" applyProtection="1">
      <alignment horizontal="center"/>
    </xf>
    <xf numFmtId="0" fontId="29" fillId="0" borderId="27" xfId="1" applyFont="1" applyBorder="1" applyAlignment="1" applyProtection="1">
      <alignment horizontal="center"/>
    </xf>
    <xf numFmtId="0" fontId="29" fillId="0" borderId="28" xfId="1" applyFont="1" applyBorder="1" applyAlignment="1" applyProtection="1">
      <alignment horizontal="center"/>
    </xf>
    <xf numFmtId="0" fontId="45" fillId="0" borderId="26" xfId="1" applyFont="1" applyBorder="1" applyAlignment="1" applyProtection="1">
      <alignment horizontal="left"/>
    </xf>
    <xf numFmtId="0" fontId="45" fillId="0" borderId="27" xfId="1" applyFont="1" applyBorder="1" applyAlignment="1" applyProtection="1">
      <alignment horizontal="left"/>
    </xf>
    <xf numFmtId="0" fontId="45" fillId="0" borderId="28" xfId="1" applyFont="1" applyBorder="1" applyAlignment="1" applyProtection="1">
      <alignment horizontal="left"/>
    </xf>
    <xf numFmtId="0" fontId="46" fillId="0" borderId="26" xfId="1" applyFont="1" applyBorder="1" applyAlignment="1" applyProtection="1">
      <alignment horizontal="left"/>
    </xf>
    <xf numFmtId="0" fontId="46" fillId="0" borderId="27" xfId="1" applyFont="1" applyBorder="1" applyAlignment="1" applyProtection="1">
      <alignment horizontal="left"/>
    </xf>
    <xf numFmtId="0" fontId="46" fillId="0" borderId="28" xfId="1" applyFont="1" applyBorder="1" applyAlignment="1" applyProtection="1">
      <alignment horizontal="left"/>
    </xf>
    <xf numFmtId="0" fontId="24" fillId="0" borderId="26" xfId="1" applyFont="1" applyBorder="1" applyAlignment="1" applyProtection="1">
      <alignment horizontal="center"/>
    </xf>
    <xf numFmtId="0" fontId="24" fillId="0" borderId="28" xfId="1" applyFont="1" applyBorder="1" applyAlignment="1" applyProtection="1">
      <alignment horizontal="center"/>
    </xf>
    <xf numFmtId="0" fontId="29" fillId="0" borderId="0" xfId="1" applyFont="1" applyAlignment="1" applyProtection="1">
      <alignment horizontal="left" vertical="center" wrapText="1"/>
    </xf>
    <xf numFmtId="0" fontId="29" fillId="0" borderId="0" xfId="1" applyFont="1" applyAlignment="1" applyProtection="1">
      <alignment horizontal="left" vertical="center"/>
    </xf>
    <xf numFmtId="0" fontId="24" fillId="0" borderId="0" xfId="1" applyFont="1" applyAlignment="1" applyProtection="1">
      <alignment horizontal="left"/>
    </xf>
    <xf numFmtId="0" fontId="15" fillId="0" borderId="26" xfId="1" applyFont="1" applyBorder="1" applyAlignment="1" applyProtection="1">
      <alignment horizontal="left"/>
    </xf>
    <xf numFmtId="0" fontId="15" fillId="0" borderId="27" xfId="1" applyFont="1" applyBorder="1" applyAlignment="1" applyProtection="1">
      <alignment horizontal="left"/>
    </xf>
    <xf numFmtId="0" fontId="15" fillId="0" borderId="28" xfId="1" applyFont="1" applyBorder="1" applyAlignment="1" applyProtection="1">
      <alignment horizontal="left"/>
    </xf>
    <xf numFmtId="0" fontId="15" fillId="0" borderId="5" xfId="1" applyFont="1" applyBorder="1" applyAlignment="1" applyProtection="1">
      <alignment horizontal="center" vertical="center"/>
    </xf>
    <xf numFmtId="0" fontId="15" fillId="0" borderId="3" xfId="1" applyFont="1" applyBorder="1" applyAlignment="1" applyProtection="1">
      <alignment horizontal="center" vertical="center"/>
    </xf>
    <xf numFmtId="0" fontId="15" fillId="0" borderId="4" xfId="1" applyFont="1" applyBorder="1" applyAlignment="1" applyProtection="1">
      <alignment horizontal="center" vertical="center"/>
    </xf>
    <xf numFmtId="0" fontId="15" fillId="0" borderId="6" xfId="1" applyFont="1" applyBorder="1" applyAlignment="1" applyProtection="1">
      <alignment horizontal="center" vertical="center"/>
    </xf>
    <xf numFmtId="0" fontId="15" fillId="0" borderId="7" xfId="1" applyFont="1" applyBorder="1" applyAlignment="1" applyProtection="1">
      <alignment horizontal="center" vertical="center"/>
    </xf>
    <xf numFmtId="0" fontId="15" fillId="0" borderId="2" xfId="1" applyFont="1" applyBorder="1" applyAlignment="1" applyProtection="1">
      <alignment horizontal="center" vertical="center"/>
    </xf>
    <xf numFmtId="0" fontId="15" fillId="0" borderId="26" xfId="1" quotePrefix="1" applyFont="1" applyBorder="1" applyAlignment="1" applyProtection="1">
      <alignment horizontal="center"/>
    </xf>
    <xf numFmtId="0" fontId="15" fillId="0" borderId="27" xfId="1" quotePrefix="1" applyFont="1" applyBorder="1" applyAlignment="1" applyProtection="1">
      <alignment horizontal="center"/>
    </xf>
    <xf numFmtId="0" fontId="15" fillId="0" borderId="28" xfId="1" quotePrefix="1" applyFont="1" applyBorder="1" applyAlignment="1" applyProtection="1">
      <alignment horizontal="center"/>
    </xf>
    <xf numFmtId="0" fontId="29" fillId="0" borderId="0" xfId="1" applyFont="1" applyAlignment="1" applyProtection="1">
      <alignment horizontal="left"/>
    </xf>
    <xf numFmtId="0" fontId="15" fillId="0" borderId="26" xfId="1" applyFont="1" applyBorder="1" applyAlignment="1" applyProtection="1">
      <alignment horizontal="center"/>
    </xf>
    <xf numFmtId="0" fontId="15" fillId="0" borderId="27" xfId="1" applyFont="1" applyBorder="1" applyAlignment="1" applyProtection="1">
      <alignment horizontal="center"/>
    </xf>
    <xf numFmtId="0" fontId="15" fillId="0" borderId="28" xfId="1" applyFont="1" applyBorder="1" applyAlignment="1" applyProtection="1">
      <alignment horizontal="center"/>
    </xf>
    <xf numFmtId="0" fontId="15" fillId="0" borderId="26" xfId="1" applyBorder="1" applyAlignment="1" applyProtection="1">
      <alignment horizontal="center"/>
    </xf>
    <xf numFmtId="0" fontId="15" fillId="0" borderId="28" xfId="1" applyBorder="1" applyAlignment="1" applyProtection="1">
      <alignment horizontal="center"/>
    </xf>
    <xf numFmtId="0" fontId="15" fillId="0" borderId="0" xfId="1" applyFont="1" applyBorder="1" applyAlignment="1" applyProtection="1">
      <alignment horizontal="center"/>
    </xf>
    <xf numFmtId="0" fontId="15" fillId="0" borderId="27" xfId="1" applyBorder="1" applyAlignment="1" applyProtection="1">
      <alignment horizontal="center"/>
    </xf>
    <xf numFmtId="0" fontId="24" fillId="0" borderId="9" xfId="6" applyFont="1" applyBorder="1" applyAlignment="1" applyProtection="1">
      <alignment horizontal="center"/>
    </xf>
    <xf numFmtId="0" fontId="19" fillId="0" borderId="0" xfId="1" applyFont="1" applyBorder="1" applyAlignment="1" applyProtection="1">
      <alignment horizontal="left"/>
    </xf>
    <xf numFmtId="0" fontId="15" fillId="4" borderId="26" xfId="1" applyFill="1" applyBorder="1" applyAlignment="1" applyProtection="1">
      <alignment horizontal="left"/>
    </xf>
    <xf numFmtId="0" fontId="15" fillId="4" borderId="27" xfId="1" applyFill="1" applyBorder="1" applyAlignment="1" applyProtection="1">
      <alignment horizontal="left"/>
    </xf>
    <xf numFmtId="0" fontId="15" fillId="4" borderId="28" xfId="1" applyFill="1" applyBorder="1" applyAlignment="1" applyProtection="1">
      <alignment horizontal="left"/>
    </xf>
    <xf numFmtId="0" fontId="24" fillId="0" borderId="26" xfId="1" applyFont="1" applyBorder="1" applyAlignment="1" applyProtection="1">
      <alignment horizontal="center"/>
      <protection locked="0"/>
    </xf>
    <xf numFmtId="0" fontId="24" fillId="0" borderId="28" xfId="1" applyFont="1" applyBorder="1" applyAlignment="1" applyProtection="1">
      <alignment horizontal="center"/>
      <protection locked="0"/>
    </xf>
    <xf numFmtId="0" fontId="24" fillId="0" borderId="27" xfId="1" applyFont="1" applyBorder="1" applyAlignment="1" applyProtection="1">
      <alignment horizontal="center"/>
      <protection locked="0"/>
    </xf>
    <xf numFmtId="0" fontId="15" fillId="0" borderId="0" xfId="1" applyBorder="1" applyProtection="1"/>
    <xf numFmtId="0" fontId="20" fillId="0" borderId="0" xfId="0" applyFont="1" applyAlignment="1">
      <alignment horizontal="left"/>
    </xf>
    <xf numFmtId="0" fontId="20" fillId="0" borderId="31" xfId="0" applyFont="1" applyBorder="1" applyAlignment="1">
      <alignment horizontal="left"/>
    </xf>
    <xf numFmtId="166" fontId="24" fillId="0" borderId="26" xfId="1" applyNumberFormat="1" applyFont="1" applyBorder="1" applyAlignment="1" applyProtection="1">
      <alignment horizontal="center"/>
    </xf>
    <xf numFmtId="166" fontId="24" fillId="0" borderId="28" xfId="1" applyNumberFormat="1" applyFont="1" applyBorder="1" applyAlignment="1" applyProtection="1">
      <alignment horizontal="center"/>
    </xf>
    <xf numFmtId="0" fontId="15" fillId="0" borderId="0" xfId="1" applyFont="1" applyBorder="1" applyAlignment="1" applyProtection="1">
      <alignment horizontal="right"/>
    </xf>
    <xf numFmtId="0" fontId="15" fillId="0" borderId="31" xfId="1" applyFont="1" applyBorder="1" applyAlignment="1" applyProtection="1">
      <alignment horizontal="right"/>
    </xf>
    <xf numFmtId="167" fontId="24" fillId="0" borderId="26" xfId="1" applyNumberFormat="1" applyFont="1" applyBorder="1" applyAlignment="1" applyProtection="1">
      <alignment horizontal="center"/>
    </xf>
    <xf numFmtId="167" fontId="24" fillId="0" borderId="28" xfId="1" applyNumberFormat="1" applyFont="1" applyBorder="1" applyAlignment="1" applyProtection="1">
      <alignment horizontal="center"/>
    </xf>
    <xf numFmtId="0" fontId="24" fillId="0" borderId="27" xfId="1" applyFont="1" applyBorder="1" applyAlignment="1" applyProtection="1">
      <alignment horizontal="center"/>
    </xf>
    <xf numFmtId="0" fontId="20" fillId="0" borderId="0" xfId="0" applyFont="1"/>
    <xf numFmtId="0" fontId="15" fillId="4" borderId="26" xfId="1" applyFont="1" applyFill="1" applyBorder="1" applyAlignment="1" applyProtection="1">
      <alignment horizontal="left"/>
    </xf>
    <xf numFmtId="0" fontId="15" fillId="4" borderId="27" xfId="1" applyFont="1" applyFill="1" applyBorder="1" applyAlignment="1" applyProtection="1">
      <alignment horizontal="left"/>
    </xf>
    <xf numFmtId="0" fontId="15" fillId="4" borderId="28" xfId="1" applyFont="1" applyFill="1" applyBorder="1" applyAlignment="1" applyProtection="1">
      <alignment horizontal="left"/>
    </xf>
    <xf numFmtId="0" fontId="32" fillId="0" borderId="31" xfId="9" applyBorder="1" applyAlignment="1" applyProtection="1">
      <alignment horizontal="left"/>
    </xf>
    <xf numFmtId="165" fontId="24" fillId="0" borderId="1" xfId="7" applyNumberFormat="1" applyFont="1" applyBorder="1" applyAlignment="1" applyProtection="1">
      <alignment horizontal="center"/>
      <protection locked="0"/>
    </xf>
    <xf numFmtId="9" fontId="24" fillId="0" borderId="0" xfId="8" applyNumberFormat="1" applyFont="1" applyBorder="1" applyAlignment="1" applyProtection="1">
      <alignment horizontal="left"/>
    </xf>
    <xf numFmtId="166" fontId="24" fillId="0" borderId="26" xfId="1" applyNumberFormat="1" applyFont="1" applyBorder="1" applyAlignment="1" applyProtection="1">
      <alignment horizontal="right"/>
      <protection locked="0"/>
    </xf>
    <xf numFmtId="166" fontId="24" fillId="0" borderId="27" xfId="1" applyNumberFormat="1" applyFont="1" applyBorder="1" applyAlignment="1" applyProtection="1">
      <alignment horizontal="right"/>
      <protection locked="0"/>
    </xf>
    <xf numFmtId="166" fontId="24" fillId="0" borderId="28" xfId="1" applyNumberFormat="1" applyFont="1" applyBorder="1" applyAlignment="1" applyProtection="1">
      <alignment horizontal="right"/>
      <protection locked="0"/>
    </xf>
    <xf numFmtId="0" fontId="15" fillId="0" borderId="0" xfId="1" applyFont="1" applyBorder="1" applyAlignment="1" applyProtection="1">
      <alignment horizontal="left"/>
    </xf>
    <xf numFmtId="0" fontId="24" fillId="0" borderId="1" xfId="1" applyFont="1" applyBorder="1" applyAlignment="1" applyProtection="1">
      <alignment horizontal="center"/>
      <protection locked="0"/>
    </xf>
    <xf numFmtId="0" fontId="15" fillId="0" borderId="0" xfId="1" quotePrefix="1" applyBorder="1" applyAlignment="1" applyProtection="1">
      <alignment horizontal="left"/>
    </xf>
    <xf numFmtId="0" fontId="15" fillId="0" borderId="31" xfId="1" quotePrefix="1" applyBorder="1" applyAlignment="1" applyProtection="1">
      <alignment horizontal="left"/>
    </xf>
    <xf numFmtId="166" fontId="24" fillId="0" borderId="26" xfId="0" applyNumberFormat="1" applyFont="1" applyBorder="1" applyAlignment="1" applyProtection="1">
      <alignment horizontal="right"/>
      <protection locked="0"/>
    </xf>
    <xf numFmtId="166" fontId="24" fillId="0" borderId="27" xfId="0" applyNumberFormat="1" applyFont="1" applyBorder="1" applyAlignment="1" applyProtection="1">
      <alignment horizontal="right"/>
      <protection locked="0"/>
    </xf>
    <xf numFmtId="166" fontId="24" fillId="0" borderId="28" xfId="0" applyNumberFormat="1" applyFont="1" applyBorder="1" applyAlignment="1" applyProtection="1">
      <alignment horizontal="right"/>
      <protection locked="0"/>
    </xf>
    <xf numFmtId="0" fontId="24" fillId="0" borderId="21" xfId="1" applyFont="1" applyBorder="1" applyAlignment="1" applyProtection="1">
      <alignment horizontal="center" vertical="center" textRotation="90"/>
    </xf>
    <xf numFmtId="0" fontId="24" fillId="0" borderId="43" xfId="1" applyFont="1" applyBorder="1" applyAlignment="1" applyProtection="1">
      <alignment horizontal="center" vertical="center" textRotation="90"/>
    </xf>
    <xf numFmtId="0" fontId="24" fillId="0" borderId="29" xfId="1" applyFont="1" applyBorder="1" applyAlignment="1" applyProtection="1">
      <alignment horizontal="center" vertical="center" textRotation="90"/>
    </xf>
    <xf numFmtId="0" fontId="33" fillId="0" borderId="26" xfId="1" applyFont="1" applyBorder="1" applyAlignment="1" applyProtection="1">
      <alignment horizontal="center"/>
      <protection locked="0"/>
    </xf>
    <xf numFmtId="0" fontId="33" fillId="0" borderId="27" xfId="1" applyFont="1" applyBorder="1" applyAlignment="1" applyProtection="1">
      <alignment horizontal="center"/>
      <protection locked="0"/>
    </xf>
    <xf numFmtId="0" fontId="33" fillId="0" borderId="28" xfId="1" applyFont="1" applyBorder="1" applyAlignment="1" applyProtection="1">
      <alignment horizontal="center"/>
      <protection locked="0"/>
    </xf>
    <xf numFmtId="0" fontId="33" fillId="0" borderId="26" xfId="1" applyFont="1" applyBorder="1" applyAlignment="1" applyProtection="1">
      <alignment horizontal="center"/>
    </xf>
    <xf numFmtId="0" fontId="33" fillId="0" borderId="27" xfId="1" applyFont="1" applyBorder="1" applyAlignment="1" applyProtection="1">
      <alignment horizontal="center"/>
    </xf>
    <xf numFmtId="0" fontId="33" fillId="0" borderId="28" xfId="1" applyFont="1" applyBorder="1" applyAlignment="1" applyProtection="1">
      <alignment horizontal="center"/>
    </xf>
    <xf numFmtId="0" fontId="15" fillId="0" borderId="30" xfId="1" applyFont="1" applyBorder="1" applyAlignment="1" applyProtection="1">
      <alignment horizontal="right"/>
    </xf>
    <xf numFmtId="0" fontId="22" fillId="0" borderId="32" xfId="1" applyFont="1" applyBorder="1" applyAlignment="1" applyProtection="1">
      <alignment horizontal="center" vertical="center"/>
    </xf>
    <xf numFmtId="0" fontId="22" fillId="0" borderId="9" xfId="1" applyFont="1" applyBorder="1" applyAlignment="1" applyProtection="1">
      <alignment horizontal="center" vertical="center"/>
    </xf>
    <xf numFmtId="0" fontId="22" fillId="0" borderId="10" xfId="1" applyFont="1" applyBorder="1" applyAlignment="1" applyProtection="1">
      <alignment horizontal="center" vertical="center"/>
    </xf>
    <xf numFmtId="0" fontId="65" fillId="0" borderId="33" xfId="9" applyFont="1" applyBorder="1" applyAlignment="1" applyProtection="1">
      <alignment horizontal="center" vertical="center"/>
    </xf>
    <xf numFmtId="0" fontId="65" fillId="0" borderId="15" xfId="9" applyFont="1" applyBorder="1" applyAlignment="1" applyProtection="1">
      <alignment horizontal="center" vertical="center"/>
    </xf>
    <xf numFmtId="0" fontId="65" fillId="0" borderId="16" xfId="9" applyFont="1" applyBorder="1" applyAlignment="1" applyProtection="1">
      <alignment horizontal="center" vertical="center"/>
    </xf>
    <xf numFmtId="0" fontId="24" fillId="0" borderId="6" xfId="1" applyFont="1" applyBorder="1" applyAlignment="1" applyProtection="1">
      <alignment horizontal="center"/>
      <protection locked="0"/>
    </xf>
    <xf numFmtId="0" fontId="24" fillId="0" borderId="7" xfId="1" applyFont="1" applyBorder="1" applyAlignment="1" applyProtection="1">
      <alignment horizontal="center"/>
      <protection locked="0"/>
    </xf>
    <xf numFmtId="0" fontId="24" fillId="0" borderId="2" xfId="1" applyFont="1" applyBorder="1" applyAlignment="1" applyProtection="1">
      <alignment horizontal="center"/>
      <protection locked="0"/>
    </xf>
    <xf numFmtId="0" fontId="25" fillId="0" borderId="9" xfId="1" applyFont="1" applyFill="1" applyBorder="1" applyAlignment="1" applyProtection="1">
      <alignment horizontal="center" vertical="center"/>
    </xf>
    <xf numFmtId="0" fontId="25" fillId="0" borderId="0" xfId="1" applyFont="1" applyFill="1" applyBorder="1" applyAlignment="1" applyProtection="1">
      <alignment horizontal="center" vertical="center"/>
    </xf>
    <xf numFmtId="0" fontId="15" fillId="0" borderId="8" xfId="1" applyBorder="1" applyAlignment="1" applyProtection="1">
      <alignment horizontal="center"/>
    </xf>
    <xf numFmtId="0" fontId="15" fillId="0" borderId="9" xfId="1" applyBorder="1" applyAlignment="1" applyProtection="1">
      <alignment horizontal="center"/>
    </xf>
    <xf numFmtId="0" fontId="15" fillId="0" borderId="14" xfId="1" applyBorder="1" applyAlignment="1" applyProtection="1">
      <alignment horizontal="center"/>
    </xf>
    <xf numFmtId="0" fontId="15" fillId="0" borderId="15" xfId="1" applyBorder="1" applyAlignment="1" applyProtection="1">
      <alignment horizontal="center"/>
    </xf>
    <xf numFmtId="0" fontId="15" fillId="0" borderId="5" xfId="1" applyBorder="1" applyAlignment="1" applyProtection="1">
      <alignment horizontal="center" vertical="center" wrapText="1"/>
    </xf>
    <xf numFmtId="0" fontId="15" fillId="0" borderId="3" xfId="1" applyBorder="1" applyAlignment="1" applyProtection="1">
      <alignment horizontal="center" vertical="center" wrapText="1"/>
    </xf>
    <xf numFmtId="0" fontId="15" fillId="0" borderId="4" xfId="1" applyBorder="1" applyAlignment="1" applyProtection="1">
      <alignment horizontal="center" vertical="center" wrapText="1"/>
    </xf>
    <xf numFmtId="0" fontId="15" fillId="0" borderId="30" xfId="1" applyBorder="1" applyAlignment="1" applyProtection="1">
      <alignment horizontal="center" vertical="center" wrapText="1"/>
    </xf>
    <xf numFmtId="0" fontId="15" fillId="0" borderId="0" xfId="1" applyBorder="1" applyAlignment="1" applyProtection="1">
      <alignment horizontal="center" vertical="center" wrapText="1"/>
    </xf>
    <xf numFmtId="0" fontId="15" fillId="0" borderId="31" xfId="1" applyBorder="1" applyAlignment="1" applyProtection="1">
      <alignment horizontal="center" vertical="center" wrapText="1"/>
    </xf>
    <xf numFmtId="0" fontId="15" fillId="0" borderId="6" xfId="1" applyBorder="1" applyAlignment="1" applyProtection="1">
      <alignment horizontal="center" vertical="center" wrapText="1"/>
    </xf>
    <xf numFmtId="0" fontId="15" fillId="0" borderId="7" xfId="1" applyBorder="1" applyAlignment="1" applyProtection="1">
      <alignment horizontal="center" vertical="center" wrapText="1"/>
    </xf>
    <xf numFmtId="0" fontId="15" fillId="0" borderId="2" xfId="1" applyBorder="1" applyAlignment="1" applyProtection="1">
      <alignment horizontal="center" vertical="center" wrapText="1"/>
    </xf>
    <xf numFmtId="0" fontId="15" fillId="4" borderId="34" xfId="1" applyFont="1" applyFill="1" applyBorder="1" applyAlignment="1" applyProtection="1">
      <alignment horizontal="center"/>
    </xf>
    <xf numFmtId="0" fontId="15" fillId="4" borderId="35" xfId="1" applyFont="1" applyFill="1" applyBorder="1" applyAlignment="1" applyProtection="1">
      <alignment horizontal="center"/>
    </xf>
    <xf numFmtId="0" fontId="15" fillId="4" borderId="36" xfId="1" applyFont="1" applyFill="1" applyBorder="1" applyAlignment="1" applyProtection="1">
      <alignment horizontal="center"/>
    </xf>
    <xf numFmtId="0" fontId="24" fillId="0" borderId="37" xfId="1" applyFont="1" applyBorder="1" applyAlignment="1" applyProtection="1">
      <alignment horizontal="center"/>
      <protection locked="0"/>
    </xf>
    <xf numFmtId="0" fontId="24" fillId="0" borderId="35" xfId="1" applyFont="1" applyBorder="1" applyAlignment="1" applyProtection="1">
      <alignment horizontal="center"/>
      <protection locked="0"/>
    </xf>
    <xf numFmtId="0" fontId="24" fillId="0" borderId="36" xfId="1" applyFont="1" applyBorder="1" applyAlignment="1" applyProtection="1">
      <alignment horizontal="center"/>
      <protection locked="0"/>
    </xf>
    <xf numFmtId="0" fontId="15" fillId="4" borderId="32" xfId="1" applyFill="1" applyBorder="1" applyAlignment="1" applyProtection="1">
      <alignment horizontal="center" vertical="center" wrapText="1"/>
    </xf>
    <xf numFmtId="0" fontId="15" fillId="4" borderId="9" xfId="1" applyFill="1" applyBorder="1" applyAlignment="1" applyProtection="1">
      <alignment horizontal="center" vertical="center" wrapText="1"/>
    </xf>
    <xf numFmtId="0" fontId="15" fillId="4" borderId="38" xfId="1" applyFill="1" applyBorder="1" applyAlignment="1" applyProtection="1">
      <alignment horizontal="center" vertical="center" wrapText="1"/>
    </xf>
    <xf numFmtId="0" fontId="15" fillId="4" borderId="33" xfId="1" applyFill="1" applyBorder="1" applyAlignment="1" applyProtection="1">
      <alignment horizontal="center" vertical="center" wrapText="1"/>
    </xf>
    <xf numFmtId="0" fontId="15" fillId="4" borderId="15" xfId="1" applyFill="1" applyBorder="1" applyAlignment="1" applyProtection="1">
      <alignment horizontal="center" vertical="center" wrapText="1"/>
    </xf>
    <xf numFmtId="0" fontId="15" fillId="4" borderId="42" xfId="1" applyFill="1" applyBorder="1" applyAlignment="1" applyProtection="1">
      <alignment horizontal="center" vertical="center" wrapText="1"/>
    </xf>
    <xf numFmtId="0" fontId="15" fillId="0" borderId="32" xfId="1" applyFont="1" applyBorder="1" applyAlignment="1" applyProtection="1">
      <alignment horizontal="center" vertical="center"/>
      <protection locked="0"/>
    </xf>
    <xf numFmtId="0" fontId="15" fillId="0" borderId="9" xfId="1" applyBorder="1" applyAlignment="1" applyProtection="1">
      <alignment horizontal="center" vertical="center"/>
      <protection locked="0"/>
    </xf>
    <xf numFmtId="0" fontId="15" fillId="0" borderId="10" xfId="1" applyBorder="1" applyAlignment="1" applyProtection="1">
      <alignment horizontal="center" vertical="center"/>
      <protection locked="0"/>
    </xf>
    <xf numFmtId="0" fontId="15" fillId="0" borderId="33" xfId="1" applyBorder="1" applyAlignment="1" applyProtection="1">
      <alignment horizontal="center" vertical="center"/>
      <protection locked="0"/>
    </xf>
    <xf numFmtId="0" fontId="15" fillId="0" borderId="15" xfId="1" applyBorder="1" applyAlignment="1" applyProtection="1">
      <alignment horizontal="center" vertical="center"/>
      <protection locked="0"/>
    </xf>
    <xf numFmtId="0" fontId="15" fillId="0" borderId="16" xfId="1" applyBorder="1" applyAlignment="1" applyProtection="1">
      <alignment horizontal="center" vertical="center"/>
      <protection locked="0"/>
    </xf>
    <xf numFmtId="0" fontId="15" fillId="4" borderId="39" xfId="1" applyFont="1" applyFill="1" applyBorder="1" applyAlignment="1" applyProtection="1">
      <alignment horizontal="center"/>
    </xf>
    <xf numFmtId="0" fontId="15" fillId="4" borderId="40" xfId="1" applyFont="1" applyFill="1" applyBorder="1" applyAlignment="1" applyProtection="1">
      <alignment horizontal="center"/>
    </xf>
    <xf numFmtId="0" fontId="15" fillId="4" borderId="41" xfId="1" applyFont="1" applyFill="1" applyBorder="1" applyAlignment="1" applyProtection="1">
      <alignment horizontal="center"/>
    </xf>
    <xf numFmtId="0" fontId="19" fillId="0" borderId="0" xfId="1" applyFont="1" applyBorder="1" applyAlignment="1" applyProtection="1">
      <alignment horizontal="center" wrapText="1"/>
    </xf>
    <xf numFmtId="0" fontId="15" fillId="0" borderId="31" xfId="1" applyFont="1" applyBorder="1" applyAlignment="1" applyProtection="1">
      <alignment horizontal="left"/>
    </xf>
    <xf numFmtId="0" fontId="31" fillId="0" borderId="1" xfId="1" applyFont="1" applyBorder="1" applyAlignment="1" applyProtection="1">
      <alignment horizontal="center"/>
      <protection locked="0"/>
    </xf>
    <xf numFmtId="165" fontId="24" fillId="0" borderId="0" xfId="7" applyNumberFormat="1" applyFont="1" applyBorder="1" applyAlignment="1" applyProtection="1">
      <alignment horizontal="center"/>
    </xf>
    <xf numFmtId="0" fontId="58" fillId="0" borderId="73" xfId="0" applyFont="1" applyBorder="1" applyAlignment="1" applyProtection="1">
      <alignment horizontal="center"/>
    </xf>
    <xf numFmtId="0" fontId="58" fillId="0" borderId="74" xfId="0" applyFont="1" applyBorder="1" applyAlignment="1" applyProtection="1">
      <alignment horizontal="center"/>
    </xf>
    <xf numFmtId="0" fontId="58" fillId="0" borderId="75" xfId="0" applyFont="1" applyBorder="1" applyAlignment="1" applyProtection="1">
      <alignment horizontal="center"/>
    </xf>
    <xf numFmtId="0" fontId="53" fillId="8" borderId="45" xfId="0" applyFont="1" applyFill="1" applyBorder="1" applyAlignment="1" applyProtection="1">
      <alignment horizontal="center" vertical="center"/>
      <protection locked="0"/>
    </xf>
    <xf numFmtId="0" fontId="53" fillId="8" borderId="28"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hidden="1"/>
    </xf>
    <xf numFmtId="0" fontId="24" fillId="0" borderId="44" xfId="0" applyFont="1" applyFill="1" applyBorder="1" applyAlignment="1" applyProtection="1">
      <alignment horizontal="center" vertical="center"/>
      <protection hidden="1"/>
    </xf>
    <xf numFmtId="0" fontId="24" fillId="0" borderId="26" xfId="0" applyFont="1" applyFill="1" applyBorder="1" applyAlignment="1" applyProtection="1">
      <alignment horizontal="center" vertical="center"/>
      <protection hidden="1"/>
    </xf>
    <xf numFmtId="0" fontId="24" fillId="0" borderId="49" xfId="0" applyFont="1" applyFill="1" applyBorder="1" applyAlignment="1" applyProtection="1">
      <alignment horizontal="center" vertical="center"/>
      <protection hidden="1"/>
    </xf>
    <xf numFmtId="0" fontId="24" fillId="8" borderId="26" xfId="0" applyFont="1" applyFill="1" applyBorder="1" applyAlignment="1" applyProtection="1">
      <alignment horizontal="center" vertical="center" wrapText="1"/>
      <protection locked="0"/>
    </xf>
    <xf numFmtId="0" fontId="24" fillId="8" borderId="27" xfId="0" applyFont="1" applyFill="1" applyBorder="1" applyAlignment="1" applyProtection="1">
      <alignment horizontal="center" vertical="center" wrapText="1"/>
      <protection locked="0"/>
    </xf>
    <xf numFmtId="0" fontId="24" fillId="8" borderId="28" xfId="0" applyFont="1" applyFill="1" applyBorder="1" applyAlignment="1" applyProtection="1">
      <alignment horizontal="center" vertical="center" wrapText="1"/>
      <protection locked="0"/>
    </xf>
    <xf numFmtId="0" fontId="24" fillId="8" borderId="26" xfId="0" applyFont="1" applyFill="1" applyBorder="1" applyAlignment="1" applyProtection="1">
      <alignment horizontal="center" vertical="center"/>
      <protection locked="0"/>
    </xf>
    <xf numFmtId="0" fontId="24" fillId="8" borderId="27" xfId="0" applyFont="1" applyFill="1" applyBorder="1" applyAlignment="1" applyProtection="1">
      <alignment horizontal="center" vertical="center"/>
      <protection locked="0"/>
    </xf>
    <xf numFmtId="0" fontId="24" fillId="8" borderId="28" xfId="0" applyFont="1" applyFill="1" applyBorder="1" applyAlignment="1" applyProtection="1">
      <alignment horizontal="center" vertical="center"/>
      <protection locked="0"/>
    </xf>
    <xf numFmtId="0" fontId="67" fillId="2" borderId="8" xfId="0" applyFont="1" applyFill="1" applyBorder="1" applyAlignment="1" applyProtection="1">
      <alignment horizontal="center" vertical="center"/>
    </xf>
    <xf numFmtId="0" fontId="67" fillId="2" borderId="35" xfId="0" applyFont="1" applyFill="1" applyBorder="1" applyAlignment="1" applyProtection="1">
      <alignment horizontal="center" vertical="center"/>
    </xf>
    <xf numFmtId="0" fontId="67" fillId="2" borderId="10" xfId="0" applyFont="1" applyFill="1" applyBorder="1" applyAlignment="1" applyProtection="1">
      <alignment horizontal="center" vertical="center"/>
    </xf>
    <xf numFmtId="0" fontId="4" fillId="3" borderId="21" xfId="0" applyFont="1" applyFill="1" applyBorder="1" applyAlignment="1" applyProtection="1">
      <alignment horizontal="center" vertical="center" wrapText="1"/>
    </xf>
    <xf numFmtId="0" fontId="4" fillId="3" borderId="29"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61" fillId="0" borderId="26" xfId="0" applyFont="1" applyBorder="1" applyAlignment="1" applyProtection="1">
      <alignment horizontal="center"/>
    </xf>
    <xf numFmtId="0" fontId="61" fillId="0" borderId="28" xfId="0" applyFont="1" applyBorder="1" applyAlignment="1" applyProtection="1">
      <alignment horizontal="center"/>
    </xf>
    <xf numFmtId="0" fontId="4" fillId="0" borderId="1" xfId="0" applyFont="1" applyBorder="1" applyAlignment="1" applyProtection="1">
      <alignment horizontal="center"/>
    </xf>
    <xf numFmtId="0" fontId="64" fillId="3" borderId="45" xfId="0" applyFont="1" applyFill="1" applyBorder="1" applyAlignment="1" applyProtection="1">
      <alignment horizontal="left"/>
    </xf>
    <xf numFmtId="0" fontId="64" fillId="3" borderId="28" xfId="0" applyFont="1" applyFill="1" applyBorder="1" applyAlignment="1" applyProtection="1">
      <alignment horizontal="left"/>
    </xf>
    <xf numFmtId="0" fontId="64" fillId="3" borderId="21" xfId="0" applyFont="1" applyFill="1" applyBorder="1" applyAlignment="1" applyProtection="1">
      <alignment horizontal="left" vertical="center" wrapText="1"/>
    </xf>
    <xf numFmtId="0" fontId="64" fillId="3" borderId="29" xfId="0" applyFont="1" applyFill="1" applyBorder="1" applyAlignment="1" applyProtection="1">
      <alignment horizontal="left" vertical="center" wrapText="1"/>
    </xf>
    <xf numFmtId="0" fontId="24" fillId="0" borderId="52" xfId="0" applyFont="1" applyFill="1" applyBorder="1" applyAlignment="1" applyProtection="1">
      <alignment horizontal="center" vertical="center"/>
      <protection hidden="1"/>
    </xf>
    <xf numFmtId="0" fontId="24" fillId="0" borderId="55" xfId="0" applyFont="1" applyFill="1" applyBorder="1" applyAlignment="1" applyProtection="1">
      <alignment horizontal="center" vertical="center"/>
      <protection hidden="1"/>
    </xf>
    <xf numFmtId="0" fontId="53" fillId="8" borderId="39" xfId="0" applyFont="1" applyFill="1" applyBorder="1" applyAlignment="1" applyProtection="1">
      <alignment horizontal="center" vertical="center"/>
      <protection locked="0"/>
    </xf>
    <xf numFmtId="0" fontId="53" fillId="8" borderId="41" xfId="0" applyFont="1" applyFill="1" applyBorder="1" applyAlignment="1" applyProtection="1">
      <alignment horizontal="center" vertical="center"/>
      <protection locked="0"/>
    </xf>
    <xf numFmtId="0" fontId="24" fillId="0" borderId="51" xfId="0" applyFont="1" applyFill="1" applyBorder="1" applyAlignment="1" applyProtection="1">
      <alignment horizontal="center" vertical="center"/>
      <protection hidden="1"/>
    </xf>
    <xf numFmtId="0" fontId="24" fillId="0" borderId="53" xfId="0" applyFont="1" applyFill="1" applyBorder="1" applyAlignment="1" applyProtection="1">
      <alignment horizontal="center" vertical="center"/>
      <protection hidden="1"/>
    </xf>
    <xf numFmtId="0" fontId="24" fillId="8" borderId="52" xfId="0" applyFont="1" applyFill="1" applyBorder="1" applyAlignment="1" applyProtection="1">
      <alignment horizontal="center" vertical="center"/>
      <protection locked="0"/>
    </xf>
    <xf numFmtId="0" fontId="24" fillId="8" borderId="40" xfId="0" applyFont="1" applyFill="1" applyBorder="1" applyAlignment="1" applyProtection="1">
      <alignment horizontal="center" vertical="center"/>
      <protection locked="0"/>
    </xf>
    <xf numFmtId="0" fontId="24" fillId="8" borderId="41"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wrapText="1"/>
    </xf>
    <xf numFmtId="0" fontId="4" fillId="3" borderId="47" xfId="0" applyFont="1" applyFill="1" applyBorder="1" applyAlignment="1" applyProtection="1">
      <alignment horizontal="center" vertical="center" wrapText="1"/>
    </xf>
    <xf numFmtId="0" fontId="67" fillId="2" borderId="34" xfId="0" applyFont="1" applyFill="1" applyBorder="1" applyAlignment="1" applyProtection="1">
      <alignment horizontal="center" vertical="center"/>
    </xf>
    <xf numFmtId="0" fontId="67" fillId="2" borderId="54" xfId="0" applyFont="1" applyFill="1" applyBorder="1" applyAlignment="1" applyProtection="1">
      <alignment horizontal="center" vertical="center"/>
    </xf>
    <xf numFmtId="0" fontId="64" fillId="3" borderId="46" xfId="0" applyFont="1" applyFill="1" applyBorder="1" applyAlignment="1" applyProtection="1">
      <alignment horizontal="left"/>
    </xf>
    <xf numFmtId="0" fontId="64" fillId="3" borderId="1" xfId="0" applyFont="1" applyFill="1" applyBorder="1" applyAlignment="1" applyProtection="1">
      <alignment horizontal="left"/>
    </xf>
    <xf numFmtId="0" fontId="53" fillId="8" borderId="1" xfId="0" applyFont="1" applyFill="1" applyBorder="1" applyAlignment="1" applyProtection="1">
      <alignment horizontal="center" vertical="center"/>
      <protection locked="0"/>
    </xf>
    <xf numFmtId="0" fontId="53" fillId="8" borderId="44" xfId="0" applyFont="1" applyFill="1" applyBorder="1" applyAlignment="1" applyProtection="1">
      <alignment horizontal="center" vertical="center"/>
      <protection locked="0"/>
    </xf>
    <xf numFmtId="0" fontId="53" fillId="8" borderId="26" xfId="0" applyFont="1" applyFill="1" applyBorder="1" applyAlignment="1" applyProtection="1">
      <alignment horizontal="center" vertical="center"/>
      <protection locked="0"/>
    </xf>
    <xf numFmtId="0" fontId="4" fillId="3" borderId="50" xfId="0" applyFont="1" applyFill="1" applyBorder="1" applyAlignment="1" applyProtection="1">
      <alignment horizontal="center" vertical="center" wrapText="1"/>
    </xf>
    <xf numFmtId="0" fontId="0" fillId="0" borderId="8" xfId="0" applyFill="1" applyBorder="1" applyAlignment="1" applyProtection="1">
      <alignment horizontal="center"/>
    </xf>
    <xf numFmtId="0" fontId="0" fillId="0" borderId="38" xfId="0" applyFill="1" applyBorder="1" applyAlignment="1" applyProtection="1">
      <alignment horizontal="center"/>
    </xf>
    <xf numFmtId="0" fontId="0" fillId="0" borderId="47" xfId="0" applyFill="1" applyBorder="1" applyAlignment="1" applyProtection="1">
      <alignment horizontal="center"/>
    </xf>
    <xf numFmtId="0" fontId="0" fillId="0" borderId="2" xfId="0" applyFill="1" applyBorder="1" applyAlignment="1" applyProtection="1">
      <alignment horizontal="center"/>
    </xf>
    <xf numFmtId="0" fontId="53" fillId="0" borderId="1" xfId="0" applyFont="1" applyBorder="1" applyAlignment="1" applyProtection="1">
      <alignment horizontal="center"/>
      <protection hidden="1"/>
    </xf>
    <xf numFmtId="0" fontId="20" fillId="0" borderId="1" xfId="0" applyFont="1" applyBorder="1" applyAlignment="1" applyProtection="1">
      <alignment horizontal="center" vertical="center" wrapText="1"/>
      <protection hidden="1"/>
    </xf>
    <xf numFmtId="0" fontId="20" fillId="0" borderId="44" xfId="0" applyFont="1" applyBorder="1" applyAlignment="1" applyProtection="1">
      <alignment horizontal="center" vertical="center" wrapText="1"/>
      <protection hidden="1"/>
    </xf>
    <xf numFmtId="0" fontId="68" fillId="0" borderId="32" xfId="0" applyFont="1" applyFill="1" applyBorder="1" applyAlignment="1" applyProtection="1">
      <alignment horizontal="center" vertical="center"/>
    </xf>
    <xf numFmtId="0" fontId="68" fillId="0" borderId="9" xfId="0" applyFont="1" applyFill="1" applyBorder="1" applyAlignment="1" applyProtection="1">
      <alignment horizontal="center" vertical="center"/>
    </xf>
    <xf numFmtId="0" fontId="68" fillId="0" borderId="10" xfId="0" applyFont="1" applyFill="1" applyBorder="1" applyAlignment="1" applyProtection="1">
      <alignment horizontal="center" vertical="center"/>
    </xf>
    <xf numFmtId="0" fontId="32" fillId="0" borderId="7" xfId="9" applyFill="1" applyBorder="1" applyAlignment="1" applyProtection="1">
      <alignment horizontal="center" vertical="center"/>
    </xf>
    <xf numFmtId="0" fontId="32" fillId="0" borderId="48" xfId="9" applyFill="1" applyBorder="1" applyAlignment="1" applyProtection="1">
      <alignment horizontal="center" vertical="center"/>
    </xf>
    <xf numFmtId="0" fontId="65" fillId="0" borderId="30" xfId="9" applyFont="1" applyBorder="1" applyAlignment="1" applyProtection="1">
      <alignment horizontal="left"/>
    </xf>
    <xf numFmtId="0" fontId="65" fillId="0" borderId="0" xfId="9" applyFont="1" applyBorder="1" applyAlignment="1" applyProtection="1">
      <alignment horizontal="left"/>
    </xf>
    <xf numFmtId="0" fontId="65" fillId="0" borderId="31" xfId="9" applyFont="1" applyBorder="1" applyAlignment="1" applyProtection="1">
      <alignment horizontal="left"/>
    </xf>
    <xf numFmtId="0" fontId="64" fillId="0" borderId="30" xfId="0" applyFont="1" applyBorder="1" applyAlignment="1" applyProtection="1">
      <alignment horizontal="left"/>
    </xf>
    <xf numFmtId="0" fontId="64" fillId="0" borderId="0" xfId="0" applyFont="1" applyBorder="1" applyAlignment="1" applyProtection="1">
      <alignment horizontal="left"/>
    </xf>
    <xf numFmtId="0" fontId="64" fillId="0" borderId="31" xfId="0" applyFont="1" applyBorder="1" applyAlignment="1" applyProtection="1">
      <alignment horizontal="left"/>
    </xf>
    <xf numFmtId="0" fontId="24" fillId="8" borderId="52" xfId="0" applyFont="1" applyFill="1" applyBorder="1" applyAlignment="1" applyProtection="1">
      <alignment horizontal="center" vertical="center" wrapText="1"/>
      <protection locked="0"/>
    </xf>
    <xf numFmtId="0" fontId="24" fillId="8" borderId="40" xfId="0" applyFont="1" applyFill="1" applyBorder="1" applyAlignment="1" applyProtection="1">
      <alignment horizontal="center" vertical="center" wrapText="1"/>
      <protection locked="0"/>
    </xf>
    <xf numFmtId="0" fontId="24" fillId="8" borderId="41" xfId="0" applyFont="1" applyFill="1" applyBorder="1" applyAlignment="1" applyProtection="1">
      <alignment horizontal="center" vertical="center" wrapText="1"/>
      <protection locked="0"/>
    </xf>
    <xf numFmtId="0" fontId="53" fillId="0" borderId="0" xfId="0" applyFont="1" applyBorder="1" applyAlignment="1" applyProtection="1">
      <alignment horizontal="center" vertical="center" wrapText="1"/>
      <protection hidden="1"/>
    </xf>
    <xf numFmtId="0" fontId="53" fillId="0" borderId="31" xfId="0" applyFont="1" applyBorder="1" applyAlignment="1" applyProtection="1">
      <alignment horizontal="center" vertical="center" wrapText="1"/>
      <protection hidden="1"/>
    </xf>
    <xf numFmtId="0" fontId="4" fillId="2" borderId="69" xfId="0" applyFont="1" applyFill="1" applyBorder="1" applyAlignment="1" applyProtection="1">
      <alignment horizontal="center" vertical="center" wrapText="1"/>
    </xf>
    <xf numFmtId="0" fontId="4" fillId="2" borderId="58" xfId="0" applyFont="1" applyFill="1" applyBorder="1" applyAlignment="1" applyProtection="1">
      <alignment horizontal="center" vertical="center" wrapText="1"/>
    </xf>
    <xf numFmtId="0" fontId="53" fillId="8" borderId="26" xfId="0" applyFont="1" applyFill="1" applyBorder="1" applyAlignment="1" applyProtection="1">
      <alignment horizontal="center"/>
      <protection locked="0"/>
    </xf>
    <xf numFmtId="0" fontId="53" fillId="8" borderId="27" xfId="0" applyFont="1" applyFill="1" applyBorder="1" applyAlignment="1" applyProtection="1">
      <alignment horizontal="center"/>
      <protection locked="0"/>
    </xf>
    <xf numFmtId="0" fontId="53" fillId="8" borderId="28" xfId="0" applyFont="1" applyFill="1" applyBorder="1" applyAlignment="1" applyProtection="1">
      <alignment horizontal="center"/>
      <protection locked="0"/>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3" fillId="8" borderId="1" xfId="0" applyFont="1" applyFill="1" applyBorder="1" applyAlignment="1" applyProtection="1">
      <alignment horizontal="center"/>
      <protection locked="0"/>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64" fillId="3" borderId="5" xfId="0"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xf>
    <xf numFmtId="0" fontId="64" fillId="3" borderId="6" xfId="0" applyFont="1" applyFill="1" applyBorder="1" applyAlignment="1" applyProtection="1">
      <alignment horizontal="left" vertical="center" wrapText="1"/>
    </xf>
    <xf numFmtId="0" fontId="64" fillId="3" borderId="2" xfId="0" applyFont="1" applyFill="1" applyBorder="1" applyAlignment="1" applyProtection="1">
      <alignment horizontal="left" vertical="center" wrapText="1"/>
    </xf>
    <xf numFmtId="0" fontId="64" fillId="3" borderId="26" xfId="0" applyFont="1" applyFill="1" applyBorder="1" applyAlignment="1" applyProtection="1">
      <alignment horizontal="left"/>
    </xf>
    <xf numFmtId="0" fontId="32" fillId="2" borderId="37" xfId="9" applyFill="1" applyBorder="1" applyAlignment="1" applyProtection="1">
      <alignment horizontal="center" vertical="center" wrapText="1"/>
    </xf>
    <xf numFmtId="0" fontId="32" fillId="2" borderId="54" xfId="9" applyFill="1" applyBorder="1" applyAlignment="1" applyProtection="1">
      <alignment horizontal="center" vertical="center" wrapText="1"/>
    </xf>
    <xf numFmtId="0" fontId="74" fillId="8" borderId="26" xfId="0" applyFont="1" applyFill="1" applyBorder="1" applyAlignment="1" applyProtection="1">
      <alignment horizontal="center" vertical="center" wrapText="1"/>
      <protection locked="0"/>
    </xf>
    <xf numFmtId="0" fontId="74" fillId="8" borderId="27" xfId="0" applyFont="1" applyFill="1" applyBorder="1" applyAlignment="1" applyProtection="1">
      <alignment horizontal="center" vertical="center" wrapText="1"/>
      <protection locked="0"/>
    </xf>
    <xf numFmtId="0" fontId="74" fillId="8" borderId="28" xfId="0" applyFont="1" applyFill="1" applyBorder="1" applyAlignment="1" applyProtection="1">
      <alignment horizontal="center" vertical="center" wrapText="1"/>
      <protection locked="0"/>
    </xf>
    <xf numFmtId="0" fontId="53" fillId="0" borderId="27" xfId="0" applyFont="1" applyBorder="1" applyAlignment="1" applyProtection="1">
      <alignment horizontal="center"/>
      <protection hidden="1"/>
    </xf>
    <xf numFmtId="0" fontId="53" fillId="0" borderId="28" xfId="0" applyFont="1" applyBorder="1" applyAlignment="1" applyProtection="1">
      <alignment horizontal="center"/>
      <protection hidden="1"/>
    </xf>
    <xf numFmtId="0" fontId="68" fillId="0" borderId="32" xfId="0" applyFont="1" applyBorder="1" applyAlignment="1" applyProtection="1">
      <alignment horizontal="center" vertical="center"/>
    </xf>
    <xf numFmtId="0" fontId="68" fillId="0" borderId="9" xfId="0" applyFont="1" applyBorder="1" applyAlignment="1" applyProtection="1">
      <alignment horizontal="center" vertical="center"/>
    </xf>
    <xf numFmtId="0" fontId="68" fillId="0" borderId="10" xfId="0" applyFont="1" applyBorder="1" applyAlignment="1" applyProtection="1">
      <alignment horizontal="center" vertical="center"/>
    </xf>
    <xf numFmtId="0" fontId="65" fillId="0" borderId="6" xfId="9" applyFont="1" applyFill="1" applyBorder="1" applyAlignment="1" applyProtection="1">
      <alignment horizontal="center" vertical="center"/>
    </xf>
    <xf numFmtId="0" fontId="65" fillId="0" borderId="7" xfId="9" applyFont="1" applyFill="1" applyBorder="1" applyAlignment="1" applyProtection="1">
      <alignment horizontal="center" vertical="center"/>
    </xf>
    <xf numFmtId="0" fontId="65" fillId="0" borderId="48" xfId="9" applyFont="1" applyFill="1" applyBorder="1" applyAlignment="1" applyProtection="1">
      <alignment horizontal="center" vertical="center"/>
    </xf>
    <xf numFmtId="0" fontId="4" fillId="2" borderId="60" xfId="0" applyFont="1" applyFill="1" applyBorder="1" applyAlignment="1" applyProtection="1">
      <alignment horizontal="center" vertical="center" wrapText="1"/>
    </xf>
    <xf numFmtId="0" fontId="4" fillId="2" borderId="68" xfId="0" applyFont="1" applyFill="1" applyBorder="1" applyAlignment="1" applyProtection="1">
      <alignment horizontal="center" vertical="center" wrapText="1"/>
    </xf>
    <xf numFmtId="0" fontId="0" fillId="0" borderId="8" xfId="0" applyBorder="1" applyAlignment="1" applyProtection="1">
      <alignment horizontal="center"/>
    </xf>
    <xf numFmtId="0" fontId="0" fillId="0" borderId="38" xfId="0" applyBorder="1" applyAlignment="1" applyProtection="1">
      <alignment horizontal="center"/>
    </xf>
    <xf numFmtId="0" fontId="0" fillId="0" borderId="47" xfId="0" applyBorder="1" applyAlignment="1" applyProtection="1">
      <alignment horizontal="center"/>
    </xf>
    <xf numFmtId="0" fontId="0" fillId="0" borderId="2" xfId="0" applyBorder="1" applyAlignment="1" applyProtection="1">
      <alignment horizontal="center"/>
    </xf>
    <xf numFmtId="0" fontId="4" fillId="2" borderId="37"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wrapText="1"/>
    </xf>
    <xf numFmtId="0" fontId="43" fillId="0" borderId="56" xfId="0" applyFont="1" applyBorder="1" applyAlignment="1" applyProtection="1">
      <alignment horizontal="center" vertical="center"/>
      <protection hidden="1"/>
    </xf>
    <xf numFmtId="0" fontId="43" fillId="0" borderId="57" xfId="0" applyFont="1" applyBorder="1" applyAlignment="1" applyProtection="1">
      <alignment horizontal="center" vertical="center"/>
      <protection hidden="1"/>
    </xf>
    <xf numFmtId="0" fontId="4" fillId="2" borderId="35" xfId="0" applyFont="1" applyFill="1" applyBorder="1" applyAlignment="1" applyProtection="1">
      <alignment horizontal="center" vertical="center" wrapText="1"/>
    </xf>
    <xf numFmtId="0" fontId="74" fillId="8" borderId="52" xfId="0" applyFont="1" applyFill="1" applyBorder="1" applyAlignment="1" applyProtection="1">
      <alignment horizontal="center" vertical="center" wrapText="1"/>
      <protection locked="0"/>
    </xf>
    <xf numFmtId="0" fontId="74" fillId="8" borderId="40" xfId="0" applyFont="1" applyFill="1" applyBorder="1" applyAlignment="1" applyProtection="1">
      <alignment horizontal="center" vertical="center" wrapText="1"/>
      <protection locked="0"/>
    </xf>
    <xf numFmtId="0" fontId="74" fillId="8" borderId="41" xfId="0" applyFont="1" applyFill="1" applyBorder="1" applyAlignment="1" applyProtection="1">
      <alignment horizontal="center" vertical="center" wrapText="1"/>
      <protection locked="0"/>
    </xf>
    <xf numFmtId="0" fontId="53" fillId="8" borderId="52" xfId="0" applyFont="1" applyFill="1" applyBorder="1" applyAlignment="1" applyProtection="1">
      <alignment horizontal="center" vertical="center" wrapText="1"/>
      <protection locked="0"/>
    </xf>
    <xf numFmtId="0" fontId="53" fillId="8" borderId="41" xfId="0" applyFont="1" applyFill="1" applyBorder="1" applyAlignment="1" applyProtection="1">
      <alignment horizontal="center" vertical="center" wrapText="1"/>
      <protection locked="0"/>
    </xf>
    <xf numFmtId="0" fontId="53" fillId="8" borderId="26" xfId="0" applyFont="1" applyFill="1" applyBorder="1" applyAlignment="1" applyProtection="1">
      <alignment horizontal="center" vertical="center" wrapText="1"/>
      <protection locked="0"/>
    </xf>
    <xf numFmtId="0" fontId="53" fillId="8" borderId="27" xfId="0" applyFont="1" applyFill="1" applyBorder="1" applyAlignment="1" applyProtection="1">
      <alignment horizontal="center" vertical="center" wrapText="1"/>
      <protection locked="0"/>
    </xf>
    <xf numFmtId="0" fontId="4" fillId="2" borderId="57" xfId="0" applyFont="1" applyFill="1" applyBorder="1" applyAlignment="1" applyProtection="1">
      <alignment horizontal="center" vertical="center" wrapText="1"/>
    </xf>
    <xf numFmtId="0" fontId="4" fillId="2" borderId="61" xfId="0"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0" fillId="0" borderId="60" xfId="0" applyBorder="1" applyAlignment="1" applyProtection="1">
      <alignment horizontal="center"/>
    </xf>
    <xf numFmtId="0" fontId="0" fillId="0" borderId="46" xfId="0" applyBorder="1" applyAlignment="1" applyProtection="1">
      <alignment horizontal="center"/>
    </xf>
    <xf numFmtId="0" fontId="20" fillId="0" borderId="56" xfId="0" applyFont="1" applyBorder="1" applyAlignment="1" applyProtection="1">
      <alignment horizontal="center" vertical="center"/>
      <protection hidden="1"/>
    </xf>
    <xf numFmtId="0" fontId="20" fillId="0" borderId="57" xfId="0" applyFont="1" applyBorder="1" applyAlignment="1" applyProtection="1">
      <alignment horizontal="center" vertical="center"/>
      <protection hidden="1"/>
    </xf>
    <xf numFmtId="0" fontId="64" fillId="3" borderId="1" xfId="0" applyFont="1" applyFill="1" applyBorder="1" applyAlignment="1" applyProtection="1">
      <alignment horizontal="left" vertical="center" wrapText="1"/>
    </xf>
    <xf numFmtId="0" fontId="98" fillId="16" borderId="78" xfId="0" applyFont="1" applyFill="1" applyBorder="1" applyAlignment="1" applyProtection="1">
      <alignment horizontal="center" vertical="center"/>
      <protection hidden="1"/>
    </xf>
    <xf numFmtId="0" fontId="98" fillId="16" borderId="79" xfId="0" applyFont="1" applyFill="1" applyBorder="1" applyAlignment="1" applyProtection="1">
      <alignment horizontal="center" vertical="center"/>
      <protection hidden="1"/>
    </xf>
    <xf numFmtId="2" fontId="53" fillId="11" borderId="27" xfId="0" applyNumberFormat="1" applyFont="1" applyFill="1" applyBorder="1" applyAlignment="1" applyProtection="1">
      <alignment horizontal="center" vertical="center" wrapText="1"/>
      <protection hidden="1"/>
    </xf>
    <xf numFmtId="2" fontId="53" fillId="11" borderId="28" xfId="0" applyNumberFormat="1" applyFont="1" applyFill="1" applyBorder="1" applyAlignment="1" applyProtection="1">
      <alignment horizontal="center" vertical="center" wrapText="1"/>
      <protection hidden="1"/>
    </xf>
    <xf numFmtId="0" fontId="98" fillId="13" borderId="78" xfId="0" applyFont="1" applyFill="1" applyBorder="1" applyAlignment="1" applyProtection="1">
      <alignment horizontal="center" vertical="center"/>
      <protection hidden="1"/>
    </xf>
    <xf numFmtId="0" fontId="98" fillId="13" borderId="79" xfId="0" applyFont="1" applyFill="1" applyBorder="1" applyAlignment="1" applyProtection="1">
      <alignment horizontal="center" vertical="center"/>
      <protection hidden="1"/>
    </xf>
    <xf numFmtId="0" fontId="98" fillId="0" borderId="78" xfId="0" applyFont="1" applyBorder="1" applyAlignment="1" applyProtection="1">
      <alignment horizontal="center" vertical="center"/>
      <protection hidden="1"/>
    </xf>
    <xf numFmtId="0" fontId="98" fillId="0" borderId="79" xfId="0" applyFont="1" applyBorder="1" applyAlignment="1" applyProtection="1">
      <alignment horizontal="center" vertical="center"/>
      <protection hidden="1"/>
    </xf>
    <xf numFmtId="0" fontId="64" fillId="3" borderId="45" xfId="0" applyFont="1" applyFill="1" applyBorder="1" applyAlignment="1" applyProtection="1">
      <alignment horizontal="center"/>
    </xf>
    <xf numFmtId="0" fontId="64" fillId="3" borderId="28" xfId="0" applyFont="1" applyFill="1" applyBorder="1" applyAlignment="1" applyProtection="1">
      <alignment horizontal="center"/>
    </xf>
    <xf numFmtId="0" fontId="4" fillId="2" borderId="26"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protection locked="0"/>
    </xf>
    <xf numFmtId="0" fontId="53" fillId="0" borderId="28" xfId="0" applyFont="1" applyFill="1" applyBorder="1" applyAlignment="1" applyProtection="1">
      <alignment horizontal="center" vertical="center" wrapText="1"/>
      <protection locked="0"/>
    </xf>
    <xf numFmtId="0" fontId="64" fillId="3" borderId="5" xfId="0" applyFont="1" applyFill="1" applyBorder="1" applyAlignment="1" applyProtection="1">
      <alignment horizontal="center" vertical="center" wrapText="1"/>
    </xf>
    <xf numFmtId="0" fontId="64" fillId="3" borderId="4" xfId="0" applyFont="1" applyFill="1" applyBorder="1" applyAlignment="1" applyProtection="1">
      <alignment horizontal="center" vertical="center" wrapText="1"/>
    </xf>
    <xf numFmtId="0" fontId="64" fillId="3" borderId="6" xfId="0" applyFont="1" applyFill="1" applyBorder="1" applyAlignment="1" applyProtection="1">
      <alignment horizontal="center" vertical="center" wrapText="1"/>
    </xf>
    <xf numFmtId="0" fontId="64" fillId="3" borderId="2" xfId="0" applyFont="1" applyFill="1" applyBorder="1" applyAlignment="1" applyProtection="1">
      <alignment horizontal="center" vertical="center" wrapText="1"/>
    </xf>
    <xf numFmtId="0" fontId="32" fillId="0" borderId="6" xfId="9" applyFill="1" applyBorder="1" applyAlignment="1" applyProtection="1">
      <alignment horizontal="center" vertical="center"/>
    </xf>
    <xf numFmtId="0" fontId="53" fillId="0" borderId="0" xfId="0" applyFont="1" applyFill="1" applyBorder="1" applyAlignment="1" applyProtection="1">
      <alignment horizontal="right"/>
    </xf>
    <xf numFmtId="170" fontId="53" fillId="0" borderId="26" xfId="0" applyNumberFormat="1" applyFont="1" applyFill="1" applyBorder="1" applyAlignment="1" applyProtection="1">
      <alignment horizontal="center" vertical="center" wrapText="1"/>
      <protection locked="0"/>
    </xf>
    <xf numFmtId="170" fontId="53" fillId="0" borderId="28" xfId="0" applyNumberFormat="1" applyFont="1" applyFill="1" applyBorder="1" applyAlignment="1" applyProtection="1">
      <alignment horizontal="center" vertical="center" wrapText="1"/>
      <protection locked="0"/>
    </xf>
    <xf numFmtId="170" fontId="53" fillId="0" borderId="52" xfId="0" applyNumberFormat="1" applyFont="1" applyFill="1" applyBorder="1" applyAlignment="1" applyProtection="1">
      <alignment horizontal="center" vertical="center" wrapText="1"/>
      <protection locked="0"/>
    </xf>
    <xf numFmtId="170" fontId="53" fillId="0" borderId="4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hidden="1"/>
    </xf>
    <xf numFmtId="0" fontId="20" fillId="0" borderId="44" xfId="0" applyFont="1" applyBorder="1" applyAlignment="1" applyProtection="1">
      <alignment horizontal="center" vertical="center"/>
      <protection hidden="1"/>
    </xf>
    <xf numFmtId="0" fontId="4" fillId="2" borderId="32"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2" borderId="71" xfId="0"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2" fontId="53" fillId="11" borderId="40" xfId="0" applyNumberFormat="1" applyFont="1" applyFill="1" applyBorder="1" applyAlignment="1" applyProtection="1">
      <alignment horizontal="center" vertical="center" wrapText="1"/>
      <protection hidden="1"/>
    </xf>
    <xf numFmtId="2" fontId="53" fillId="11" borderId="41" xfId="0" applyNumberFormat="1"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1" fillId="0" borderId="60" xfId="0" applyFont="1" applyBorder="1" applyAlignment="1">
      <alignment horizontal="center" vertical="center"/>
    </xf>
    <xf numFmtId="0" fontId="1" fillId="0" borderId="68" xfId="0" applyFont="1" applyBorder="1" applyAlignment="1">
      <alignment horizontal="center" vertical="center"/>
    </xf>
    <xf numFmtId="0" fontId="1" fillId="0" borderId="85"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98" fillId="12" borderId="78" xfId="0" applyFont="1" applyFill="1" applyBorder="1" applyAlignment="1" applyProtection="1">
      <alignment horizontal="center" vertical="center"/>
      <protection hidden="1"/>
    </xf>
    <xf numFmtId="0" fontId="98" fillId="12" borderId="79" xfId="0" applyFont="1" applyFill="1" applyBorder="1" applyAlignment="1" applyProtection="1">
      <alignment horizontal="center" vertical="center"/>
      <protection hidden="1"/>
    </xf>
    <xf numFmtId="0" fontId="98" fillId="12" borderId="81" xfId="0" applyFont="1" applyFill="1" applyBorder="1" applyAlignment="1" applyProtection="1">
      <alignment horizontal="center" vertical="center"/>
      <protection hidden="1"/>
    </xf>
    <xf numFmtId="0" fontId="0" fillId="8" borderId="26" xfId="0" applyFill="1" applyBorder="1" applyAlignment="1" applyProtection="1">
      <alignment horizontal="center" vertical="center"/>
      <protection locked="0"/>
    </xf>
    <xf numFmtId="0" fontId="0" fillId="8" borderId="27" xfId="0" applyFill="1" applyBorder="1" applyAlignment="1" applyProtection="1">
      <alignment horizontal="center" vertical="center"/>
      <protection locked="0"/>
    </xf>
    <xf numFmtId="0" fontId="98" fillId="7" borderId="78" xfId="0" applyFont="1" applyFill="1" applyBorder="1" applyAlignment="1" applyProtection="1">
      <alignment horizontal="center" vertical="center"/>
      <protection hidden="1"/>
    </xf>
    <xf numFmtId="0" fontId="98" fillId="7" borderId="79" xfId="0" applyFont="1" applyFill="1" applyBorder="1" applyAlignment="1" applyProtection="1">
      <alignment horizontal="center" vertical="center"/>
      <protection hidden="1"/>
    </xf>
    <xf numFmtId="0" fontId="98" fillId="7" borderId="81" xfId="0" applyFont="1" applyFill="1" applyBorder="1" applyAlignment="1" applyProtection="1">
      <alignment horizontal="center" vertical="center"/>
      <protection hidden="1"/>
    </xf>
    <xf numFmtId="0" fontId="53" fillId="0" borderId="39" xfId="0" applyFont="1" applyFill="1" applyBorder="1" applyAlignment="1" applyProtection="1">
      <alignment horizontal="center" vertical="center" wrapText="1"/>
      <protection locked="0"/>
    </xf>
    <xf numFmtId="0" fontId="53" fillId="0" borderId="41" xfId="0" applyFont="1" applyFill="1" applyBorder="1" applyAlignment="1" applyProtection="1">
      <alignment horizontal="center" vertical="center" wrapText="1"/>
      <protection locked="0"/>
    </xf>
    <xf numFmtId="0" fontId="53" fillId="0" borderId="26" xfId="0" applyFont="1" applyBorder="1" applyAlignment="1" applyProtection="1">
      <alignment horizontal="center"/>
      <protection hidden="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82" fillId="0" borderId="34" xfId="1" applyFont="1" applyBorder="1" applyAlignment="1" applyProtection="1">
      <alignment horizontal="center" vertical="center" wrapText="1"/>
      <protection hidden="1"/>
    </xf>
    <xf numFmtId="0" fontId="82" fillId="0" borderId="35" xfId="1" applyFont="1" applyBorder="1" applyAlignment="1" applyProtection="1">
      <alignment horizontal="center" vertical="center" wrapText="1"/>
      <protection hidden="1"/>
    </xf>
    <xf numFmtId="0" fontId="82" fillId="0" borderId="54" xfId="1" applyFont="1" applyBorder="1" applyAlignment="1" applyProtection="1">
      <alignment horizontal="center" vertical="center" wrapText="1"/>
      <protection hidden="1"/>
    </xf>
    <xf numFmtId="0" fontId="82" fillId="0" borderId="32" xfId="1" applyFont="1" applyBorder="1" applyAlignment="1" applyProtection="1">
      <alignment horizontal="center" vertical="center" wrapText="1"/>
      <protection hidden="1"/>
    </xf>
    <xf numFmtId="0" fontId="82" fillId="0" borderId="9" xfId="1" applyFont="1" applyBorder="1" applyAlignment="1" applyProtection="1">
      <alignment horizontal="center" vertical="center" wrapText="1"/>
      <protection hidden="1"/>
    </xf>
    <xf numFmtId="0" fontId="82" fillId="0" borderId="38" xfId="1" applyFont="1" applyBorder="1" applyAlignment="1" applyProtection="1">
      <alignment horizontal="center" vertical="center" wrapText="1"/>
      <protection hidden="1"/>
    </xf>
    <xf numFmtId="0" fontId="83" fillId="10" borderId="47" xfId="1" applyFont="1" applyFill="1" applyBorder="1" applyAlignment="1" applyProtection="1">
      <alignment horizontal="center" wrapText="1"/>
      <protection hidden="1"/>
    </xf>
    <xf numFmtId="0" fontId="83" fillId="10" borderId="7" xfId="1" applyFont="1" applyFill="1" applyBorder="1" applyAlignment="1" applyProtection="1">
      <alignment horizontal="center" wrapText="1"/>
      <protection hidden="1"/>
    </xf>
    <xf numFmtId="0" fontId="83" fillId="10" borderId="48" xfId="1" applyFont="1" applyFill="1" applyBorder="1" applyAlignment="1" applyProtection="1">
      <alignment horizontal="center" wrapText="1"/>
      <protection hidden="1"/>
    </xf>
    <xf numFmtId="0" fontId="83" fillId="9" borderId="14" xfId="1" applyFont="1" applyFill="1" applyBorder="1" applyAlignment="1" applyProtection="1">
      <alignment horizontal="center" vertical="center" wrapText="1"/>
      <protection hidden="1"/>
    </xf>
    <xf numFmtId="0" fontId="83" fillId="9" borderId="15" xfId="1" applyFont="1" applyFill="1" applyBorder="1" applyAlignment="1" applyProtection="1">
      <alignment horizontal="center" vertical="center" wrapText="1"/>
      <protection hidden="1"/>
    </xf>
    <xf numFmtId="0" fontId="83" fillId="9" borderId="16" xfId="1" applyFont="1" applyFill="1" applyBorder="1" applyAlignment="1" applyProtection="1">
      <alignment horizontal="center" vertical="center" wrapText="1"/>
      <protection hidden="1"/>
    </xf>
    <xf numFmtId="0" fontId="83" fillId="10" borderId="47" xfId="1" applyFont="1" applyFill="1" applyBorder="1" applyAlignment="1" applyProtection="1">
      <alignment horizontal="center" vertical="center" wrapText="1"/>
      <protection hidden="1"/>
    </xf>
    <xf numFmtId="0" fontId="83" fillId="10" borderId="7" xfId="1" applyFont="1" applyFill="1" applyBorder="1" applyAlignment="1" applyProtection="1">
      <alignment horizontal="center" vertical="center" wrapText="1"/>
      <protection hidden="1"/>
    </xf>
    <xf numFmtId="0" fontId="83" fillId="10" borderId="48" xfId="1" applyFont="1" applyFill="1" applyBorder="1" applyAlignment="1" applyProtection="1">
      <alignment horizontal="center" vertical="center" wrapText="1"/>
      <protection hidden="1"/>
    </xf>
    <xf numFmtId="0" fontId="84" fillId="10" borderId="47" xfId="1" applyFont="1" applyFill="1" applyBorder="1" applyAlignment="1" applyProtection="1">
      <alignment horizontal="center" wrapText="1"/>
      <protection hidden="1"/>
    </xf>
    <xf numFmtId="0" fontId="84" fillId="10" borderId="7" xfId="1" applyFont="1" applyFill="1" applyBorder="1" applyAlignment="1" applyProtection="1">
      <alignment horizontal="center" wrapText="1"/>
      <protection hidden="1"/>
    </xf>
    <xf numFmtId="0" fontId="84" fillId="10" borderId="48" xfId="1" applyFont="1" applyFill="1" applyBorder="1" applyAlignment="1" applyProtection="1">
      <alignment horizontal="center" wrapText="1"/>
      <protection hidden="1"/>
    </xf>
  </cellXfs>
  <cellStyles count="11">
    <cellStyle name="Comma" xfId="5" builtinId="3"/>
    <cellStyle name="Comma 2" xfId="3" xr:uid="{00000000-0005-0000-0000-000001000000}"/>
    <cellStyle name="Comma 2 2" xfId="7" xr:uid="{00000000-0005-0000-0000-000002000000}"/>
    <cellStyle name="Hyperlink" xfId="9" builtinId="8"/>
    <cellStyle name="Normal" xfId="0" builtinId="0"/>
    <cellStyle name="Normal 2" xfId="1" xr:uid="{00000000-0005-0000-0000-000005000000}"/>
    <cellStyle name="Normal 3" xfId="10" xr:uid="{00000000-0005-0000-0000-000006000000}"/>
    <cellStyle name="Normal 4" xfId="2" xr:uid="{00000000-0005-0000-0000-000007000000}"/>
    <cellStyle name="Normal 4 2" xfId="6" xr:uid="{00000000-0005-0000-0000-000008000000}"/>
    <cellStyle name="Percent 2" xfId="4" xr:uid="{00000000-0005-0000-0000-000009000000}"/>
    <cellStyle name="Percent 2 2" xfId="8" xr:uid="{00000000-0005-0000-0000-00000A000000}"/>
  </cellStyles>
  <dxfs count="44">
    <dxf>
      <font>
        <color rgb="FF9C0006"/>
      </font>
      <fill>
        <patternFill>
          <bgColor theme="4" tint="0.39994506668294322"/>
        </patternFill>
      </fill>
    </dxf>
    <dxf>
      <font>
        <color rgb="FF9C0006"/>
      </font>
      <fill>
        <patternFill>
          <bgColor rgb="FFFFC7CE"/>
        </patternFill>
      </fill>
    </dxf>
    <dxf>
      <font>
        <color rgb="FF9C6500"/>
      </font>
      <fill>
        <patternFill>
          <bgColor rgb="FFFFEB9C"/>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rgb="FF00B050"/>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F8F8"/>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31750</xdr:colOff>
      <xdr:row>0</xdr:row>
      <xdr:rowOff>19051</xdr:rowOff>
    </xdr:from>
    <xdr:to>
      <xdr:col>5</xdr:col>
      <xdr:colOff>106363</xdr:colOff>
      <xdr:row>1</xdr:row>
      <xdr:rowOff>120651</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050" y="19051"/>
          <a:ext cx="792163" cy="33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804861</xdr:colOff>
      <xdr:row>1</xdr:row>
      <xdr:rowOff>114299</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850" y="31750"/>
          <a:ext cx="893761" cy="36194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519111</xdr:colOff>
      <xdr:row>1</xdr:row>
      <xdr:rowOff>114299</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0"/>
          <a:ext cx="893761" cy="3619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31751</xdr:rowOff>
    </xdr:from>
    <xdr:to>
      <xdr:col>1</xdr:col>
      <xdr:colOff>912811</xdr:colOff>
      <xdr:row>1</xdr:row>
      <xdr:rowOff>114300</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1"/>
          <a:ext cx="893761" cy="3619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0</xdr:row>
      <xdr:rowOff>31750</xdr:rowOff>
    </xdr:from>
    <xdr:to>
      <xdr:col>2</xdr:col>
      <xdr:colOff>419099</xdr:colOff>
      <xdr:row>1</xdr:row>
      <xdr:rowOff>114299</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499" y="31750"/>
          <a:ext cx="847725" cy="35877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GM2/Desktop/NECB%20Supporting%20Docs/Files%20ready%20to%20upload/Sent/Energy-checklist-for-NECB-2015-(Abridg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rmation"/>
      <sheetName val="Prescriptive Compliance Form"/>
      <sheetName val="Validation Reference"/>
      <sheetName val="Code Tables"/>
      <sheetName val="Part 3 -  Details"/>
      <sheetName val="Part 4 - Details"/>
      <sheetName val="Part 5 - Details"/>
      <sheetName val="Part 6 - Details"/>
    </sheetNames>
    <sheetDataSet>
      <sheetData sheetId="0">
        <row r="28">
          <cell r="C28">
            <v>2950</v>
          </cell>
        </row>
      </sheetData>
      <sheetData sheetId="1"/>
      <sheetData sheetId="2"/>
      <sheetData sheetId="3"/>
      <sheetData sheetId="4"/>
      <sheetData sheetId="5">
        <row r="2">
          <cell r="G2" t="b">
            <v>1</v>
          </cell>
        </row>
      </sheetData>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vancouver.ca/home-property-development/energy-checklist-training-videos.aspx" TargetMode="External"/><Relationship Id="rId7" Type="http://schemas.openxmlformats.org/officeDocument/2006/relationships/hyperlink" Target="https://vancouver.ca/files/cov/vbbl-section-11-7-unoffical-wording-effective-jan-1-2022.pdf" TargetMode="External"/><Relationship Id="rId2" Type="http://schemas.openxmlformats.org/officeDocument/2006/relationships/hyperlink" Target="http://vancouver.ca/home-property-development/ashrae-2010-training-videos.aspx" TargetMode="External"/><Relationship Id="rId1" Type="http://schemas.openxmlformats.org/officeDocument/2006/relationships/hyperlink" Target="http://vancouver.ca/home-property-development/large-building-energy-requirements-forms-checklists.aspx" TargetMode="External"/><Relationship Id="rId6" Type="http://schemas.openxmlformats.org/officeDocument/2006/relationships/hyperlink" Target="https://vancouver.ca/files/cov/alterations-language-supporting-necb2015-effective-jul-1-2020.pdf" TargetMode="External"/><Relationship Id="rId5" Type="http://schemas.openxmlformats.org/officeDocument/2006/relationships/hyperlink" Target="https://vancouver.ca/files/cov/energy-requirements-(June2019)-for-tenant-improvements.pdf" TargetMode="External"/><Relationship Id="rId4" Type="http://schemas.openxmlformats.org/officeDocument/2006/relationships/hyperlink" Target="http://vancouver.ca/energy-info-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vancouver.ca/files/cov/alterations-language-supporting-necb2015-effective-jul-1-2020.pdf" TargetMode="External"/><Relationship Id="rId13" Type="http://schemas.openxmlformats.org/officeDocument/2006/relationships/printerSettings" Target="../printerSettings/printerSettings3.bin"/><Relationship Id="rId3" Type="http://schemas.openxmlformats.org/officeDocument/2006/relationships/hyperlink" Target="https://vancouver.ca/files/cov/alterations-language-supporting-necb2015-effective-jul-1-2020.pdf" TargetMode="External"/><Relationship Id="rId7" Type="http://schemas.openxmlformats.org/officeDocument/2006/relationships/hyperlink" Target="https://vancouver.ca/files/cov/alterations-language-supporting-necb2015-effective-jul-1-2020.pdf" TargetMode="External"/><Relationship Id="rId12" Type="http://schemas.openxmlformats.org/officeDocument/2006/relationships/hyperlink" Target="https://vancouver.ca/files/cov/alterations-language-supporting-necb2015-effective-jul-1-2020.pdf" TargetMode="External"/><Relationship Id="rId2" Type="http://schemas.openxmlformats.org/officeDocument/2006/relationships/hyperlink" Target="http://vancouver.ca/files/cov/building-envelope-energy-performance-comparison-calculator-2014-aug.xlsx" TargetMode="External"/><Relationship Id="rId16" Type="http://schemas.openxmlformats.org/officeDocument/2006/relationships/comments" Target="../comments1.xml"/><Relationship Id="rId1" Type="http://schemas.openxmlformats.org/officeDocument/2006/relationships/hyperlink" Target="https://vancouver.ca/files/cov/alterations-language-supporting-necb2015-effective-jul-1-2020.pdf" TargetMode="External"/><Relationship Id="rId6" Type="http://schemas.openxmlformats.org/officeDocument/2006/relationships/hyperlink" Target="https://vancouver.ca/files/cov/alterations-language-supporting-necb2015-effective-jul-1-2020.pdf" TargetMode="External"/><Relationship Id="rId11" Type="http://schemas.openxmlformats.org/officeDocument/2006/relationships/hyperlink" Target="https://vancouver.ca/files/cov/alterations-language-supporting-necb2015-effective-jul-1-2020.pdf" TargetMode="External"/><Relationship Id="rId5" Type="http://schemas.openxmlformats.org/officeDocument/2006/relationships/hyperlink" Target="https://vancouver.ca/files/cov/alterations-language-supporting-necb2015-effective-jul-1-2020.pdf" TargetMode="External"/><Relationship Id="rId15" Type="http://schemas.openxmlformats.org/officeDocument/2006/relationships/vmlDrawing" Target="../drawings/vmlDrawing1.vml"/><Relationship Id="rId10" Type="http://schemas.openxmlformats.org/officeDocument/2006/relationships/hyperlink" Target="https://vancouver.ca/files/cov/alterations-language-supporting-necb2015-effective-jul-1-2020.pdf" TargetMode="External"/><Relationship Id="rId4" Type="http://schemas.openxmlformats.org/officeDocument/2006/relationships/hyperlink" Target="https://vancouver.ca/files/cov/alterations-language-supporting-necb2015-effective-jul-1-2020.pdf" TargetMode="External"/><Relationship Id="rId9" Type="http://schemas.openxmlformats.org/officeDocument/2006/relationships/hyperlink" Target="https://vancouver.ca/files/cov/alterations-language-supporting-necb2015-effective-jul-1-2020.pdf"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vancouver.ca/files/cov/alterations-language-supporting-necb2015-effective-jul-1-2020.pdf" TargetMode="External"/><Relationship Id="rId1" Type="http://schemas.openxmlformats.org/officeDocument/2006/relationships/hyperlink" Target="https://vancouver.ca/files/cov/alterations-language-supporting-necb2020.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vancouver.ca/files/cov/alterations-language-supporting-necb2015-effective-jul-1-2020.pdf" TargetMode="External"/><Relationship Id="rId1" Type="http://schemas.openxmlformats.org/officeDocument/2006/relationships/hyperlink" Target="https://vancouver.ca/files/cov/alterations-language-supporting-necb2015-effective-jul-1-2020.pdf"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57"/>
  <sheetViews>
    <sheetView showGridLines="0" tabSelected="1" zoomScaleNormal="100" workbookViewId="0">
      <selection activeCell="AH1" sqref="AH1"/>
    </sheetView>
  </sheetViews>
  <sheetFormatPr defaultColWidth="3.26953125" defaultRowHeight="12.5" x14ac:dyDescent="0.25"/>
  <cols>
    <col min="1" max="16384" width="3.26953125" style="214"/>
  </cols>
  <sheetData>
    <row r="1" spans="1:41" ht="16.899999999999999" customHeight="1" x14ac:dyDescent="0.25">
      <c r="A1" s="543" t="s">
        <v>2870</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5"/>
      <c r="AH1" s="212"/>
      <c r="AI1" s="213"/>
      <c r="AJ1" s="213"/>
      <c r="AK1" s="213"/>
      <c r="AL1" s="213"/>
      <c r="AM1" s="213"/>
      <c r="AN1" s="213"/>
      <c r="AO1" s="213"/>
    </row>
    <row r="2" spans="1:41" ht="13.15" customHeight="1" x14ac:dyDescent="0.25">
      <c r="A2" s="215"/>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7"/>
      <c r="AH2" s="212"/>
      <c r="AI2" s="213"/>
      <c r="AJ2" s="213"/>
      <c r="AK2" s="213"/>
      <c r="AL2" s="213"/>
      <c r="AM2" s="213"/>
      <c r="AN2" s="213"/>
      <c r="AO2" s="213"/>
    </row>
    <row r="3" spans="1:41" ht="13.15" customHeight="1" x14ac:dyDescent="0.25">
      <c r="A3" s="10" t="s">
        <v>587</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9"/>
      <c r="AH3" s="212"/>
      <c r="AI3" s="213"/>
      <c r="AJ3" s="213"/>
      <c r="AK3" s="213"/>
      <c r="AL3" s="213"/>
      <c r="AM3" s="213"/>
      <c r="AN3" s="213"/>
      <c r="AO3" s="213"/>
    </row>
    <row r="4" spans="1:41" ht="5.25" customHeight="1" x14ac:dyDescent="0.25">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9"/>
      <c r="AH4" s="212"/>
      <c r="AI4" s="213"/>
      <c r="AJ4" s="213"/>
      <c r="AK4" s="213"/>
      <c r="AL4" s="213"/>
      <c r="AM4" s="213"/>
      <c r="AN4" s="213"/>
      <c r="AO4" s="213"/>
    </row>
    <row r="5" spans="1:41" ht="13.15" customHeight="1" x14ac:dyDescent="0.25">
      <c r="A5" s="7"/>
      <c r="B5" s="8"/>
      <c r="C5" s="517" t="s">
        <v>2731</v>
      </c>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8"/>
      <c r="AH5" s="212"/>
      <c r="AI5" s="213"/>
      <c r="AJ5" s="213"/>
      <c r="AK5" s="213"/>
      <c r="AL5" s="213"/>
      <c r="AM5" s="213"/>
      <c r="AN5" s="213"/>
      <c r="AO5" s="213"/>
    </row>
    <row r="6" spans="1:41" ht="13.15" customHeight="1" x14ac:dyDescent="0.25">
      <c r="A6" s="7"/>
      <c r="B6" s="8"/>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8"/>
      <c r="AH6" s="212"/>
      <c r="AI6" s="213"/>
      <c r="AJ6" s="213"/>
      <c r="AK6" s="213"/>
      <c r="AL6" s="213"/>
      <c r="AM6" s="213"/>
      <c r="AN6" s="213"/>
      <c r="AO6" s="213"/>
    </row>
    <row r="7" spans="1:41" ht="13.15" customHeight="1" x14ac:dyDescent="0.25">
      <c r="A7" s="7"/>
      <c r="B7" s="8"/>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8"/>
      <c r="AH7" s="212"/>
      <c r="AI7" s="213"/>
      <c r="AJ7" s="213"/>
      <c r="AK7" s="213"/>
      <c r="AL7" s="213"/>
      <c r="AM7" s="213"/>
      <c r="AN7" s="213"/>
      <c r="AO7" s="213"/>
    </row>
    <row r="8" spans="1:41" ht="13.15" customHeight="1" x14ac:dyDescent="0.25">
      <c r="A8" s="7"/>
      <c r="B8" s="8"/>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8"/>
      <c r="AH8" s="212"/>
      <c r="AI8" s="213"/>
      <c r="AJ8" s="213"/>
      <c r="AK8" s="213"/>
      <c r="AL8" s="213"/>
      <c r="AM8" s="213"/>
      <c r="AN8" s="213"/>
      <c r="AO8" s="213"/>
    </row>
    <row r="9" spans="1:41" ht="5.15" customHeight="1" x14ac:dyDescent="0.25">
      <c r="A9" s="7"/>
      <c r="B9" s="8"/>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10"/>
      <c r="AH9" s="212"/>
      <c r="AI9" s="213"/>
      <c r="AJ9" s="213"/>
      <c r="AK9" s="213"/>
      <c r="AL9" s="213"/>
      <c r="AM9" s="213"/>
      <c r="AN9" s="213"/>
      <c r="AO9" s="213"/>
    </row>
    <row r="10" spans="1:41" ht="13.15" customHeight="1" x14ac:dyDescent="0.25">
      <c r="A10" s="7"/>
      <c r="B10" s="8"/>
      <c r="C10" s="517" t="s">
        <v>2869</v>
      </c>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8"/>
      <c r="AH10" s="212"/>
      <c r="AI10" s="213"/>
      <c r="AJ10" s="213"/>
      <c r="AK10" s="213"/>
      <c r="AL10" s="213"/>
      <c r="AM10" s="213"/>
      <c r="AN10" s="213"/>
      <c r="AO10" s="213"/>
    </row>
    <row r="11" spans="1:41" ht="13.15" customHeight="1" x14ac:dyDescent="0.25">
      <c r="A11" s="7"/>
      <c r="B11" s="8"/>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8"/>
      <c r="AH11" s="212"/>
      <c r="AI11" s="213"/>
      <c r="AJ11" s="213"/>
      <c r="AK11" s="213"/>
      <c r="AL11" s="213"/>
      <c r="AM11" s="213"/>
      <c r="AN11" s="213"/>
      <c r="AO11" s="213"/>
    </row>
    <row r="12" spans="1:41" ht="13.15" customHeight="1" x14ac:dyDescent="0.25">
      <c r="A12" s="7"/>
      <c r="B12" s="8"/>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8"/>
      <c r="AH12" s="212"/>
      <c r="AI12" s="213"/>
      <c r="AJ12" s="213"/>
      <c r="AK12" s="213"/>
      <c r="AL12" s="213"/>
      <c r="AM12" s="213"/>
      <c r="AN12" s="213"/>
      <c r="AO12" s="213"/>
    </row>
    <row r="13" spans="1:41" ht="13.15" customHeight="1" x14ac:dyDescent="0.25">
      <c r="A13" s="224"/>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6"/>
      <c r="AH13" s="212"/>
      <c r="AI13" s="213"/>
      <c r="AJ13" s="213"/>
      <c r="AK13" s="213"/>
      <c r="AL13" s="213"/>
      <c r="AM13" s="213"/>
      <c r="AN13" s="213"/>
      <c r="AO13" s="213"/>
    </row>
    <row r="14" spans="1:41" ht="13.15" customHeight="1" x14ac:dyDescent="0.25">
      <c r="A14" s="215"/>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7"/>
      <c r="AH14" s="212"/>
      <c r="AI14" s="213"/>
      <c r="AJ14" s="213"/>
      <c r="AK14" s="213"/>
      <c r="AL14" s="213"/>
      <c r="AM14" s="213"/>
      <c r="AN14" s="213"/>
      <c r="AO14" s="213"/>
    </row>
    <row r="15" spans="1:41" ht="13.15" customHeight="1" x14ac:dyDescent="0.3">
      <c r="A15" s="540" t="s">
        <v>2773</v>
      </c>
      <c r="B15" s="541"/>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2"/>
      <c r="AH15" s="212"/>
      <c r="AI15" s="213"/>
      <c r="AJ15" s="213"/>
      <c r="AK15" s="213"/>
      <c r="AL15" s="213"/>
      <c r="AM15" s="213"/>
      <c r="AN15" s="213"/>
      <c r="AO15" s="213"/>
    </row>
    <row r="16" spans="1:41" ht="13.4" customHeight="1" x14ac:dyDescent="0.25">
      <c r="A16" s="215"/>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7"/>
      <c r="AH16" s="212"/>
      <c r="AI16" s="213"/>
      <c r="AJ16" s="213"/>
      <c r="AK16" s="213"/>
      <c r="AL16" s="213"/>
      <c r="AM16" s="213"/>
      <c r="AN16" s="213"/>
      <c r="AO16" s="213"/>
    </row>
    <row r="17" spans="1:41" ht="13.15" customHeight="1" x14ac:dyDescent="0.25">
      <c r="A17" s="218" t="s">
        <v>2774</v>
      </c>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7"/>
      <c r="AH17" s="212"/>
      <c r="AI17" s="213"/>
      <c r="AJ17" s="213"/>
      <c r="AK17" s="213"/>
      <c r="AL17" s="213"/>
      <c r="AM17" s="213"/>
      <c r="AN17" s="213"/>
      <c r="AO17" s="213"/>
    </row>
    <row r="18" spans="1:41" ht="5.15" customHeight="1" x14ac:dyDescent="0.25">
      <c r="A18" s="215"/>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7"/>
      <c r="AH18" s="212"/>
      <c r="AI18" s="213"/>
      <c r="AJ18" s="213"/>
      <c r="AK18" s="213"/>
      <c r="AL18" s="213"/>
      <c r="AM18" s="213"/>
      <c r="AN18" s="213"/>
      <c r="AO18" s="213"/>
    </row>
    <row r="19" spans="1:41" ht="13.4" customHeight="1" x14ac:dyDescent="0.25">
      <c r="A19" s="215"/>
      <c r="B19" s="520" t="s">
        <v>2775</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219"/>
      <c r="AH19" s="212"/>
      <c r="AI19" s="213"/>
      <c r="AJ19" s="213"/>
      <c r="AK19" s="213"/>
      <c r="AL19" s="213"/>
      <c r="AM19" s="213"/>
      <c r="AN19" s="213"/>
    </row>
    <row r="20" spans="1:41" ht="13.15" customHeight="1" x14ac:dyDescent="0.25">
      <c r="A20" s="215"/>
      <c r="B20" s="520"/>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219"/>
      <c r="AH20" s="212"/>
      <c r="AI20" s="213"/>
      <c r="AJ20" s="213"/>
      <c r="AK20" s="213"/>
      <c r="AL20" s="213"/>
      <c r="AM20" s="213"/>
      <c r="AN20" s="213"/>
    </row>
    <row r="21" spans="1:41" ht="5.15" customHeight="1" x14ac:dyDescent="0.25">
      <c r="A21" s="215"/>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9"/>
      <c r="AH21" s="212"/>
      <c r="AI21" s="213"/>
      <c r="AJ21" s="213"/>
      <c r="AK21" s="213"/>
      <c r="AL21" s="213"/>
      <c r="AM21" s="213"/>
      <c r="AN21" s="213"/>
    </row>
    <row r="22" spans="1:41" ht="13.15" customHeight="1" x14ac:dyDescent="0.25">
      <c r="A22" s="215"/>
      <c r="B22" s="520" t="s">
        <v>2776</v>
      </c>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219"/>
      <c r="AH22" s="212"/>
      <c r="AI22" s="213"/>
      <c r="AJ22" s="213"/>
      <c r="AK22" s="213"/>
      <c r="AL22" s="213"/>
      <c r="AM22" s="213"/>
      <c r="AN22" s="213"/>
    </row>
    <row r="23" spans="1:41" ht="13.15" customHeight="1" x14ac:dyDescent="0.25">
      <c r="A23" s="215"/>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219"/>
      <c r="AH23" s="212"/>
      <c r="AI23" s="213"/>
      <c r="AJ23" s="213"/>
      <c r="AK23" s="213"/>
      <c r="AL23" s="213"/>
      <c r="AM23" s="213"/>
      <c r="AN23" s="213"/>
    </row>
    <row r="24" spans="1:41" ht="13.15" customHeight="1" x14ac:dyDescent="0.25">
      <c r="A24" s="215"/>
      <c r="B24" s="520"/>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219"/>
      <c r="AH24" s="212"/>
      <c r="AI24" s="213"/>
      <c r="AJ24" s="213"/>
      <c r="AK24" s="213"/>
      <c r="AL24" s="213"/>
      <c r="AM24" s="213"/>
      <c r="AN24" s="213"/>
    </row>
    <row r="25" spans="1:41" ht="13.15" customHeight="1" x14ac:dyDescent="0.25">
      <c r="A25" s="215"/>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219"/>
      <c r="AH25" s="212"/>
      <c r="AI25" s="213"/>
      <c r="AJ25" s="213"/>
      <c r="AK25" s="213"/>
      <c r="AL25" s="213"/>
      <c r="AM25" s="213"/>
      <c r="AN25" s="213"/>
    </row>
    <row r="26" spans="1:41" ht="4.9000000000000004" customHeight="1" x14ac:dyDescent="0.25">
      <c r="A26" s="215"/>
      <c r="B26" s="220"/>
      <c r="C26" s="216"/>
      <c r="D26" s="216"/>
      <c r="E26" s="216"/>
      <c r="F26" s="216"/>
      <c r="G26" s="216"/>
      <c r="H26" s="216"/>
      <c r="I26" s="216"/>
      <c r="J26" s="216"/>
      <c r="K26" s="216"/>
      <c r="L26" s="216"/>
      <c r="M26" s="216"/>
      <c r="N26" s="216"/>
      <c r="O26" s="216"/>
      <c r="P26" s="216"/>
      <c r="Q26" s="220"/>
      <c r="R26" s="216"/>
      <c r="S26" s="216"/>
      <c r="T26" s="216"/>
      <c r="U26" s="216"/>
      <c r="V26" s="216"/>
      <c r="W26" s="216"/>
      <c r="X26" s="216"/>
      <c r="Y26" s="216"/>
      <c r="Z26" s="216"/>
      <c r="AA26" s="216"/>
      <c r="AB26" s="216"/>
      <c r="AC26" s="216"/>
      <c r="AD26" s="216"/>
      <c r="AE26" s="216"/>
      <c r="AF26" s="216"/>
      <c r="AG26" s="219"/>
      <c r="AH26" s="212"/>
      <c r="AI26" s="213"/>
      <c r="AJ26" s="213"/>
      <c r="AK26" s="213"/>
      <c r="AL26" s="213"/>
      <c r="AM26" s="213"/>
      <c r="AN26" s="213"/>
    </row>
    <row r="27" spans="1:41" ht="13.15" customHeight="1" x14ac:dyDescent="0.25">
      <c r="A27" s="215"/>
      <c r="B27" s="520" t="s">
        <v>2777</v>
      </c>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219"/>
      <c r="AH27" s="212"/>
      <c r="AI27" s="213"/>
      <c r="AJ27" s="213"/>
      <c r="AK27" s="213"/>
      <c r="AL27" s="213"/>
      <c r="AM27" s="213"/>
      <c r="AN27" s="213"/>
    </row>
    <row r="28" spans="1:41" ht="13.15" customHeight="1" x14ac:dyDescent="0.25">
      <c r="A28" s="215"/>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219"/>
      <c r="AH28" s="212"/>
      <c r="AI28" s="213"/>
      <c r="AJ28" s="213"/>
      <c r="AK28" s="213"/>
      <c r="AL28" s="213"/>
      <c r="AM28" s="213"/>
      <c r="AN28" s="213"/>
    </row>
    <row r="29" spans="1:41" ht="4.9000000000000004" customHeight="1" x14ac:dyDescent="0.25">
      <c r="A29" s="215"/>
      <c r="B29" s="220"/>
      <c r="C29" s="216"/>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16"/>
      <c r="AG29" s="219"/>
      <c r="AH29" s="212"/>
      <c r="AI29" s="213"/>
      <c r="AJ29" s="213"/>
      <c r="AK29" s="213"/>
      <c r="AL29" s="213"/>
      <c r="AM29" s="213"/>
      <c r="AN29" s="213"/>
    </row>
    <row r="30" spans="1:41" ht="13.15" customHeight="1" x14ac:dyDescent="0.25">
      <c r="A30" s="215"/>
      <c r="B30" s="520" t="s">
        <v>2778</v>
      </c>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222"/>
      <c r="AH30" s="212"/>
      <c r="AI30" s="213"/>
      <c r="AJ30" s="213"/>
      <c r="AK30" s="213"/>
      <c r="AL30" s="213"/>
      <c r="AM30" s="213"/>
      <c r="AN30" s="213"/>
      <c r="AO30" s="213"/>
    </row>
    <row r="31" spans="1:41" ht="13.15" customHeight="1" x14ac:dyDescent="0.25">
      <c r="A31" s="215"/>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222"/>
      <c r="AH31" s="212"/>
      <c r="AI31" s="213"/>
      <c r="AJ31" s="213"/>
    </row>
    <row r="32" spans="1:41" ht="13.15" customHeight="1" x14ac:dyDescent="0.25">
      <c r="A32" s="215"/>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222"/>
      <c r="AH32" s="212"/>
      <c r="AI32" s="213"/>
      <c r="AJ32" s="213"/>
    </row>
    <row r="33" spans="1:41" ht="13.15" customHeight="1" x14ac:dyDescent="0.25">
      <c r="A33" s="215"/>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222"/>
      <c r="AH33" s="212"/>
      <c r="AI33" s="213"/>
      <c r="AJ33" s="213"/>
      <c r="AK33" s="213"/>
      <c r="AL33" s="213"/>
      <c r="AM33" s="213"/>
      <c r="AN33" s="213"/>
      <c r="AO33" s="213"/>
    </row>
    <row r="34" spans="1:41" ht="4.9000000000000004" customHeight="1" x14ac:dyDescent="0.25">
      <c r="A34" s="215"/>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2"/>
      <c r="AH34" s="212"/>
      <c r="AI34" s="213"/>
      <c r="AJ34" s="213"/>
      <c r="AK34" s="213"/>
      <c r="AL34" s="213"/>
      <c r="AM34" s="213"/>
      <c r="AN34" s="213"/>
      <c r="AO34" s="213"/>
    </row>
    <row r="35" spans="1:41" ht="13.15" customHeight="1" x14ac:dyDescent="0.25">
      <c r="A35" s="215"/>
      <c r="B35" s="223"/>
      <c r="C35" s="546" t="s">
        <v>2779</v>
      </c>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222"/>
      <c r="AH35" s="212"/>
      <c r="AI35" s="213"/>
      <c r="AJ35" s="213"/>
      <c r="AK35" s="213"/>
      <c r="AL35" s="213"/>
      <c r="AM35" s="213"/>
      <c r="AN35" s="213"/>
      <c r="AO35" s="213"/>
    </row>
    <row r="36" spans="1:41" ht="13.15" customHeight="1" x14ac:dyDescent="0.25">
      <c r="A36" s="224"/>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6"/>
      <c r="AH36" s="212"/>
      <c r="AI36" s="213"/>
      <c r="AJ36" s="213"/>
      <c r="AK36" s="213"/>
      <c r="AL36" s="213"/>
      <c r="AM36" s="213"/>
      <c r="AN36" s="213"/>
      <c r="AO36" s="213"/>
    </row>
    <row r="37" spans="1:41" ht="13.15" customHeight="1" x14ac:dyDescent="0.25">
      <c r="A37" s="215"/>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7"/>
      <c r="AH37" s="213"/>
      <c r="AI37" s="213"/>
      <c r="AJ37" s="213"/>
      <c r="AK37" s="213"/>
      <c r="AL37" s="213"/>
      <c r="AM37" s="213"/>
      <c r="AN37" s="213"/>
      <c r="AO37" s="213"/>
    </row>
    <row r="38" spans="1:41" ht="13.15" customHeight="1" x14ac:dyDescent="0.3">
      <c r="A38" s="540" t="s">
        <v>2780</v>
      </c>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2"/>
      <c r="AH38" s="213"/>
      <c r="AI38" s="213"/>
      <c r="AJ38" s="213"/>
      <c r="AK38" s="213"/>
      <c r="AL38" s="213"/>
      <c r="AM38" s="213"/>
      <c r="AN38" s="213"/>
      <c r="AO38" s="213"/>
    </row>
    <row r="39" spans="1:41" ht="13.4" customHeight="1" x14ac:dyDescent="0.25">
      <c r="A39" s="215"/>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7"/>
      <c r="AH39" s="213"/>
      <c r="AI39" s="213"/>
      <c r="AJ39" s="213"/>
      <c r="AK39" s="213"/>
      <c r="AL39" s="213"/>
      <c r="AM39" s="213"/>
      <c r="AN39" s="213"/>
      <c r="AO39" s="213"/>
    </row>
    <row r="40" spans="1:41" ht="13.15" customHeight="1" x14ac:dyDescent="0.25">
      <c r="A40" s="218" t="s">
        <v>2781</v>
      </c>
      <c r="B40" s="216"/>
      <c r="C40" s="216"/>
      <c r="D40" s="216"/>
      <c r="E40" s="216"/>
      <c r="F40" s="216"/>
      <c r="G40" s="216"/>
      <c r="H40" s="216"/>
      <c r="I40" s="216"/>
      <c r="J40" s="216"/>
      <c r="K40" s="216"/>
      <c r="L40" s="216"/>
      <c r="Y40" s="216"/>
      <c r="Z40" s="216"/>
      <c r="AA40" s="216"/>
      <c r="AB40" s="216"/>
      <c r="AC40" s="216"/>
      <c r="AD40" s="216"/>
      <c r="AE40" s="216"/>
      <c r="AF40" s="216"/>
      <c r="AG40" s="217"/>
      <c r="AH40" s="213"/>
      <c r="AI40" s="213"/>
      <c r="AJ40" s="213"/>
      <c r="AK40" s="213"/>
      <c r="AL40" s="213"/>
      <c r="AM40" s="213"/>
      <c r="AN40" s="213"/>
      <c r="AO40" s="213"/>
    </row>
    <row r="41" spans="1:41" ht="5.15" customHeight="1" x14ac:dyDescent="0.25">
      <c r="A41" s="215"/>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7"/>
      <c r="AH41" s="213"/>
      <c r="AI41" s="213"/>
      <c r="AJ41" s="213"/>
      <c r="AK41" s="213"/>
      <c r="AL41" s="213"/>
      <c r="AM41" s="213"/>
      <c r="AN41" s="213"/>
      <c r="AO41" s="213"/>
    </row>
    <row r="42" spans="1:41" ht="13.15" customHeight="1" x14ac:dyDescent="0.25">
      <c r="A42" s="215"/>
      <c r="B42" s="520" t="s">
        <v>2782</v>
      </c>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227"/>
      <c r="AI42" s="213"/>
      <c r="AJ42" s="213"/>
      <c r="AK42" s="213"/>
      <c r="AL42" s="213"/>
      <c r="AM42" s="213"/>
      <c r="AN42" s="213"/>
      <c r="AO42" s="213"/>
    </row>
    <row r="43" spans="1:41" ht="13.15" customHeight="1" x14ac:dyDescent="0.25">
      <c r="A43" s="215"/>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227"/>
      <c r="AI43" s="213"/>
      <c r="AJ43" s="213"/>
      <c r="AK43" s="213"/>
      <c r="AL43" s="213"/>
      <c r="AM43" s="213"/>
      <c r="AN43" s="213"/>
      <c r="AO43" s="213"/>
    </row>
    <row r="44" spans="1:41" ht="5.15" customHeight="1" x14ac:dyDescent="0.25">
      <c r="A44" s="215"/>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7"/>
      <c r="AH44" s="213"/>
      <c r="AI44" s="213"/>
      <c r="AJ44" s="213"/>
      <c r="AK44" s="213"/>
      <c r="AL44" s="213"/>
      <c r="AM44" s="213"/>
      <c r="AN44" s="213"/>
      <c r="AO44" s="213"/>
    </row>
    <row r="45" spans="1:41" ht="13.15" customHeight="1" x14ac:dyDescent="0.25">
      <c r="A45" s="215"/>
      <c r="B45" s="216"/>
      <c r="C45" s="216"/>
      <c r="D45" s="547" t="s">
        <v>2783</v>
      </c>
      <c r="E45" s="547"/>
      <c r="F45" s="547"/>
      <c r="G45" s="547"/>
      <c r="H45" s="547"/>
      <c r="I45" s="547"/>
      <c r="J45" s="547"/>
      <c r="K45" s="547"/>
      <c r="L45" s="547"/>
      <c r="M45" s="547"/>
      <c r="N45" s="547"/>
      <c r="O45" s="547"/>
      <c r="R45" s="216"/>
      <c r="S45" s="216"/>
      <c r="T45" s="216"/>
      <c r="U45" s="216"/>
      <c r="V45" s="216"/>
      <c r="W45" s="216"/>
      <c r="X45" s="216"/>
      <c r="Y45" s="216"/>
      <c r="Z45" s="216"/>
      <c r="AA45" s="216"/>
      <c r="AB45" s="216"/>
      <c r="AC45" s="216"/>
      <c r="AD45" s="216"/>
      <c r="AE45" s="216"/>
      <c r="AF45" s="216"/>
      <c r="AG45" s="217"/>
      <c r="AH45" s="213"/>
      <c r="AI45" s="213"/>
      <c r="AJ45" s="213"/>
      <c r="AK45" s="213"/>
      <c r="AL45" s="213"/>
      <c r="AM45" s="213"/>
      <c r="AN45" s="213"/>
      <c r="AO45" s="213"/>
    </row>
    <row r="46" spans="1:41" ht="13.15" customHeight="1" x14ac:dyDescent="0.25">
      <c r="A46" s="224"/>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6"/>
      <c r="AH46" s="213"/>
      <c r="AI46" s="213"/>
      <c r="AJ46" s="213"/>
      <c r="AK46" s="213"/>
      <c r="AL46" s="213"/>
      <c r="AM46" s="213"/>
      <c r="AN46" s="213"/>
      <c r="AO46" s="213"/>
    </row>
    <row r="47" spans="1:41" ht="13.15" customHeight="1" x14ac:dyDescent="0.25">
      <c r="A47" s="215"/>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7"/>
      <c r="AH47" s="213"/>
      <c r="AI47" s="213"/>
      <c r="AJ47" s="213"/>
      <c r="AK47" s="213"/>
      <c r="AL47" s="213"/>
      <c r="AM47" s="213"/>
      <c r="AN47" s="213"/>
      <c r="AO47" s="213"/>
    </row>
    <row r="48" spans="1:41" ht="13.15" customHeight="1" x14ac:dyDescent="0.3">
      <c r="A48" s="540" t="s">
        <v>2784</v>
      </c>
      <c r="B48" s="541"/>
      <c r="C48" s="541"/>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2"/>
      <c r="AH48" s="213"/>
      <c r="AI48" s="213"/>
      <c r="AJ48" s="213"/>
      <c r="AK48" s="213"/>
      <c r="AL48" s="213"/>
      <c r="AM48" s="213"/>
      <c r="AN48" s="213"/>
      <c r="AO48" s="213"/>
    </row>
    <row r="49" spans="1:41" ht="13.15" customHeight="1" x14ac:dyDescent="0.25">
      <c r="A49" s="228"/>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2"/>
      <c r="AH49" s="213"/>
      <c r="AI49" s="213"/>
      <c r="AJ49" s="213"/>
      <c r="AK49" s="213"/>
      <c r="AL49" s="213"/>
      <c r="AM49" s="213"/>
      <c r="AN49" s="213"/>
      <c r="AO49" s="213"/>
    </row>
    <row r="50" spans="1:41" ht="13.15" customHeight="1" x14ac:dyDescent="0.25">
      <c r="A50" s="218" t="s">
        <v>2785</v>
      </c>
      <c r="B50" s="229"/>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1"/>
      <c r="AH50" s="213"/>
      <c r="AI50" s="213"/>
      <c r="AJ50" s="213"/>
      <c r="AK50" s="213"/>
      <c r="AL50" s="213"/>
      <c r="AM50" s="213"/>
      <c r="AN50" s="213"/>
      <c r="AO50" s="213"/>
    </row>
    <row r="51" spans="1:41" ht="5.15" customHeight="1" x14ac:dyDescent="0.25">
      <c r="A51" s="218"/>
      <c r="B51" s="216"/>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3"/>
      <c r="AH51" s="213"/>
      <c r="AI51" s="213"/>
      <c r="AJ51" s="213"/>
      <c r="AK51" s="213"/>
      <c r="AL51" s="213"/>
      <c r="AM51" s="213"/>
      <c r="AN51" s="213"/>
      <c r="AO51" s="213"/>
    </row>
    <row r="52" spans="1:41" ht="13.15" customHeight="1" x14ac:dyDescent="0.25">
      <c r="A52" s="215"/>
      <c r="B52" s="212"/>
      <c r="C52" s="538" t="s">
        <v>2924</v>
      </c>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9"/>
      <c r="AH52" s="213"/>
      <c r="AI52" s="213"/>
      <c r="AJ52" s="213"/>
      <c r="AK52" s="213"/>
      <c r="AL52" s="213"/>
      <c r="AM52" s="213"/>
      <c r="AN52" s="213"/>
      <c r="AO52" s="213"/>
    </row>
    <row r="53" spans="1:41" ht="13.15" customHeight="1" x14ac:dyDescent="0.25">
      <c r="A53" s="215"/>
      <c r="B53" s="234"/>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9"/>
      <c r="AH53" s="213"/>
      <c r="AI53" s="213"/>
      <c r="AJ53" s="213"/>
      <c r="AK53" s="213"/>
      <c r="AL53" s="213"/>
      <c r="AM53" s="213"/>
      <c r="AN53" s="213"/>
      <c r="AO53" s="213"/>
    </row>
    <row r="54" spans="1:41" ht="5.15" customHeight="1" x14ac:dyDescent="0.25">
      <c r="A54" s="215"/>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7"/>
      <c r="AH54" s="213"/>
      <c r="AI54" s="213"/>
      <c r="AJ54" s="213"/>
      <c r="AK54" s="213"/>
    </row>
    <row r="55" spans="1:41" ht="13.15" customHeight="1" x14ac:dyDescent="0.25">
      <c r="A55" s="215"/>
      <c r="B55" s="216"/>
      <c r="C55" s="538" t="s">
        <v>2786</v>
      </c>
      <c r="D55" s="538"/>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9"/>
      <c r="AH55" s="213"/>
      <c r="AI55" s="213"/>
      <c r="AJ55" s="213"/>
      <c r="AK55" s="213"/>
    </row>
    <row r="56" spans="1:41" ht="13.15" customHeight="1" x14ac:dyDescent="0.25">
      <c r="A56" s="227"/>
      <c r="B56" s="212"/>
      <c r="C56" s="538"/>
      <c r="D56" s="538"/>
      <c r="E56" s="538"/>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9"/>
      <c r="AH56" s="213"/>
      <c r="AI56" s="213"/>
      <c r="AJ56" s="213"/>
      <c r="AK56" s="213"/>
    </row>
    <row r="57" spans="1:41" ht="13.15" customHeight="1" x14ac:dyDescent="0.25">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27"/>
      <c r="AI57" s="213"/>
      <c r="AJ57" s="213"/>
      <c r="AK57" s="213"/>
    </row>
    <row r="58" spans="1:41" ht="13.15" customHeight="1" x14ac:dyDescent="0.25">
      <c r="A58" s="215"/>
      <c r="B58" s="237" t="s">
        <v>2787</v>
      </c>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35"/>
      <c r="AH58" s="213"/>
      <c r="AI58" s="213"/>
      <c r="AJ58" s="213"/>
      <c r="AK58" s="213"/>
    </row>
    <row r="59" spans="1:41" ht="5.15" customHeight="1" x14ac:dyDescent="0.25">
      <c r="A59" s="215"/>
      <c r="B59" s="237"/>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35"/>
      <c r="AH59" s="213"/>
      <c r="AI59" s="213"/>
      <c r="AJ59" s="213"/>
      <c r="AK59" s="213"/>
    </row>
    <row r="60" spans="1:41" ht="13.15" customHeight="1" x14ac:dyDescent="0.25">
      <c r="A60" s="215"/>
      <c r="B60" s="237"/>
      <c r="C60" s="538" t="s">
        <v>2788</v>
      </c>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9"/>
      <c r="AH60" s="213"/>
      <c r="AI60" s="213"/>
      <c r="AJ60" s="213"/>
      <c r="AK60" s="213"/>
    </row>
    <row r="61" spans="1:41" ht="13.15" customHeight="1" x14ac:dyDescent="0.25">
      <c r="A61" s="215"/>
      <c r="B61" s="237"/>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9"/>
      <c r="AH61" s="213"/>
      <c r="AI61" s="213"/>
      <c r="AJ61" s="213"/>
      <c r="AK61" s="213"/>
    </row>
    <row r="62" spans="1:41" ht="5.15" customHeight="1" x14ac:dyDescent="0.25">
      <c r="A62" s="215"/>
      <c r="B62" s="237"/>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35"/>
      <c r="AH62" s="213"/>
      <c r="AI62" s="213"/>
      <c r="AJ62" s="213"/>
      <c r="AK62" s="213"/>
    </row>
    <row r="63" spans="1:41" ht="13.15" customHeight="1" x14ac:dyDescent="0.25">
      <c r="A63" s="215"/>
      <c r="B63" s="211"/>
      <c r="C63" s="538" t="s">
        <v>2789</v>
      </c>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9"/>
      <c r="AH63" s="213"/>
      <c r="AI63" s="213"/>
      <c r="AJ63" s="213"/>
      <c r="AK63" s="213"/>
    </row>
    <row r="64" spans="1:41" ht="13.15" customHeight="1" x14ac:dyDescent="0.25">
      <c r="A64" s="215"/>
      <c r="B64" s="211"/>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9"/>
      <c r="AH64" s="213"/>
      <c r="AI64" s="213"/>
      <c r="AJ64" s="213"/>
      <c r="AK64" s="213"/>
    </row>
    <row r="65" spans="1:37" ht="13.15" customHeight="1" x14ac:dyDescent="0.25">
      <c r="A65" s="215"/>
      <c r="B65" s="211"/>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9"/>
      <c r="AH65" s="213"/>
      <c r="AI65" s="213"/>
      <c r="AJ65" s="213"/>
      <c r="AK65" s="213"/>
    </row>
    <row r="66" spans="1:37" ht="13.15" customHeight="1" x14ac:dyDescent="0.25">
      <c r="A66" s="215"/>
      <c r="B66" s="211"/>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9"/>
      <c r="AH66" s="213"/>
      <c r="AI66" s="213"/>
      <c r="AJ66" s="213"/>
      <c r="AK66" s="213"/>
    </row>
    <row r="67" spans="1:37" ht="13.15" customHeight="1" x14ac:dyDescent="0.25">
      <c r="A67" s="238"/>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40"/>
      <c r="AH67" s="213"/>
      <c r="AI67" s="213"/>
      <c r="AJ67" s="213"/>
      <c r="AK67" s="213"/>
    </row>
    <row r="68" spans="1:37" ht="13.15" customHeight="1" x14ac:dyDescent="0.25">
      <c r="A68" s="215"/>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7"/>
      <c r="AH68" s="213"/>
      <c r="AI68" s="213"/>
      <c r="AJ68" s="213"/>
      <c r="AK68" s="213"/>
    </row>
    <row r="69" spans="1:37" ht="13.15" customHeight="1" x14ac:dyDescent="0.3">
      <c r="A69" s="540" t="s">
        <v>2790</v>
      </c>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2"/>
      <c r="AH69" s="213"/>
      <c r="AI69" s="213"/>
      <c r="AJ69" s="213"/>
      <c r="AK69" s="213"/>
    </row>
    <row r="70" spans="1:37" ht="13.15" customHeight="1" x14ac:dyDescent="0.25">
      <c r="A70" s="215"/>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7"/>
      <c r="AH70" s="213"/>
      <c r="AI70" s="213"/>
      <c r="AJ70" s="213"/>
      <c r="AK70" s="213"/>
    </row>
    <row r="71" spans="1:37" ht="13.15" customHeight="1" x14ac:dyDescent="0.25">
      <c r="A71" s="215"/>
      <c r="B71" s="520" t="s">
        <v>2791</v>
      </c>
      <c r="C71" s="520"/>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c r="AF71" s="520"/>
      <c r="AG71" s="521"/>
      <c r="AH71" s="241"/>
      <c r="AI71" s="213"/>
      <c r="AJ71" s="213"/>
      <c r="AK71" s="213"/>
    </row>
    <row r="72" spans="1:37" ht="13.15" customHeight="1" x14ac:dyDescent="0.25">
      <c r="A72" s="215"/>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1"/>
      <c r="AH72" s="241"/>
      <c r="AI72" s="213"/>
      <c r="AJ72" s="213"/>
      <c r="AK72" s="213"/>
    </row>
    <row r="73" spans="1:37" ht="13.15" customHeight="1" x14ac:dyDescent="0.25">
      <c r="A73" s="215"/>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1"/>
      <c r="AH73" s="241"/>
      <c r="AI73" s="213"/>
      <c r="AJ73" s="213"/>
      <c r="AK73" s="213"/>
    </row>
    <row r="74" spans="1:37" ht="13.15" customHeight="1" x14ac:dyDescent="0.25">
      <c r="A74" s="215"/>
      <c r="B74" s="216"/>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7"/>
      <c r="AH74" s="213"/>
      <c r="AI74" s="213"/>
      <c r="AJ74" s="213"/>
      <c r="AK74" s="213"/>
    </row>
    <row r="75" spans="1:37" ht="13.15" customHeight="1" x14ac:dyDescent="0.25">
      <c r="A75" s="242" t="s">
        <v>2792</v>
      </c>
      <c r="B75" s="216"/>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7"/>
      <c r="AH75" s="213"/>
      <c r="AI75" s="213"/>
      <c r="AJ75" s="213"/>
      <c r="AK75" s="213"/>
    </row>
    <row r="76" spans="1:37" ht="5.15" customHeight="1" x14ac:dyDescent="0.25">
      <c r="A76" s="242"/>
      <c r="B76" s="216"/>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7"/>
      <c r="AH76" s="213"/>
      <c r="AI76" s="213"/>
      <c r="AJ76" s="213"/>
      <c r="AK76" s="213"/>
    </row>
    <row r="77" spans="1:37" ht="13.15" customHeight="1" x14ac:dyDescent="0.25">
      <c r="A77" s="215"/>
      <c r="B77" s="243" t="s">
        <v>2793</v>
      </c>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4"/>
      <c r="AH77" s="245"/>
      <c r="AI77" s="245"/>
      <c r="AJ77" s="245"/>
      <c r="AK77" s="245"/>
    </row>
    <row r="78" spans="1:37" ht="13.15" customHeight="1" x14ac:dyDescent="0.25">
      <c r="A78" s="215"/>
      <c r="B78" s="246" t="s">
        <v>2794</v>
      </c>
      <c r="C78" s="535" t="s">
        <v>2795</v>
      </c>
      <c r="D78" s="535"/>
      <c r="E78" s="535"/>
      <c r="F78" s="535"/>
      <c r="G78" s="535"/>
      <c r="H78" s="535"/>
      <c r="I78" s="535"/>
      <c r="J78" s="535"/>
      <c r="K78" s="535"/>
      <c r="L78" s="535"/>
      <c r="M78" s="535"/>
      <c r="N78" s="535"/>
      <c r="O78" s="535"/>
      <c r="P78" s="535"/>
      <c r="Q78" s="535"/>
      <c r="R78" s="243"/>
      <c r="S78" s="243"/>
      <c r="T78" s="243"/>
      <c r="U78" s="243"/>
      <c r="V78" s="243"/>
      <c r="W78" s="243"/>
      <c r="X78" s="243"/>
      <c r="Y78" s="243"/>
      <c r="Z78" s="243"/>
      <c r="AA78" s="243"/>
      <c r="AB78" s="243"/>
      <c r="AC78" s="243"/>
      <c r="AD78" s="243"/>
      <c r="AE78" s="243"/>
      <c r="AF78" s="243"/>
      <c r="AG78" s="244"/>
      <c r="AH78" s="245"/>
      <c r="AI78" s="245"/>
      <c r="AJ78" s="245"/>
      <c r="AK78" s="245"/>
    </row>
    <row r="79" spans="1:37" ht="13.15" customHeight="1" x14ac:dyDescent="0.25">
      <c r="A79" s="215"/>
      <c r="B79" s="246" t="s">
        <v>2796</v>
      </c>
      <c r="C79" s="524" t="s">
        <v>2797</v>
      </c>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5"/>
      <c r="AH79" s="245"/>
      <c r="AI79" s="245"/>
      <c r="AJ79" s="245"/>
      <c r="AK79" s="245"/>
    </row>
    <row r="80" spans="1:37" ht="13.15" customHeight="1" x14ac:dyDescent="0.25">
      <c r="A80" s="215"/>
      <c r="B80" s="243"/>
      <c r="C80" s="524"/>
      <c r="D80" s="524"/>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5"/>
      <c r="AH80" s="245"/>
      <c r="AI80" s="245"/>
      <c r="AJ80" s="245"/>
      <c r="AK80" s="245"/>
    </row>
    <row r="81" spans="1:37" ht="13.15" customHeight="1" x14ac:dyDescent="0.25">
      <c r="A81" s="215"/>
      <c r="B81" s="243"/>
      <c r="C81" s="247"/>
      <c r="D81" s="524" t="s">
        <v>2853</v>
      </c>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5"/>
      <c r="AH81" s="245"/>
      <c r="AI81" s="245"/>
      <c r="AJ81" s="245"/>
      <c r="AK81" s="245"/>
    </row>
    <row r="82" spans="1:37" ht="13.15" customHeight="1" x14ac:dyDescent="0.25">
      <c r="A82" s="215"/>
      <c r="B82" s="243"/>
      <c r="C82" s="247"/>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524"/>
      <c r="AE82" s="524"/>
      <c r="AF82" s="524"/>
      <c r="AG82" s="525"/>
      <c r="AH82" s="245"/>
      <c r="AI82" s="245"/>
      <c r="AJ82" s="245"/>
      <c r="AK82" s="245"/>
    </row>
    <row r="83" spans="1:37" ht="5.15" customHeight="1" x14ac:dyDescent="0.25">
      <c r="A83" s="215"/>
      <c r="B83" s="243"/>
      <c r="C83" s="247"/>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8"/>
      <c r="AH83" s="245"/>
      <c r="AI83" s="245"/>
      <c r="AJ83" s="245"/>
      <c r="AK83" s="245"/>
    </row>
    <row r="84" spans="1:37" ht="13.15" customHeight="1" x14ac:dyDescent="0.25">
      <c r="A84" s="215"/>
      <c r="B84" s="274" t="s">
        <v>2854</v>
      </c>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4"/>
      <c r="AH84" s="245"/>
      <c r="AI84" s="245"/>
      <c r="AJ84" s="245"/>
      <c r="AK84" s="245"/>
    </row>
    <row r="85" spans="1:37" ht="13.15" customHeight="1" x14ac:dyDescent="0.25">
      <c r="A85" s="215"/>
      <c r="B85" s="246" t="s">
        <v>2794</v>
      </c>
      <c r="C85" s="537" t="s">
        <v>2859</v>
      </c>
      <c r="D85" s="537"/>
      <c r="E85" s="537"/>
      <c r="F85" s="537"/>
      <c r="G85" s="537"/>
      <c r="H85" s="537"/>
      <c r="I85" s="243" t="s">
        <v>2858</v>
      </c>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4"/>
      <c r="AH85" s="245"/>
      <c r="AI85" s="245"/>
      <c r="AJ85" s="245"/>
      <c r="AK85" s="245"/>
    </row>
    <row r="86" spans="1:37" ht="13.15" customHeight="1" x14ac:dyDescent="0.25">
      <c r="A86" s="215"/>
      <c r="B86" s="246" t="s">
        <v>2796</v>
      </c>
      <c r="C86" s="214" t="s">
        <v>2855</v>
      </c>
      <c r="D86" s="531" t="s">
        <v>2856</v>
      </c>
      <c r="E86" s="531"/>
      <c r="F86" s="531"/>
      <c r="G86" s="531"/>
      <c r="H86" s="531"/>
      <c r="I86" s="531"/>
      <c r="J86" s="531"/>
      <c r="K86" s="531"/>
      <c r="L86" s="531"/>
      <c r="M86" s="531"/>
      <c r="N86" s="531"/>
      <c r="O86" s="531"/>
      <c r="P86" s="531"/>
      <c r="Q86" s="531"/>
      <c r="R86" s="243" t="s">
        <v>2857</v>
      </c>
      <c r="T86" s="243"/>
      <c r="U86" s="243"/>
      <c r="V86" s="243"/>
      <c r="W86" s="243"/>
      <c r="X86" s="243"/>
      <c r="Y86" s="243"/>
      <c r="Z86" s="243"/>
      <c r="AA86" s="243"/>
      <c r="AB86" s="243"/>
      <c r="AC86" s="243"/>
      <c r="AD86" s="243"/>
      <c r="AE86" s="243"/>
      <c r="AF86" s="243"/>
      <c r="AG86" s="244"/>
      <c r="AH86" s="245"/>
      <c r="AI86" s="245"/>
      <c r="AJ86" s="245"/>
      <c r="AK86" s="245"/>
    </row>
    <row r="87" spans="1:37" ht="13.15" customHeight="1" x14ac:dyDescent="0.25">
      <c r="A87" s="215"/>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50"/>
      <c r="AH87" s="245"/>
      <c r="AI87" s="245"/>
      <c r="AJ87" s="245"/>
      <c r="AK87" s="245"/>
    </row>
    <row r="88" spans="1:37" ht="13.15" customHeight="1" x14ac:dyDescent="0.25">
      <c r="A88" s="242" t="s">
        <v>2798</v>
      </c>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7"/>
      <c r="AH88" s="245"/>
      <c r="AI88" s="245"/>
      <c r="AJ88" s="245"/>
      <c r="AK88" s="245"/>
    </row>
    <row r="89" spans="1:37" ht="5.15" customHeight="1" x14ac:dyDescent="0.25">
      <c r="A89" s="215"/>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7"/>
      <c r="AH89" s="245"/>
      <c r="AI89" s="245"/>
      <c r="AJ89" s="245"/>
      <c r="AK89" s="245"/>
    </row>
    <row r="90" spans="1:37" ht="13.15" customHeight="1" x14ac:dyDescent="0.25">
      <c r="A90" s="215"/>
      <c r="B90" s="216" t="s">
        <v>2799</v>
      </c>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7"/>
      <c r="AH90" s="245"/>
      <c r="AI90" s="245"/>
      <c r="AJ90" s="245"/>
      <c r="AK90" s="245"/>
    </row>
    <row r="91" spans="1:37" ht="5.15" customHeight="1" x14ac:dyDescent="0.25">
      <c r="A91" s="215"/>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7"/>
      <c r="AH91" s="245"/>
      <c r="AI91" s="245"/>
      <c r="AJ91" s="245"/>
      <c r="AK91" s="245"/>
    </row>
    <row r="92" spans="1:37" ht="13.15" customHeight="1" x14ac:dyDescent="0.25">
      <c r="A92" s="215"/>
      <c r="B92" s="526" t="s">
        <v>2800</v>
      </c>
      <c r="C92" s="526"/>
      <c r="D92" s="526"/>
      <c r="E92" s="526"/>
      <c r="F92" s="526"/>
      <c r="G92" s="526"/>
      <c r="H92" s="526"/>
      <c r="I92" s="526"/>
      <c r="J92" s="526"/>
      <c r="K92" s="526"/>
      <c r="L92" s="526"/>
      <c r="M92" s="526"/>
      <c r="N92" s="526"/>
      <c r="O92" s="526"/>
      <c r="P92" s="526"/>
      <c r="Q92" s="526"/>
      <c r="R92" s="526"/>
      <c r="S92" s="526"/>
      <c r="T92" s="526"/>
      <c r="U92" s="526"/>
      <c r="V92" s="526"/>
      <c r="W92" s="526"/>
      <c r="X92" s="526"/>
      <c r="Y92" s="526"/>
      <c r="Z92" s="526"/>
      <c r="AA92" s="526"/>
      <c r="AB92" s="526"/>
      <c r="AC92" s="526"/>
      <c r="AD92" s="526"/>
      <c r="AE92" s="526"/>
      <c r="AF92" s="526"/>
      <c r="AG92" s="526"/>
      <c r="AH92" s="251"/>
      <c r="AI92" s="245"/>
      <c r="AJ92" s="245"/>
      <c r="AK92" s="245"/>
    </row>
    <row r="93" spans="1:37" ht="13.15" customHeight="1" x14ac:dyDescent="0.25">
      <c r="A93" s="215"/>
      <c r="B93" s="526"/>
      <c r="C93" s="526"/>
      <c r="D93" s="526"/>
      <c r="E93" s="526"/>
      <c r="F93" s="526"/>
      <c r="G93" s="526"/>
      <c r="H93" s="526"/>
      <c r="I93" s="526"/>
      <c r="J93" s="526"/>
      <c r="K93" s="526"/>
      <c r="L93" s="526"/>
      <c r="M93" s="526"/>
      <c r="N93" s="526"/>
      <c r="O93" s="526"/>
      <c r="P93" s="526"/>
      <c r="Q93" s="526"/>
      <c r="R93" s="526"/>
      <c r="S93" s="526"/>
      <c r="T93" s="526"/>
      <c r="U93" s="526"/>
      <c r="V93" s="526"/>
      <c r="W93" s="526"/>
      <c r="X93" s="526"/>
      <c r="Y93" s="526"/>
      <c r="Z93" s="526"/>
      <c r="AA93" s="526"/>
      <c r="AB93" s="526"/>
      <c r="AC93" s="526"/>
      <c r="AD93" s="526"/>
      <c r="AE93" s="526"/>
      <c r="AF93" s="526"/>
      <c r="AG93" s="526"/>
      <c r="AH93" s="251"/>
      <c r="AI93" s="245"/>
      <c r="AJ93" s="245"/>
      <c r="AK93" s="245"/>
    </row>
    <row r="94" spans="1:37" ht="13.15" customHeight="1" x14ac:dyDescent="0.25">
      <c r="A94" s="215"/>
      <c r="B94" s="526"/>
      <c r="C94" s="526"/>
      <c r="D94" s="526"/>
      <c r="E94" s="526"/>
      <c r="F94" s="526"/>
      <c r="G94" s="526"/>
      <c r="H94" s="526"/>
      <c r="I94" s="526"/>
      <c r="J94" s="526"/>
      <c r="K94" s="526"/>
      <c r="L94" s="526"/>
      <c r="M94" s="526"/>
      <c r="N94" s="526"/>
      <c r="O94" s="526"/>
      <c r="P94" s="526"/>
      <c r="Q94" s="526"/>
      <c r="R94" s="526"/>
      <c r="S94" s="526"/>
      <c r="T94" s="526"/>
      <c r="U94" s="526"/>
      <c r="V94" s="526"/>
      <c r="W94" s="526"/>
      <c r="X94" s="526"/>
      <c r="Y94" s="526"/>
      <c r="Z94" s="526"/>
      <c r="AA94" s="526"/>
      <c r="AB94" s="526"/>
      <c r="AC94" s="526"/>
      <c r="AD94" s="526"/>
      <c r="AE94" s="526"/>
      <c r="AF94" s="526"/>
      <c r="AG94" s="526"/>
      <c r="AH94" s="251"/>
      <c r="AI94" s="245"/>
      <c r="AJ94" s="245"/>
      <c r="AK94" s="245"/>
    </row>
    <row r="95" spans="1:37" ht="13.15" customHeight="1" x14ac:dyDescent="0.25">
      <c r="A95" s="215"/>
      <c r="B95" s="526"/>
      <c r="C95" s="526"/>
      <c r="D95" s="526"/>
      <c r="E95" s="526"/>
      <c r="F95" s="526"/>
      <c r="G95" s="526"/>
      <c r="H95" s="526"/>
      <c r="I95" s="526"/>
      <c r="J95" s="526"/>
      <c r="K95" s="526"/>
      <c r="L95" s="526"/>
      <c r="M95" s="526"/>
      <c r="N95" s="526"/>
      <c r="O95" s="526"/>
      <c r="P95" s="526"/>
      <c r="Q95" s="526"/>
      <c r="R95" s="526"/>
      <c r="S95" s="526"/>
      <c r="T95" s="526"/>
      <c r="U95" s="526"/>
      <c r="V95" s="526"/>
      <c r="W95" s="526"/>
      <c r="X95" s="526"/>
      <c r="Y95" s="526"/>
      <c r="Z95" s="526"/>
      <c r="AA95" s="526"/>
      <c r="AB95" s="526"/>
      <c r="AC95" s="526"/>
      <c r="AD95" s="526"/>
      <c r="AE95" s="526"/>
      <c r="AF95" s="526"/>
      <c r="AG95" s="526"/>
      <c r="AH95" s="251"/>
      <c r="AI95" s="245"/>
      <c r="AJ95" s="245"/>
      <c r="AK95" s="245"/>
    </row>
    <row r="96" spans="1:37" ht="5.15" customHeight="1" x14ac:dyDescent="0.25">
      <c r="A96" s="215"/>
      <c r="B96" s="249"/>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50"/>
      <c r="AH96" s="245"/>
      <c r="AI96" s="245"/>
      <c r="AJ96" s="245"/>
      <c r="AK96" s="245"/>
    </row>
    <row r="97" spans="1:37" ht="13.15" customHeight="1" x14ac:dyDescent="0.25">
      <c r="A97" s="215"/>
      <c r="B97" s="252" t="s">
        <v>2801</v>
      </c>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50"/>
      <c r="AH97" s="245"/>
      <c r="AI97" s="245"/>
      <c r="AJ97" s="245"/>
      <c r="AK97" s="245"/>
    </row>
    <row r="98" spans="1:37" ht="13.15" customHeight="1" x14ac:dyDescent="0.25">
      <c r="A98" s="215"/>
      <c r="B98" s="249"/>
      <c r="C98" s="253" t="s">
        <v>2794</v>
      </c>
      <c r="D98" s="252" t="s">
        <v>2802</v>
      </c>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5"/>
      <c r="AH98" s="245"/>
      <c r="AI98" s="245"/>
      <c r="AJ98" s="245"/>
      <c r="AK98" s="245"/>
    </row>
    <row r="99" spans="1:37" ht="13.15" customHeight="1" x14ac:dyDescent="0.25">
      <c r="A99" s="215"/>
      <c r="B99" s="249"/>
      <c r="C99" s="253" t="s">
        <v>2796</v>
      </c>
      <c r="D99" s="216" t="s">
        <v>2868</v>
      </c>
      <c r="E99" s="254"/>
      <c r="F99" s="254"/>
      <c r="G99" s="254"/>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5"/>
      <c r="AH99" s="245"/>
      <c r="AI99" s="245"/>
      <c r="AJ99" s="245"/>
      <c r="AK99" s="245"/>
    </row>
    <row r="100" spans="1:37" ht="13.15" customHeight="1" x14ac:dyDescent="0.3">
      <c r="A100" s="215"/>
      <c r="B100" s="249"/>
      <c r="C100" s="253" t="s">
        <v>2803</v>
      </c>
      <c r="D100" s="380" t="s">
        <v>2804</v>
      </c>
      <c r="E100" s="254"/>
      <c r="F100" s="254"/>
      <c r="G100" s="254"/>
      <c r="H100" s="254"/>
      <c r="I100" s="254"/>
      <c r="J100" s="254"/>
      <c r="K100" s="254"/>
      <c r="L100" s="254"/>
      <c r="M100" s="254"/>
      <c r="N100" s="254"/>
      <c r="O100" s="254"/>
      <c r="P100" s="254"/>
      <c r="Q100" s="532" t="s">
        <v>2860</v>
      </c>
      <c r="R100" s="532"/>
      <c r="S100" s="532"/>
      <c r="T100" s="532"/>
      <c r="U100" s="532"/>
      <c r="V100" s="532"/>
      <c r="W100" s="532"/>
      <c r="X100" s="532"/>
      <c r="Y100" s="532"/>
      <c r="Z100" s="532"/>
      <c r="AA100" s="532"/>
      <c r="AB100" s="532"/>
      <c r="AC100" s="532"/>
      <c r="AD100" s="532"/>
      <c r="AE100" s="254"/>
      <c r="AF100" s="254"/>
      <c r="AG100" s="255"/>
      <c r="AH100" s="245"/>
      <c r="AI100" s="245"/>
      <c r="AJ100" s="245"/>
      <c r="AK100" s="245"/>
    </row>
    <row r="101" spans="1:37" ht="5.15" customHeight="1" x14ac:dyDescent="0.25">
      <c r="A101" s="215"/>
      <c r="B101" s="249"/>
      <c r="C101" s="253"/>
      <c r="D101" s="216"/>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5"/>
      <c r="AH101" s="245"/>
      <c r="AI101" s="245"/>
      <c r="AJ101" s="245"/>
      <c r="AK101" s="245"/>
    </row>
    <row r="102" spans="1:37" ht="13.15" customHeight="1" x14ac:dyDescent="0.25">
      <c r="A102" s="228"/>
      <c r="B102" s="536" t="s">
        <v>2805</v>
      </c>
      <c r="C102" s="536"/>
      <c r="D102" s="536"/>
      <c r="E102" s="536"/>
      <c r="F102" s="536"/>
      <c r="G102" s="536"/>
      <c r="H102" s="536"/>
      <c r="I102" s="536"/>
      <c r="J102" s="536"/>
      <c r="K102" s="536"/>
      <c r="L102" s="536"/>
      <c r="M102" s="536"/>
      <c r="N102" s="536"/>
      <c r="O102" s="536"/>
      <c r="P102" s="536"/>
      <c r="Q102" s="536"/>
      <c r="R102" s="536"/>
      <c r="S102" s="536"/>
      <c r="T102" s="536"/>
      <c r="U102" s="536"/>
      <c r="V102" s="536"/>
      <c r="W102" s="536"/>
      <c r="X102" s="536"/>
      <c r="Y102" s="536"/>
      <c r="Z102" s="536"/>
      <c r="AA102" s="536"/>
      <c r="AB102" s="536"/>
      <c r="AC102" s="536"/>
      <c r="AD102" s="536"/>
      <c r="AE102" s="536"/>
      <c r="AF102" s="536"/>
      <c r="AG102" s="534"/>
      <c r="AH102" s="245"/>
      <c r="AI102" s="245"/>
      <c r="AJ102" s="245"/>
      <c r="AK102" s="245"/>
    </row>
    <row r="103" spans="1:37" ht="13.15" customHeight="1" x14ac:dyDescent="0.25">
      <c r="A103" s="228"/>
      <c r="B103" s="536"/>
      <c r="C103" s="536"/>
      <c r="D103" s="536"/>
      <c r="E103" s="536"/>
      <c r="F103" s="536"/>
      <c r="G103" s="536"/>
      <c r="H103" s="536"/>
      <c r="I103" s="536"/>
      <c r="J103" s="536"/>
      <c r="K103" s="536"/>
      <c r="L103" s="536"/>
      <c r="M103" s="536"/>
      <c r="N103" s="536"/>
      <c r="O103" s="536"/>
      <c r="P103" s="536"/>
      <c r="Q103" s="536"/>
      <c r="R103" s="536"/>
      <c r="S103" s="536"/>
      <c r="T103" s="536"/>
      <c r="U103" s="536"/>
      <c r="V103" s="536"/>
      <c r="W103" s="536"/>
      <c r="X103" s="536"/>
      <c r="Y103" s="536"/>
      <c r="Z103" s="536"/>
      <c r="AA103" s="536"/>
      <c r="AB103" s="536"/>
      <c r="AC103" s="536"/>
      <c r="AD103" s="536"/>
      <c r="AE103" s="536"/>
      <c r="AF103" s="536"/>
      <c r="AG103" s="534"/>
      <c r="AH103" s="245"/>
      <c r="AI103" s="245"/>
      <c r="AJ103" s="245"/>
      <c r="AK103" s="245"/>
    </row>
    <row r="104" spans="1:37" ht="5.15" customHeight="1" x14ac:dyDescent="0.25">
      <c r="A104" s="228"/>
      <c r="B104" s="213"/>
      <c r="C104" s="256"/>
      <c r="D104" s="229"/>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5"/>
      <c r="AH104" s="245"/>
      <c r="AI104" s="245"/>
      <c r="AJ104" s="245"/>
      <c r="AK104" s="245"/>
    </row>
    <row r="105" spans="1:37" ht="13.15" customHeight="1" x14ac:dyDescent="0.25">
      <c r="A105" s="228"/>
      <c r="B105" s="252" t="s">
        <v>2806</v>
      </c>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5"/>
      <c r="AH105" s="245"/>
      <c r="AI105" s="245"/>
      <c r="AJ105" s="245"/>
      <c r="AK105" s="245"/>
    </row>
    <row r="106" spans="1:37" ht="13.15" customHeight="1" x14ac:dyDescent="0.25">
      <c r="A106" s="257"/>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9"/>
      <c r="AH106" s="245"/>
      <c r="AI106" s="245"/>
      <c r="AJ106" s="245"/>
      <c r="AK106" s="245"/>
    </row>
    <row r="107" spans="1:37" ht="13.15" customHeight="1" x14ac:dyDescent="0.25">
      <c r="A107" s="228"/>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4"/>
      <c r="AH107" s="245"/>
      <c r="AI107" s="245"/>
      <c r="AJ107" s="245"/>
      <c r="AK107" s="245"/>
    </row>
    <row r="108" spans="1:37" ht="13.15" customHeight="1" x14ac:dyDescent="0.25">
      <c r="A108" s="228"/>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4"/>
      <c r="AH108" s="245"/>
      <c r="AI108" s="245"/>
      <c r="AJ108" s="245"/>
      <c r="AK108" s="245"/>
    </row>
    <row r="109" spans="1:37" ht="13.15" customHeight="1" x14ac:dyDescent="0.3">
      <c r="A109" s="260" t="s">
        <v>2807</v>
      </c>
      <c r="B109" s="243"/>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4"/>
      <c r="AH109" s="245"/>
      <c r="AI109" s="245"/>
      <c r="AJ109" s="245"/>
      <c r="AK109" s="245"/>
    </row>
    <row r="110" spans="1:37" ht="5.15" customHeight="1" x14ac:dyDescent="0.25">
      <c r="A110" s="215"/>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4"/>
      <c r="AH110" s="245"/>
      <c r="AI110" s="245"/>
      <c r="AJ110" s="245"/>
      <c r="AK110" s="245"/>
    </row>
    <row r="111" spans="1:37" ht="13.15" customHeight="1" x14ac:dyDescent="0.25">
      <c r="A111" s="215"/>
      <c r="B111" s="524" t="s">
        <v>2808</v>
      </c>
      <c r="C111" s="524"/>
      <c r="D111" s="524"/>
      <c r="E111" s="524"/>
      <c r="F111" s="524"/>
      <c r="G111" s="524"/>
      <c r="H111" s="524"/>
      <c r="I111" s="524"/>
      <c r="J111" s="524"/>
      <c r="K111" s="524"/>
      <c r="L111" s="524"/>
      <c r="M111" s="524"/>
      <c r="N111" s="524"/>
      <c r="O111" s="524"/>
      <c r="P111" s="524"/>
      <c r="Q111" s="524"/>
      <c r="R111" s="524"/>
      <c r="S111" s="524"/>
      <c r="T111" s="524"/>
      <c r="U111" s="524"/>
      <c r="V111" s="524"/>
      <c r="W111" s="524"/>
      <c r="X111" s="524"/>
      <c r="Y111" s="524"/>
      <c r="Z111" s="524"/>
      <c r="AA111" s="524"/>
      <c r="AB111" s="524"/>
      <c r="AC111" s="524"/>
      <c r="AD111" s="524"/>
      <c r="AE111" s="524"/>
      <c r="AF111" s="524"/>
      <c r="AG111" s="525"/>
      <c r="AH111" s="245"/>
      <c r="AI111" s="245"/>
      <c r="AJ111" s="245"/>
      <c r="AK111" s="245"/>
    </row>
    <row r="112" spans="1:37" ht="13.15" customHeight="1" x14ac:dyDescent="0.25">
      <c r="A112" s="215"/>
      <c r="B112" s="524"/>
      <c r="C112" s="524"/>
      <c r="D112" s="524"/>
      <c r="E112" s="524"/>
      <c r="F112" s="524"/>
      <c r="G112" s="524"/>
      <c r="H112" s="524"/>
      <c r="I112" s="524"/>
      <c r="J112" s="524"/>
      <c r="K112" s="524"/>
      <c r="L112" s="524"/>
      <c r="M112" s="524"/>
      <c r="N112" s="524"/>
      <c r="O112" s="524"/>
      <c r="P112" s="524"/>
      <c r="Q112" s="524"/>
      <c r="R112" s="524"/>
      <c r="S112" s="524"/>
      <c r="T112" s="524"/>
      <c r="U112" s="524"/>
      <c r="V112" s="524"/>
      <c r="W112" s="524"/>
      <c r="X112" s="524"/>
      <c r="Y112" s="524"/>
      <c r="Z112" s="524"/>
      <c r="AA112" s="524"/>
      <c r="AB112" s="524"/>
      <c r="AC112" s="524"/>
      <c r="AD112" s="524"/>
      <c r="AE112" s="524"/>
      <c r="AF112" s="524"/>
      <c r="AG112" s="525"/>
      <c r="AH112" s="245"/>
      <c r="AI112" s="245"/>
      <c r="AJ112" s="245"/>
      <c r="AK112" s="245"/>
    </row>
    <row r="113" spans="1:37" ht="5.15" customHeight="1" x14ac:dyDescent="0.25">
      <c r="A113" s="215"/>
      <c r="B113" s="24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4"/>
      <c r="AH113" s="245"/>
      <c r="AI113" s="245"/>
      <c r="AJ113" s="245"/>
      <c r="AK113" s="245"/>
    </row>
    <row r="114" spans="1:37" ht="13.15" customHeight="1" x14ac:dyDescent="0.25">
      <c r="A114" s="215"/>
      <c r="B114" s="524" t="s">
        <v>2809</v>
      </c>
      <c r="C114" s="524"/>
      <c r="D114" s="524"/>
      <c r="E114" s="524"/>
      <c r="F114" s="524"/>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24"/>
      <c r="AC114" s="524"/>
      <c r="AD114" s="524"/>
      <c r="AE114" s="524"/>
      <c r="AF114" s="524"/>
      <c r="AG114" s="525"/>
      <c r="AH114" s="245"/>
      <c r="AI114" s="245"/>
      <c r="AJ114" s="245"/>
      <c r="AK114" s="245"/>
    </row>
    <row r="115" spans="1:37" ht="13.15" customHeight="1" x14ac:dyDescent="0.25">
      <c r="A115" s="215"/>
      <c r="B115" s="524"/>
      <c r="C115" s="524"/>
      <c r="D115" s="524"/>
      <c r="E115" s="524"/>
      <c r="F115" s="524"/>
      <c r="G115" s="524"/>
      <c r="H115" s="524"/>
      <c r="I115" s="524"/>
      <c r="J115" s="524"/>
      <c r="K115" s="524"/>
      <c r="L115" s="524"/>
      <c r="M115" s="524"/>
      <c r="N115" s="524"/>
      <c r="O115" s="524"/>
      <c r="P115" s="524"/>
      <c r="Q115" s="524"/>
      <c r="R115" s="524"/>
      <c r="S115" s="524"/>
      <c r="T115" s="524"/>
      <c r="U115" s="524"/>
      <c r="V115" s="524"/>
      <c r="W115" s="524"/>
      <c r="X115" s="524"/>
      <c r="Y115" s="524"/>
      <c r="Z115" s="524"/>
      <c r="AA115" s="524"/>
      <c r="AB115" s="524"/>
      <c r="AC115" s="524"/>
      <c r="AD115" s="524"/>
      <c r="AE115" s="524"/>
      <c r="AF115" s="524"/>
      <c r="AG115" s="525"/>
      <c r="AH115" s="245"/>
      <c r="AI115" s="245"/>
      <c r="AJ115" s="245"/>
      <c r="AK115" s="245"/>
    </row>
    <row r="116" spans="1:37" ht="13.15" customHeight="1" x14ac:dyDescent="0.25">
      <c r="A116" s="215"/>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4"/>
      <c r="AH116" s="245"/>
      <c r="AI116" s="245"/>
      <c r="AJ116" s="245"/>
      <c r="AK116" s="245"/>
    </row>
    <row r="117" spans="1:37" ht="13.15" customHeight="1" x14ac:dyDescent="0.3">
      <c r="A117" s="215"/>
      <c r="B117" s="213"/>
      <c r="C117" s="236" t="s">
        <v>2810</v>
      </c>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7"/>
      <c r="AH117" s="245"/>
      <c r="AI117" s="245"/>
      <c r="AJ117" s="245"/>
      <c r="AK117" s="245"/>
    </row>
    <row r="118" spans="1:37" ht="13.15" customHeight="1" x14ac:dyDescent="0.25">
      <c r="A118" s="215"/>
      <c r="B118" s="213"/>
      <c r="C118" s="520" t="s">
        <v>2811</v>
      </c>
      <c r="D118" s="520"/>
      <c r="E118" s="520"/>
      <c r="F118" s="520"/>
      <c r="G118" s="520"/>
      <c r="H118" s="520"/>
      <c r="I118" s="520"/>
      <c r="J118" s="520"/>
      <c r="K118" s="520"/>
      <c r="L118" s="520"/>
      <c r="M118" s="520"/>
      <c r="N118" s="520"/>
      <c r="O118" s="520"/>
      <c r="P118" s="520"/>
      <c r="Q118" s="520"/>
      <c r="R118" s="520"/>
      <c r="S118" s="520"/>
      <c r="T118" s="520"/>
      <c r="U118" s="520"/>
      <c r="V118" s="520"/>
      <c r="W118" s="520"/>
      <c r="X118" s="520"/>
      <c r="Y118" s="520"/>
      <c r="Z118" s="520"/>
      <c r="AA118" s="520"/>
      <c r="AB118" s="520"/>
      <c r="AC118" s="520"/>
      <c r="AD118" s="520"/>
      <c r="AE118" s="520"/>
      <c r="AF118" s="520"/>
      <c r="AG118" s="521"/>
      <c r="AH118" s="245"/>
      <c r="AI118" s="245"/>
      <c r="AJ118" s="245"/>
      <c r="AK118" s="245"/>
    </row>
    <row r="119" spans="1:37" ht="13.15" customHeight="1" x14ac:dyDescent="0.25">
      <c r="A119" s="215"/>
      <c r="B119" s="213"/>
      <c r="C119" s="520"/>
      <c r="D119" s="520"/>
      <c r="E119" s="520"/>
      <c r="F119" s="520"/>
      <c r="G119" s="520"/>
      <c r="H119" s="520"/>
      <c r="I119" s="520"/>
      <c r="J119" s="520"/>
      <c r="K119" s="520"/>
      <c r="L119" s="520"/>
      <c r="M119" s="520"/>
      <c r="N119" s="520"/>
      <c r="O119" s="520"/>
      <c r="P119" s="520"/>
      <c r="Q119" s="520"/>
      <c r="R119" s="520"/>
      <c r="S119" s="520"/>
      <c r="T119" s="520"/>
      <c r="U119" s="520"/>
      <c r="V119" s="520"/>
      <c r="W119" s="520"/>
      <c r="X119" s="520"/>
      <c r="Y119" s="520"/>
      <c r="Z119" s="520"/>
      <c r="AA119" s="520"/>
      <c r="AB119" s="520"/>
      <c r="AC119" s="520"/>
      <c r="AD119" s="520"/>
      <c r="AE119" s="520"/>
      <c r="AF119" s="520"/>
      <c r="AG119" s="521"/>
      <c r="AH119" s="245"/>
      <c r="AI119" s="245"/>
      <c r="AJ119" s="245"/>
      <c r="AK119" s="245"/>
    </row>
    <row r="120" spans="1:37" ht="5.15" customHeight="1" x14ac:dyDescent="0.25">
      <c r="A120" s="215"/>
      <c r="B120" s="213"/>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7"/>
      <c r="AH120" s="245"/>
      <c r="AI120" s="245"/>
      <c r="AJ120" s="245"/>
      <c r="AK120" s="245"/>
    </row>
    <row r="121" spans="1:37" ht="13.15" customHeight="1" x14ac:dyDescent="0.25">
      <c r="A121" s="215"/>
      <c r="B121" s="213"/>
      <c r="C121" s="520" t="s">
        <v>2812</v>
      </c>
      <c r="D121" s="520"/>
      <c r="E121" s="520"/>
      <c r="F121" s="520"/>
      <c r="G121" s="520"/>
      <c r="H121" s="520"/>
      <c r="I121" s="520"/>
      <c r="J121" s="520"/>
      <c r="K121" s="520"/>
      <c r="L121" s="520"/>
      <c r="M121" s="520"/>
      <c r="N121" s="520"/>
      <c r="O121" s="520"/>
      <c r="P121" s="520"/>
      <c r="Q121" s="520"/>
      <c r="R121" s="520"/>
      <c r="S121" s="520"/>
      <c r="T121" s="520"/>
      <c r="U121" s="520"/>
      <c r="V121" s="520"/>
      <c r="W121" s="520"/>
      <c r="X121" s="520"/>
      <c r="Y121" s="520"/>
      <c r="Z121" s="520"/>
      <c r="AA121" s="520"/>
      <c r="AB121" s="520"/>
      <c r="AC121" s="520"/>
      <c r="AD121" s="520"/>
      <c r="AE121" s="520"/>
      <c r="AF121" s="520"/>
      <c r="AG121" s="521"/>
      <c r="AH121" s="245"/>
      <c r="AI121" s="245"/>
      <c r="AJ121" s="245"/>
      <c r="AK121" s="245"/>
    </row>
    <row r="122" spans="1:37" ht="13.15" customHeight="1" x14ac:dyDescent="0.25">
      <c r="A122" s="215"/>
      <c r="B122" s="213"/>
      <c r="C122" s="520"/>
      <c r="D122" s="520"/>
      <c r="E122" s="520"/>
      <c r="F122" s="520"/>
      <c r="G122" s="520"/>
      <c r="H122" s="520"/>
      <c r="I122" s="520"/>
      <c r="J122" s="520"/>
      <c r="K122" s="520"/>
      <c r="L122" s="520"/>
      <c r="M122" s="520"/>
      <c r="N122" s="520"/>
      <c r="O122" s="520"/>
      <c r="P122" s="520"/>
      <c r="Q122" s="520"/>
      <c r="R122" s="520"/>
      <c r="S122" s="520"/>
      <c r="T122" s="520"/>
      <c r="U122" s="520"/>
      <c r="V122" s="520"/>
      <c r="W122" s="520"/>
      <c r="X122" s="520"/>
      <c r="Y122" s="520"/>
      <c r="Z122" s="520"/>
      <c r="AA122" s="520"/>
      <c r="AB122" s="520"/>
      <c r="AC122" s="520"/>
      <c r="AD122" s="520"/>
      <c r="AE122" s="520"/>
      <c r="AF122" s="520"/>
      <c r="AG122" s="521"/>
      <c r="AH122" s="245"/>
      <c r="AI122" s="245"/>
      <c r="AJ122" s="245"/>
      <c r="AK122" s="245"/>
    </row>
    <row r="123" spans="1:37" ht="13.15" customHeight="1" x14ac:dyDescent="0.25">
      <c r="A123" s="215"/>
      <c r="B123" s="213"/>
      <c r="C123" s="520"/>
      <c r="D123" s="520"/>
      <c r="E123" s="520"/>
      <c r="F123" s="520"/>
      <c r="G123" s="520"/>
      <c r="H123" s="520"/>
      <c r="I123" s="520"/>
      <c r="J123" s="520"/>
      <c r="K123" s="520"/>
      <c r="L123" s="520"/>
      <c r="M123" s="520"/>
      <c r="N123" s="520"/>
      <c r="O123" s="520"/>
      <c r="P123" s="520"/>
      <c r="Q123" s="520"/>
      <c r="R123" s="520"/>
      <c r="S123" s="520"/>
      <c r="T123" s="520"/>
      <c r="U123" s="520"/>
      <c r="V123" s="520"/>
      <c r="W123" s="520"/>
      <c r="X123" s="520"/>
      <c r="Y123" s="520"/>
      <c r="Z123" s="520"/>
      <c r="AA123" s="520"/>
      <c r="AB123" s="520"/>
      <c r="AC123" s="520"/>
      <c r="AD123" s="520"/>
      <c r="AE123" s="520"/>
      <c r="AF123" s="520"/>
      <c r="AG123" s="521"/>
      <c r="AH123" s="245"/>
      <c r="AI123" s="245"/>
      <c r="AJ123" s="245"/>
      <c r="AK123" s="245"/>
    </row>
    <row r="124" spans="1:37" ht="13.15" customHeight="1" x14ac:dyDescent="0.25">
      <c r="A124" s="215"/>
      <c r="B124" s="213"/>
      <c r="C124" s="520"/>
      <c r="D124" s="520"/>
      <c r="E124" s="520"/>
      <c r="F124" s="520"/>
      <c r="G124" s="520"/>
      <c r="H124" s="520"/>
      <c r="I124" s="520"/>
      <c r="J124" s="520"/>
      <c r="K124" s="520"/>
      <c r="L124" s="520"/>
      <c r="M124" s="520"/>
      <c r="N124" s="520"/>
      <c r="O124" s="520"/>
      <c r="P124" s="520"/>
      <c r="Q124" s="520"/>
      <c r="R124" s="520"/>
      <c r="S124" s="520"/>
      <c r="T124" s="520"/>
      <c r="U124" s="520"/>
      <c r="V124" s="520"/>
      <c r="W124" s="520"/>
      <c r="X124" s="520"/>
      <c r="Y124" s="520"/>
      <c r="Z124" s="520"/>
      <c r="AA124" s="520"/>
      <c r="AB124" s="520"/>
      <c r="AC124" s="520"/>
      <c r="AD124" s="520"/>
      <c r="AE124" s="520"/>
      <c r="AF124" s="520"/>
      <c r="AG124" s="521"/>
      <c r="AH124" s="245"/>
      <c r="AI124" s="245"/>
      <c r="AJ124" s="245"/>
      <c r="AK124" s="245"/>
    </row>
    <row r="125" spans="1:37" ht="5.15" customHeight="1" x14ac:dyDescent="0.25">
      <c r="A125" s="215"/>
      <c r="B125" s="213"/>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7"/>
      <c r="AH125" s="245"/>
      <c r="AI125" s="245"/>
      <c r="AJ125" s="245"/>
      <c r="AK125" s="245"/>
    </row>
    <row r="126" spans="1:37" ht="13.15" customHeight="1" x14ac:dyDescent="0.25">
      <c r="A126" s="215"/>
      <c r="B126" s="213"/>
      <c r="C126" s="216" t="s">
        <v>2813</v>
      </c>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7"/>
      <c r="AH126" s="245"/>
      <c r="AI126" s="245"/>
      <c r="AJ126" s="245"/>
      <c r="AK126" s="245"/>
    </row>
    <row r="127" spans="1:37" ht="13.15" customHeight="1" x14ac:dyDescent="0.3">
      <c r="A127" s="215"/>
      <c r="B127" s="213"/>
      <c r="C127" s="236"/>
      <c r="D127" s="520" t="s">
        <v>2814</v>
      </c>
      <c r="E127" s="520"/>
      <c r="F127" s="520"/>
      <c r="G127" s="520"/>
      <c r="H127" s="520"/>
      <c r="I127" s="520"/>
      <c r="J127" s="520"/>
      <c r="K127" s="520"/>
      <c r="L127" s="520"/>
      <c r="M127" s="520"/>
      <c r="N127" s="520"/>
      <c r="O127" s="520"/>
      <c r="P127" s="520"/>
      <c r="Q127" s="520"/>
      <c r="R127" s="520"/>
      <c r="S127" s="520"/>
      <c r="T127" s="520"/>
      <c r="U127" s="520"/>
      <c r="V127" s="520"/>
      <c r="W127" s="520"/>
      <c r="X127" s="520"/>
      <c r="Y127" s="520"/>
      <c r="Z127" s="520"/>
      <c r="AA127" s="520"/>
      <c r="AB127" s="520"/>
      <c r="AC127" s="520"/>
      <c r="AD127" s="520"/>
      <c r="AE127" s="520"/>
      <c r="AF127" s="520"/>
      <c r="AG127" s="521"/>
      <c r="AH127" s="245"/>
      <c r="AI127" s="245"/>
      <c r="AJ127" s="245"/>
      <c r="AK127" s="245"/>
    </row>
    <row r="128" spans="1:37" ht="13.15" customHeight="1" x14ac:dyDescent="0.3">
      <c r="A128" s="215"/>
      <c r="B128" s="213"/>
      <c r="C128" s="236"/>
      <c r="D128" s="520"/>
      <c r="E128" s="520"/>
      <c r="F128" s="520"/>
      <c r="G128" s="520"/>
      <c r="H128" s="520"/>
      <c r="I128" s="520"/>
      <c r="J128" s="520"/>
      <c r="K128" s="520"/>
      <c r="L128" s="520"/>
      <c r="M128" s="520"/>
      <c r="N128" s="520"/>
      <c r="O128" s="520"/>
      <c r="P128" s="520"/>
      <c r="Q128" s="520"/>
      <c r="R128" s="520"/>
      <c r="S128" s="520"/>
      <c r="T128" s="520"/>
      <c r="U128" s="520"/>
      <c r="V128" s="520"/>
      <c r="W128" s="520"/>
      <c r="X128" s="520"/>
      <c r="Y128" s="520"/>
      <c r="Z128" s="520"/>
      <c r="AA128" s="520"/>
      <c r="AB128" s="520"/>
      <c r="AC128" s="520"/>
      <c r="AD128" s="520"/>
      <c r="AE128" s="520"/>
      <c r="AF128" s="520"/>
      <c r="AG128" s="521"/>
      <c r="AH128" s="245"/>
      <c r="AI128" s="245"/>
      <c r="AJ128" s="245"/>
      <c r="AK128" s="245"/>
    </row>
    <row r="129" spans="1:37" ht="13.15" customHeight="1" x14ac:dyDescent="0.3">
      <c r="A129" s="215"/>
      <c r="B129" s="213"/>
      <c r="C129" s="236"/>
      <c r="D129" s="520"/>
      <c r="E129" s="520"/>
      <c r="F129" s="520"/>
      <c r="G129" s="520"/>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1"/>
      <c r="AH129" s="245"/>
      <c r="AI129" s="245"/>
      <c r="AJ129" s="245"/>
      <c r="AK129" s="245"/>
    </row>
    <row r="130" spans="1:37" ht="13.15" customHeight="1" x14ac:dyDescent="0.3">
      <c r="A130" s="215"/>
      <c r="B130" s="213"/>
      <c r="C130" s="236"/>
      <c r="D130" s="520"/>
      <c r="E130" s="520"/>
      <c r="F130" s="520"/>
      <c r="G130" s="520"/>
      <c r="H130" s="520"/>
      <c r="I130" s="520"/>
      <c r="J130" s="520"/>
      <c r="K130" s="520"/>
      <c r="L130" s="520"/>
      <c r="M130" s="520"/>
      <c r="N130" s="520"/>
      <c r="O130" s="520"/>
      <c r="P130" s="520"/>
      <c r="Q130" s="520"/>
      <c r="R130" s="520"/>
      <c r="S130" s="520"/>
      <c r="T130" s="520"/>
      <c r="U130" s="520"/>
      <c r="V130" s="520"/>
      <c r="W130" s="520"/>
      <c r="X130" s="520"/>
      <c r="Y130" s="520"/>
      <c r="Z130" s="520"/>
      <c r="AA130" s="520"/>
      <c r="AB130" s="520"/>
      <c r="AC130" s="520"/>
      <c r="AD130" s="520"/>
      <c r="AE130" s="520"/>
      <c r="AF130" s="520"/>
      <c r="AG130" s="521"/>
      <c r="AH130" s="245"/>
      <c r="AI130" s="245"/>
      <c r="AJ130" s="245"/>
      <c r="AK130" s="245"/>
    </row>
    <row r="131" spans="1:37" ht="13.15" customHeight="1" x14ac:dyDescent="0.3">
      <c r="A131" s="215"/>
      <c r="B131" s="213"/>
      <c r="C131" s="236"/>
      <c r="D131" s="520"/>
      <c r="E131" s="520"/>
      <c r="F131" s="520"/>
      <c r="G131" s="520"/>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1"/>
      <c r="AH131" s="245"/>
      <c r="AI131" s="245"/>
      <c r="AJ131" s="245"/>
      <c r="AK131" s="245"/>
    </row>
    <row r="132" spans="1:37" ht="5.15" customHeight="1" x14ac:dyDescent="0.3">
      <c r="A132" s="215"/>
      <c r="B132" s="213"/>
      <c r="C132" s="236"/>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7"/>
      <c r="AH132" s="245"/>
      <c r="AI132" s="245"/>
      <c r="AJ132" s="245"/>
      <c r="AK132" s="245"/>
    </row>
    <row r="133" spans="1:37" ht="13.15" customHeight="1" x14ac:dyDescent="0.3">
      <c r="A133" s="215"/>
      <c r="B133" s="213"/>
      <c r="C133" s="236"/>
      <c r="D133" s="520" t="s">
        <v>2815</v>
      </c>
      <c r="E133" s="520"/>
      <c r="F133" s="520"/>
      <c r="G133" s="520"/>
      <c r="H133" s="520"/>
      <c r="I133" s="520"/>
      <c r="J133" s="520"/>
      <c r="K133" s="520"/>
      <c r="L133" s="520"/>
      <c r="M133" s="520"/>
      <c r="N133" s="520"/>
      <c r="O133" s="520"/>
      <c r="P133" s="520"/>
      <c r="Q133" s="520"/>
      <c r="R133" s="520"/>
      <c r="S133" s="520"/>
      <c r="T133" s="520"/>
      <c r="U133" s="520"/>
      <c r="V133" s="520"/>
      <c r="W133" s="520"/>
      <c r="X133" s="520"/>
      <c r="Y133" s="520"/>
      <c r="Z133" s="520"/>
      <c r="AA133" s="520"/>
      <c r="AB133" s="520"/>
      <c r="AC133" s="520"/>
      <c r="AD133" s="520"/>
      <c r="AE133" s="520"/>
      <c r="AF133" s="520"/>
      <c r="AG133" s="521"/>
      <c r="AH133" s="245"/>
      <c r="AI133" s="245"/>
      <c r="AJ133" s="245"/>
      <c r="AK133" s="245"/>
    </row>
    <row r="134" spans="1:37" ht="13.15" customHeight="1" x14ac:dyDescent="0.3">
      <c r="A134" s="215"/>
      <c r="B134" s="213"/>
      <c r="C134" s="236"/>
      <c r="D134" s="520"/>
      <c r="E134" s="520"/>
      <c r="F134" s="520"/>
      <c r="G134" s="520"/>
      <c r="H134" s="520"/>
      <c r="I134" s="520"/>
      <c r="J134" s="520"/>
      <c r="K134" s="520"/>
      <c r="L134" s="520"/>
      <c r="M134" s="520"/>
      <c r="N134" s="520"/>
      <c r="O134" s="520"/>
      <c r="P134" s="520"/>
      <c r="Q134" s="520"/>
      <c r="R134" s="520"/>
      <c r="S134" s="520"/>
      <c r="T134" s="520"/>
      <c r="U134" s="520"/>
      <c r="V134" s="520"/>
      <c r="W134" s="520"/>
      <c r="X134" s="520"/>
      <c r="Y134" s="520"/>
      <c r="Z134" s="520"/>
      <c r="AA134" s="520"/>
      <c r="AB134" s="520"/>
      <c r="AC134" s="520"/>
      <c r="AD134" s="520"/>
      <c r="AE134" s="520"/>
      <c r="AF134" s="520"/>
      <c r="AG134" s="521"/>
      <c r="AH134" s="245"/>
      <c r="AI134" s="245"/>
      <c r="AJ134" s="245"/>
      <c r="AK134" s="245"/>
    </row>
    <row r="135" spans="1:37" ht="13.15" customHeight="1" x14ac:dyDescent="0.3">
      <c r="A135" s="215"/>
      <c r="B135" s="213"/>
      <c r="C135" s="236"/>
      <c r="D135" s="520"/>
      <c r="E135" s="520"/>
      <c r="F135" s="520"/>
      <c r="G135" s="520"/>
      <c r="H135" s="520"/>
      <c r="I135" s="520"/>
      <c r="J135" s="520"/>
      <c r="K135" s="520"/>
      <c r="L135" s="520"/>
      <c r="M135" s="520"/>
      <c r="N135" s="520"/>
      <c r="O135" s="520"/>
      <c r="P135" s="520"/>
      <c r="Q135" s="520"/>
      <c r="R135" s="520"/>
      <c r="S135" s="520"/>
      <c r="T135" s="520"/>
      <c r="U135" s="520"/>
      <c r="V135" s="520"/>
      <c r="W135" s="520"/>
      <c r="X135" s="520"/>
      <c r="Y135" s="520"/>
      <c r="Z135" s="520"/>
      <c r="AA135" s="520"/>
      <c r="AB135" s="520"/>
      <c r="AC135" s="520"/>
      <c r="AD135" s="520"/>
      <c r="AE135" s="520"/>
      <c r="AF135" s="520"/>
      <c r="AG135" s="521"/>
      <c r="AH135" s="245"/>
      <c r="AI135" s="245"/>
      <c r="AJ135" s="245"/>
      <c r="AK135" s="245"/>
    </row>
    <row r="136" spans="1:37" ht="5.15" customHeight="1" x14ac:dyDescent="0.3">
      <c r="A136" s="215"/>
      <c r="B136" s="213"/>
      <c r="C136" s="23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7"/>
      <c r="AH136" s="245"/>
      <c r="AI136" s="245"/>
      <c r="AJ136" s="245"/>
      <c r="AK136" s="245"/>
    </row>
    <row r="137" spans="1:37" ht="13.15" customHeight="1" x14ac:dyDescent="0.3">
      <c r="A137" s="215"/>
      <c r="B137" s="213"/>
      <c r="C137" s="236"/>
      <c r="D137" s="520" t="s">
        <v>2816</v>
      </c>
      <c r="E137" s="520"/>
      <c r="F137" s="520"/>
      <c r="G137" s="520"/>
      <c r="H137" s="520"/>
      <c r="I137" s="520"/>
      <c r="J137" s="520"/>
      <c r="K137" s="520"/>
      <c r="L137" s="520"/>
      <c r="M137" s="520"/>
      <c r="N137" s="520"/>
      <c r="O137" s="520"/>
      <c r="P137" s="520"/>
      <c r="Q137" s="520"/>
      <c r="R137" s="520"/>
      <c r="S137" s="520"/>
      <c r="T137" s="520"/>
      <c r="U137" s="520"/>
      <c r="V137" s="520"/>
      <c r="W137" s="520"/>
      <c r="X137" s="520"/>
      <c r="Y137" s="520"/>
      <c r="Z137" s="520"/>
      <c r="AA137" s="520"/>
      <c r="AB137" s="520"/>
      <c r="AC137" s="520"/>
      <c r="AD137" s="520"/>
      <c r="AE137" s="520"/>
      <c r="AF137" s="520"/>
      <c r="AG137" s="521"/>
      <c r="AH137" s="245"/>
      <c r="AI137" s="245"/>
      <c r="AJ137" s="245"/>
      <c r="AK137" s="245"/>
    </row>
    <row r="138" spans="1:37" ht="13.15" customHeight="1" x14ac:dyDescent="0.25">
      <c r="A138" s="215"/>
      <c r="B138" s="216"/>
      <c r="C138" s="216"/>
      <c r="D138" s="520"/>
      <c r="E138" s="520"/>
      <c r="F138" s="520"/>
      <c r="G138" s="520"/>
      <c r="H138" s="520"/>
      <c r="I138" s="520"/>
      <c r="J138" s="520"/>
      <c r="K138" s="520"/>
      <c r="L138" s="520"/>
      <c r="M138" s="520"/>
      <c r="N138" s="520"/>
      <c r="O138" s="520"/>
      <c r="P138" s="520"/>
      <c r="Q138" s="520"/>
      <c r="R138" s="520"/>
      <c r="S138" s="520"/>
      <c r="T138" s="520"/>
      <c r="U138" s="520"/>
      <c r="V138" s="520"/>
      <c r="W138" s="520"/>
      <c r="X138" s="520"/>
      <c r="Y138" s="520"/>
      <c r="Z138" s="520"/>
      <c r="AA138" s="520"/>
      <c r="AB138" s="520"/>
      <c r="AC138" s="520"/>
      <c r="AD138" s="520"/>
      <c r="AE138" s="520"/>
      <c r="AF138" s="520"/>
      <c r="AG138" s="521"/>
      <c r="AH138" s="245"/>
      <c r="AI138" s="245"/>
      <c r="AJ138" s="245"/>
      <c r="AK138" s="245"/>
    </row>
    <row r="139" spans="1:37" ht="5.15" customHeight="1" x14ac:dyDescent="0.25">
      <c r="A139" s="215"/>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4"/>
      <c r="AH139" s="245"/>
      <c r="AI139" s="245"/>
      <c r="AJ139" s="245"/>
      <c r="AK139" s="245"/>
    </row>
    <row r="140" spans="1:37" ht="13.15" customHeight="1" x14ac:dyDescent="0.25">
      <c r="A140" s="215"/>
      <c r="B140" s="243"/>
      <c r="C140" s="243"/>
      <c r="D140" s="520" t="s">
        <v>2817</v>
      </c>
      <c r="E140" s="520"/>
      <c r="F140" s="520"/>
      <c r="G140" s="520"/>
      <c r="H140" s="520"/>
      <c r="I140" s="520"/>
      <c r="J140" s="520"/>
      <c r="K140" s="520"/>
      <c r="L140" s="520"/>
      <c r="M140" s="520"/>
      <c r="N140" s="520"/>
      <c r="O140" s="520"/>
      <c r="P140" s="520"/>
      <c r="Q140" s="520"/>
      <c r="R140" s="520"/>
      <c r="S140" s="520"/>
      <c r="T140" s="520"/>
      <c r="U140" s="520"/>
      <c r="V140" s="520"/>
      <c r="W140" s="520"/>
      <c r="X140" s="520"/>
      <c r="Y140" s="520"/>
      <c r="Z140" s="520"/>
      <c r="AA140" s="520"/>
      <c r="AB140" s="520"/>
      <c r="AC140" s="520"/>
      <c r="AD140" s="520"/>
      <c r="AE140" s="520"/>
      <c r="AF140" s="520"/>
      <c r="AG140" s="521"/>
      <c r="AH140" s="245"/>
      <c r="AI140" s="245"/>
      <c r="AJ140" s="245"/>
      <c r="AK140" s="245"/>
    </row>
    <row r="141" spans="1:37" ht="13.15" customHeight="1" x14ac:dyDescent="0.25">
      <c r="A141" s="215"/>
      <c r="B141" s="243"/>
      <c r="C141" s="243"/>
      <c r="D141" s="520"/>
      <c r="E141" s="520"/>
      <c r="F141" s="520"/>
      <c r="G141" s="520"/>
      <c r="H141" s="520"/>
      <c r="I141" s="520"/>
      <c r="J141" s="520"/>
      <c r="K141" s="520"/>
      <c r="L141" s="520"/>
      <c r="M141" s="520"/>
      <c r="N141" s="520"/>
      <c r="O141" s="520"/>
      <c r="P141" s="520"/>
      <c r="Q141" s="520"/>
      <c r="R141" s="520"/>
      <c r="S141" s="520"/>
      <c r="T141" s="520"/>
      <c r="U141" s="520"/>
      <c r="V141" s="520"/>
      <c r="W141" s="520"/>
      <c r="X141" s="520"/>
      <c r="Y141" s="520"/>
      <c r="Z141" s="520"/>
      <c r="AA141" s="520"/>
      <c r="AB141" s="520"/>
      <c r="AC141" s="520"/>
      <c r="AD141" s="520"/>
      <c r="AE141" s="520"/>
      <c r="AF141" s="520"/>
      <c r="AG141" s="521"/>
      <c r="AH141" s="245"/>
      <c r="AI141" s="245"/>
      <c r="AJ141" s="245"/>
      <c r="AK141" s="245"/>
    </row>
    <row r="142" spans="1:37" ht="13.15" customHeight="1" x14ac:dyDescent="0.25">
      <c r="A142" s="215"/>
      <c r="B142" s="243"/>
      <c r="C142" s="243"/>
      <c r="D142" s="520"/>
      <c r="E142" s="520"/>
      <c r="F142" s="520"/>
      <c r="G142" s="520"/>
      <c r="H142" s="520"/>
      <c r="I142" s="520"/>
      <c r="J142" s="520"/>
      <c r="K142" s="520"/>
      <c r="L142" s="520"/>
      <c r="M142" s="520"/>
      <c r="N142" s="520"/>
      <c r="O142" s="520"/>
      <c r="P142" s="520"/>
      <c r="Q142" s="520"/>
      <c r="R142" s="520"/>
      <c r="S142" s="520"/>
      <c r="T142" s="520"/>
      <c r="U142" s="520"/>
      <c r="V142" s="520"/>
      <c r="W142" s="520"/>
      <c r="X142" s="520"/>
      <c r="Y142" s="520"/>
      <c r="Z142" s="520"/>
      <c r="AA142" s="520"/>
      <c r="AB142" s="520"/>
      <c r="AC142" s="520"/>
      <c r="AD142" s="520"/>
      <c r="AE142" s="520"/>
      <c r="AF142" s="520"/>
      <c r="AG142" s="521"/>
      <c r="AH142" s="245"/>
      <c r="AI142" s="245"/>
      <c r="AJ142" s="245"/>
      <c r="AK142" s="245"/>
    </row>
    <row r="143" spans="1:37" ht="13.15" customHeight="1" x14ac:dyDescent="0.25">
      <c r="A143" s="215"/>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4"/>
      <c r="AH143" s="245"/>
      <c r="AI143" s="245"/>
      <c r="AJ143" s="245"/>
      <c r="AK143" s="245"/>
    </row>
    <row r="144" spans="1:37" ht="13.15" customHeight="1" x14ac:dyDescent="0.25">
      <c r="A144" s="215"/>
      <c r="B144" s="213"/>
      <c r="C144" s="261" t="s">
        <v>451</v>
      </c>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7"/>
      <c r="AH144" s="245"/>
      <c r="AI144" s="245"/>
      <c r="AJ144" s="245"/>
      <c r="AK144" s="245"/>
    </row>
    <row r="145" spans="1:37" ht="13.15" customHeight="1" x14ac:dyDescent="0.25">
      <c r="A145" s="215"/>
      <c r="B145" s="213"/>
      <c r="C145" s="520" t="s">
        <v>2818</v>
      </c>
      <c r="D145" s="520"/>
      <c r="E145" s="520"/>
      <c r="F145" s="520"/>
      <c r="G145" s="520"/>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1"/>
      <c r="AH145" s="245"/>
      <c r="AI145" s="245"/>
      <c r="AJ145" s="245"/>
      <c r="AK145" s="245"/>
    </row>
    <row r="146" spans="1:37" ht="13.15" customHeight="1" x14ac:dyDescent="0.25">
      <c r="A146" s="215"/>
      <c r="B146" s="213"/>
      <c r="C146" s="520"/>
      <c r="D146" s="520"/>
      <c r="E146" s="520"/>
      <c r="F146" s="520"/>
      <c r="G146" s="520"/>
      <c r="H146" s="520"/>
      <c r="I146" s="520"/>
      <c r="J146" s="520"/>
      <c r="K146" s="520"/>
      <c r="L146" s="520"/>
      <c r="M146" s="520"/>
      <c r="N146" s="520"/>
      <c r="O146" s="520"/>
      <c r="P146" s="520"/>
      <c r="Q146" s="520"/>
      <c r="R146" s="520"/>
      <c r="S146" s="520"/>
      <c r="T146" s="520"/>
      <c r="U146" s="520"/>
      <c r="V146" s="520"/>
      <c r="W146" s="520"/>
      <c r="X146" s="520"/>
      <c r="Y146" s="520"/>
      <c r="Z146" s="520"/>
      <c r="AA146" s="520"/>
      <c r="AB146" s="520"/>
      <c r="AC146" s="520"/>
      <c r="AD146" s="520"/>
      <c r="AE146" s="520"/>
      <c r="AF146" s="520"/>
      <c r="AG146" s="521"/>
      <c r="AH146" s="245"/>
      <c r="AI146" s="245"/>
      <c r="AJ146" s="245"/>
      <c r="AK146" s="245"/>
    </row>
    <row r="147" spans="1:37" ht="13.15" customHeight="1" x14ac:dyDescent="0.25">
      <c r="A147" s="215"/>
      <c r="B147" s="213"/>
      <c r="C147" s="520"/>
      <c r="D147" s="520"/>
      <c r="E147" s="520"/>
      <c r="F147" s="520"/>
      <c r="G147" s="520"/>
      <c r="H147" s="520"/>
      <c r="I147" s="520"/>
      <c r="J147" s="520"/>
      <c r="K147" s="520"/>
      <c r="L147" s="520"/>
      <c r="M147" s="520"/>
      <c r="N147" s="520"/>
      <c r="O147" s="520"/>
      <c r="P147" s="520"/>
      <c r="Q147" s="520"/>
      <c r="R147" s="520"/>
      <c r="S147" s="520"/>
      <c r="T147" s="520"/>
      <c r="U147" s="520"/>
      <c r="V147" s="520"/>
      <c r="W147" s="520"/>
      <c r="X147" s="520"/>
      <c r="Y147" s="520"/>
      <c r="Z147" s="520"/>
      <c r="AA147" s="520"/>
      <c r="AB147" s="520"/>
      <c r="AC147" s="520"/>
      <c r="AD147" s="520"/>
      <c r="AE147" s="520"/>
      <c r="AF147" s="520"/>
      <c r="AG147" s="521"/>
      <c r="AH147" s="245"/>
      <c r="AI147" s="245"/>
      <c r="AJ147" s="245"/>
      <c r="AK147" s="245"/>
    </row>
    <row r="148" spans="1:37" ht="13.15" customHeight="1" x14ac:dyDescent="0.25">
      <c r="A148" s="215"/>
      <c r="B148" s="213"/>
      <c r="C148" s="520"/>
      <c r="D148" s="520"/>
      <c r="E148" s="520"/>
      <c r="F148" s="520"/>
      <c r="G148" s="520"/>
      <c r="H148" s="520"/>
      <c r="I148" s="520"/>
      <c r="J148" s="520"/>
      <c r="K148" s="520"/>
      <c r="L148" s="520"/>
      <c r="M148" s="520"/>
      <c r="N148" s="520"/>
      <c r="O148" s="520"/>
      <c r="P148" s="520"/>
      <c r="Q148" s="520"/>
      <c r="R148" s="520"/>
      <c r="S148" s="520"/>
      <c r="T148" s="520"/>
      <c r="U148" s="520"/>
      <c r="V148" s="520"/>
      <c r="W148" s="520"/>
      <c r="X148" s="520"/>
      <c r="Y148" s="520"/>
      <c r="Z148" s="520"/>
      <c r="AA148" s="520"/>
      <c r="AB148" s="520"/>
      <c r="AC148" s="520"/>
      <c r="AD148" s="520"/>
      <c r="AE148" s="520"/>
      <c r="AF148" s="520"/>
      <c r="AG148" s="521"/>
      <c r="AH148" s="245"/>
      <c r="AI148" s="245"/>
      <c r="AJ148" s="245"/>
      <c r="AK148" s="245"/>
    </row>
    <row r="149" spans="1:37" ht="13.15" customHeight="1" x14ac:dyDescent="0.25">
      <c r="A149" s="215"/>
      <c r="B149" s="213"/>
      <c r="C149" s="520"/>
      <c r="D149" s="520"/>
      <c r="E149" s="520"/>
      <c r="F149" s="520"/>
      <c r="G149" s="520"/>
      <c r="H149" s="520"/>
      <c r="I149" s="520"/>
      <c r="J149" s="520"/>
      <c r="K149" s="520"/>
      <c r="L149" s="520"/>
      <c r="M149" s="520"/>
      <c r="N149" s="520"/>
      <c r="O149" s="520"/>
      <c r="P149" s="520"/>
      <c r="Q149" s="520"/>
      <c r="R149" s="520"/>
      <c r="S149" s="520"/>
      <c r="T149" s="520"/>
      <c r="U149" s="520"/>
      <c r="V149" s="520"/>
      <c r="W149" s="520"/>
      <c r="X149" s="520"/>
      <c r="Y149" s="520"/>
      <c r="Z149" s="520"/>
      <c r="AA149" s="520"/>
      <c r="AB149" s="520"/>
      <c r="AC149" s="520"/>
      <c r="AD149" s="520"/>
      <c r="AE149" s="520"/>
      <c r="AF149" s="520"/>
      <c r="AG149" s="521"/>
      <c r="AH149" s="245"/>
      <c r="AI149" s="245"/>
      <c r="AJ149" s="245"/>
      <c r="AK149" s="245"/>
    </row>
    <row r="150" spans="1:37" ht="5.15" customHeight="1" x14ac:dyDescent="0.25">
      <c r="A150" s="215"/>
      <c r="B150" s="213"/>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7"/>
      <c r="AH150" s="245"/>
      <c r="AI150" s="245"/>
      <c r="AJ150" s="245"/>
      <c r="AK150" s="245"/>
    </row>
    <row r="151" spans="1:37" ht="13.15" customHeight="1" x14ac:dyDescent="0.25">
      <c r="A151" s="215"/>
      <c r="B151" s="213"/>
      <c r="C151" s="520" t="s">
        <v>2819</v>
      </c>
      <c r="D151" s="520"/>
      <c r="E151" s="520"/>
      <c r="F151" s="520"/>
      <c r="G151" s="520"/>
      <c r="H151" s="520"/>
      <c r="I151" s="520"/>
      <c r="J151" s="520"/>
      <c r="K151" s="520"/>
      <c r="L151" s="520"/>
      <c r="M151" s="520"/>
      <c r="N151" s="520"/>
      <c r="O151" s="520"/>
      <c r="P151" s="520"/>
      <c r="Q151" s="520"/>
      <c r="R151" s="520"/>
      <c r="S151" s="520"/>
      <c r="T151" s="520"/>
      <c r="U151" s="520"/>
      <c r="V151" s="520"/>
      <c r="W151" s="520"/>
      <c r="X151" s="520"/>
      <c r="Y151" s="520"/>
      <c r="Z151" s="520"/>
      <c r="AA151" s="520"/>
      <c r="AB151" s="520"/>
      <c r="AC151" s="520"/>
      <c r="AD151" s="520"/>
      <c r="AE151" s="520"/>
      <c r="AF151" s="520"/>
      <c r="AG151" s="521"/>
      <c r="AH151" s="245"/>
      <c r="AI151" s="245"/>
      <c r="AJ151" s="245"/>
      <c r="AK151" s="245"/>
    </row>
    <row r="152" spans="1:37" ht="13.15" customHeight="1" x14ac:dyDescent="0.25">
      <c r="A152" s="215"/>
      <c r="B152" s="213"/>
      <c r="C152" s="520"/>
      <c r="D152" s="520"/>
      <c r="E152" s="520"/>
      <c r="F152" s="520"/>
      <c r="G152" s="520"/>
      <c r="H152" s="520"/>
      <c r="I152" s="520"/>
      <c r="J152" s="520"/>
      <c r="K152" s="520"/>
      <c r="L152" s="520"/>
      <c r="M152" s="520"/>
      <c r="N152" s="520"/>
      <c r="O152" s="520"/>
      <c r="P152" s="520"/>
      <c r="Q152" s="520"/>
      <c r="R152" s="520"/>
      <c r="S152" s="520"/>
      <c r="T152" s="520"/>
      <c r="U152" s="520"/>
      <c r="V152" s="520"/>
      <c r="W152" s="520"/>
      <c r="X152" s="520"/>
      <c r="Y152" s="520"/>
      <c r="Z152" s="520"/>
      <c r="AA152" s="520"/>
      <c r="AB152" s="520"/>
      <c r="AC152" s="520"/>
      <c r="AD152" s="520"/>
      <c r="AE152" s="520"/>
      <c r="AF152" s="520"/>
      <c r="AG152" s="521"/>
      <c r="AH152" s="245"/>
      <c r="AI152" s="245"/>
      <c r="AJ152" s="245"/>
      <c r="AK152" s="245"/>
    </row>
    <row r="153" spans="1:37" ht="5.15" customHeight="1" x14ac:dyDescent="0.25">
      <c r="A153" s="215"/>
      <c r="B153" s="213"/>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G153" s="217"/>
      <c r="AH153" s="245"/>
      <c r="AI153" s="245"/>
      <c r="AJ153" s="245"/>
      <c r="AK153" s="245"/>
    </row>
    <row r="154" spans="1:37" ht="13.15" customHeight="1" x14ac:dyDescent="0.25">
      <c r="A154" s="215"/>
      <c r="B154" s="213"/>
      <c r="C154" s="220" t="s">
        <v>5</v>
      </c>
      <c r="D154" s="216" t="s">
        <v>2820</v>
      </c>
      <c r="E154" s="216"/>
      <c r="F154" s="216"/>
      <c r="G154" s="216"/>
      <c r="H154" s="216"/>
      <c r="I154" s="216"/>
      <c r="J154" s="216"/>
      <c r="K154" s="216"/>
      <c r="L154" s="216"/>
      <c r="M154" s="216"/>
      <c r="N154" s="216"/>
      <c r="O154" s="216" t="s">
        <v>2821</v>
      </c>
      <c r="P154" s="216"/>
      <c r="Q154" s="216"/>
      <c r="R154" s="216"/>
      <c r="S154" s="216"/>
      <c r="T154" s="216"/>
      <c r="U154" s="216"/>
      <c r="V154" s="216"/>
      <c r="W154" s="216"/>
      <c r="X154" s="216"/>
      <c r="Y154" s="216"/>
      <c r="Z154" s="216"/>
      <c r="AA154" s="216"/>
      <c r="AB154" s="216"/>
      <c r="AC154" s="216"/>
      <c r="AD154" s="216"/>
      <c r="AE154" s="216"/>
      <c r="AF154" s="216"/>
      <c r="AG154" s="217"/>
      <c r="AH154" s="245"/>
      <c r="AI154" s="245"/>
      <c r="AJ154" s="245"/>
      <c r="AK154" s="245"/>
    </row>
    <row r="155" spans="1:37" ht="5.15" customHeight="1" x14ac:dyDescent="0.25">
      <c r="A155" s="215"/>
      <c r="B155" s="213"/>
      <c r="C155" s="216"/>
      <c r="D155" s="216"/>
      <c r="E155" s="216"/>
      <c r="F155" s="216"/>
      <c r="G155" s="216"/>
      <c r="H155" s="216"/>
      <c r="I155" s="216"/>
      <c r="J155" s="216"/>
      <c r="K155" s="216"/>
      <c r="L155" s="216"/>
      <c r="M155" s="216"/>
      <c r="N155" s="216"/>
      <c r="O155" s="216"/>
      <c r="P155" s="216"/>
      <c r="Q155" s="216"/>
      <c r="R155" s="216"/>
      <c r="S155" s="216"/>
      <c r="T155" s="216"/>
      <c r="U155" s="216"/>
      <c r="V155" s="216"/>
      <c r="W155" s="216"/>
      <c r="X155" s="216"/>
      <c r="Y155" s="216"/>
      <c r="Z155" s="216"/>
      <c r="AA155" s="216"/>
      <c r="AB155" s="216"/>
      <c r="AC155" s="216"/>
      <c r="AD155" s="216"/>
      <c r="AE155" s="216"/>
      <c r="AF155" s="216"/>
      <c r="AG155" s="217"/>
      <c r="AH155" s="245"/>
      <c r="AI155" s="245"/>
      <c r="AJ155" s="245"/>
      <c r="AK155" s="245"/>
    </row>
    <row r="156" spans="1:37" ht="13.15" customHeight="1" x14ac:dyDescent="0.25">
      <c r="A156" s="215"/>
      <c r="B156" s="213"/>
      <c r="C156" s="220" t="s">
        <v>5</v>
      </c>
      <c r="D156" s="216" t="s">
        <v>2822</v>
      </c>
      <c r="E156" s="216"/>
      <c r="F156" s="216"/>
      <c r="G156" s="216"/>
      <c r="H156" s="216"/>
      <c r="I156" s="216"/>
      <c r="J156" s="216"/>
      <c r="K156" s="216"/>
      <c r="L156" s="216"/>
      <c r="M156" s="216"/>
      <c r="N156" s="216"/>
      <c r="O156" s="520" t="s">
        <v>2823</v>
      </c>
      <c r="P156" s="520"/>
      <c r="Q156" s="520"/>
      <c r="R156" s="520"/>
      <c r="S156" s="520"/>
      <c r="T156" s="520"/>
      <c r="U156" s="520"/>
      <c r="V156" s="520"/>
      <c r="W156" s="520"/>
      <c r="X156" s="520"/>
      <c r="Y156" s="520"/>
      <c r="Z156" s="520"/>
      <c r="AA156" s="520"/>
      <c r="AB156" s="520"/>
      <c r="AC156" s="520"/>
      <c r="AD156" s="520"/>
      <c r="AE156" s="520"/>
      <c r="AF156" s="520"/>
      <c r="AG156" s="521"/>
      <c r="AH156" s="245"/>
      <c r="AI156" s="245"/>
      <c r="AJ156" s="245"/>
      <c r="AK156" s="245"/>
    </row>
    <row r="157" spans="1:37" ht="13.15" customHeight="1" x14ac:dyDescent="0.25">
      <c r="A157" s="215"/>
      <c r="B157" s="213"/>
      <c r="C157" s="216"/>
      <c r="D157" s="216"/>
      <c r="E157" s="216"/>
      <c r="F157" s="216"/>
      <c r="G157" s="216"/>
      <c r="H157" s="216"/>
      <c r="I157" s="216"/>
      <c r="J157" s="216"/>
      <c r="K157" s="216"/>
      <c r="L157" s="216"/>
      <c r="M157" s="216"/>
      <c r="N157" s="216"/>
      <c r="O157" s="520"/>
      <c r="P157" s="520"/>
      <c r="Q157" s="520"/>
      <c r="R157" s="520"/>
      <c r="S157" s="520"/>
      <c r="T157" s="520"/>
      <c r="U157" s="520"/>
      <c r="V157" s="520"/>
      <c r="W157" s="520"/>
      <c r="X157" s="520"/>
      <c r="Y157" s="520"/>
      <c r="Z157" s="520"/>
      <c r="AA157" s="520"/>
      <c r="AB157" s="520"/>
      <c r="AC157" s="520"/>
      <c r="AD157" s="520"/>
      <c r="AE157" s="520"/>
      <c r="AF157" s="520"/>
      <c r="AG157" s="521"/>
      <c r="AH157" s="245"/>
      <c r="AI157" s="245"/>
      <c r="AJ157" s="245"/>
      <c r="AK157" s="245"/>
    </row>
    <row r="158" spans="1:37" ht="5.15" customHeight="1" x14ac:dyDescent="0.25">
      <c r="A158" s="215"/>
      <c r="B158" s="213"/>
      <c r="C158" s="216"/>
      <c r="D158" s="21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7"/>
      <c r="AH158" s="245"/>
      <c r="AI158" s="245"/>
      <c r="AJ158" s="245"/>
      <c r="AK158" s="245"/>
    </row>
    <row r="159" spans="1:37" ht="13.15" customHeight="1" x14ac:dyDescent="0.25">
      <c r="A159" s="215"/>
      <c r="B159" s="213"/>
      <c r="C159" s="220" t="s">
        <v>5</v>
      </c>
      <c r="D159" s="216" t="s">
        <v>2824</v>
      </c>
      <c r="E159" s="216"/>
      <c r="F159" s="216"/>
      <c r="G159" s="216"/>
      <c r="H159" s="216"/>
      <c r="I159" s="216"/>
      <c r="J159" s="216"/>
      <c r="K159" s="216"/>
      <c r="L159" s="216"/>
      <c r="M159" s="216"/>
      <c r="N159" s="216"/>
      <c r="O159" s="520" t="s">
        <v>2825</v>
      </c>
      <c r="P159" s="520"/>
      <c r="Q159" s="520"/>
      <c r="R159" s="520"/>
      <c r="S159" s="520"/>
      <c r="T159" s="520"/>
      <c r="U159" s="520"/>
      <c r="V159" s="520"/>
      <c r="W159" s="520"/>
      <c r="X159" s="520"/>
      <c r="Y159" s="520"/>
      <c r="Z159" s="520"/>
      <c r="AA159" s="520"/>
      <c r="AB159" s="520"/>
      <c r="AC159" s="520"/>
      <c r="AD159" s="520"/>
      <c r="AE159" s="520"/>
      <c r="AF159" s="520"/>
      <c r="AG159" s="521"/>
      <c r="AH159" s="245"/>
      <c r="AI159" s="245"/>
      <c r="AJ159" s="245"/>
      <c r="AK159" s="245"/>
    </row>
    <row r="160" spans="1:37" ht="13.15" customHeight="1" x14ac:dyDescent="0.25">
      <c r="A160" s="215"/>
      <c r="B160" s="213"/>
      <c r="C160" s="220"/>
      <c r="D160" s="216"/>
      <c r="E160" s="216"/>
      <c r="F160" s="216"/>
      <c r="G160" s="216"/>
      <c r="H160" s="216"/>
      <c r="I160" s="216"/>
      <c r="J160" s="216"/>
      <c r="K160" s="216"/>
      <c r="L160" s="216"/>
      <c r="M160" s="216"/>
      <c r="N160" s="216"/>
      <c r="O160" s="520"/>
      <c r="P160" s="520"/>
      <c r="Q160" s="520"/>
      <c r="R160" s="520"/>
      <c r="S160" s="520"/>
      <c r="T160" s="520"/>
      <c r="U160" s="520"/>
      <c r="V160" s="520"/>
      <c r="W160" s="520"/>
      <c r="X160" s="520"/>
      <c r="Y160" s="520"/>
      <c r="Z160" s="520"/>
      <c r="AA160" s="520"/>
      <c r="AB160" s="520"/>
      <c r="AC160" s="520"/>
      <c r="AD160" s="520"/>
      <c r="AE160" s="520"/>
      <c r="AF160" s="520"/>
      <c r="AG160" s="521"/>
      <c r="AH160" s="245"/>
      <c r="AI160" s="245"/>
      <c r="AJ160" s="245"/>
      <c r="AK160" s="245"/>
    </row>
    <row r="161" spans="1:37" ht="13.15" customHeight="1" x14ac:dyDescent="0.25">
      <c r="A161" s="215"/>
      <c r="B161" s="213"/>
      <c r="C161" s="220"/>
      <c r="D161" s="216"/>
      <c r="E161" s="216"/>
      <c r="F161" s="216"/>
      <c r="G161" s="216"/>
      <c r="H161" s="216"/>
      <c r="I161" s="216"/>
      <c r="J161" s="216"/>
      <c r="K161" s="216"/>
      <c r="L161" s="216"/>
      <c r="M161" s="216"/>
      <c r="N161" s="216"/>
      <c r="O161" s="520"/>
      <c r="P161" s="520"/>
      <c r="Q161" s="520"/>
      <c r="R161" s="520"/>
      <c r="S161" s="520"/>
      <c r="T161" s="520"/>
      <c r="U161" s="520"/>
      <c r="V161" s="520"/>
      <c r="W161" s="520"/>
      <c r="X161" s="520"/>
      <c r="Y161" s="520"/>
      <c r="Z161" s="520"/>
      <c r="AA161" s="520"/>
      <c r="AB161" s="520"/>
      <c r="AC161" s="520"/>
      <c r="AD161" s="520"/>
      <c r="AE161" s="520"/>
      <c r="AF161" s="520"/>
      <c r="AG161" s="521"/>
      <c r="AH161" s="245"/>
      <c r="AI161" s="245"/>
      <c r="AJ161" s="245"/>
      <c r="AK161" s="245"/>
    </row>
    <row r="162" spans="1:37" ht="5.15" customHeight="1" x14ac:dyDescent="0.25">
      <c r="A162" s="215"/>
      <c r="B162" s="213"/>
      <c r="C162" s="220"/>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6"/>
      <c r="Z162" s="216"/>
      <c r="AA162" s="216"/>
      <c r="AB162" s="216"/>
      <c r="AC162" s="216"/>
      <c r="AD162" s="216"/>
      <c r="AE162" s="216"/>
      <c r="AF162" s="216"/>
      <c r="AG162" s="217"/>
      <c r="AH162" s="245"/>
      <c r="AI162" s="245"/>
      <c r="AJ162" s="245"/>
      <c r="AK162" s="245"/>
    </row>
    <row r="163" spans="1:37" ht="13.15" customHeight="1" x14ac:dyDescent="0.25">
      <c r="A163" s="215"/>
      <c r="B163" s="213"/>
      <c r="C163" s="520" t="s">
        <v>2826</v>
      </c>
      <c r="D163" s="520"/>
      <c r="E163" s="520"/>
      <c r="F163" s="520"/>
      <c r="G163" s="520"/>
      <c r="H163" s="520"/>
      <c r="I163" s="520"/>
      <c r="J163" s="520"/>
      <c r="K163" s="520"/>
      <c r="L163" s="520"/>
      <c r="M163" s="520"/>
      <c r="N163" s="520"/>
      <c r="O163" s="520"/>
      <c r="P163" s="520"/>
      <c r="Q163" s="520"/>
      <c r="R163" s="520"/>
      <c r="S163" s="520"/>
      <c r="T163" s="520"/>
      <c r="U163" s="520"/>
      <c r="V163" s="520"/>
      <c r="W163" s="520"/>
      <c r="X163" s="520"/>
      <c r="Y163" s="520"/>
      <c r="Z163" s="520"/>
      <c r="AA163" s="520"/>
      <c r="AB163" s="520"/>
      <c r="AC163" s="520"/>
      <c r="AD163" s="520"/>
      <c r="AE163" s="520"/>
      <c r="AF163" s="520"/>
      <c r="AG163" s="521"/>
      <c r="AH163" s="245"/>
      <c r="AI163" s="245"/>
      <c r="AJ163" s="245"/>
      <c r="AK163" s="245"/>
    </row>
    <row r="164" spans="1:37" ht="13.15" customHeight="1" x14ac:dyDescent="0.25">
      <c r="A164" s="215"/>
      <c r="B164" s="213"/>
      <c r="C164" s="520"/>
      <c r="D164" s="520"/>
      <c r="E164" s="520"/>
      <c r="F164" s="520"/>
      <c r="G164" s="520"/>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1"/>
      <c r="AH164" s="245"/>
      <c r="AI164" s="245"/>
      <c r="AJ164" s="245"/>
      <c r="AK164" s="245"/>
    </row>
    <row r="165" spans="1:37" ht="13.15" customHeight="1" x14ac:dyDescent="0.25">
      <c r="A165" s="215"/>
      <c r="B165" s="213"/>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62"/>
      <c r="AH165" s="245"/>
      <c r="AI165" s="245"/>
      <c r="AJ165" s="245"/>
      <c r="AK165" s="245"/>
    </row>
    <row r="166" spans="1:37" ht="13.15" customHeight="1" x14ac:dyDescent="0.25">
      <c r="A166" s="215"/>
      <c r="B166" s="213"/>
      <c r="C166" s="520" t="s">
        <v>2827</v>
      </c>
      <c r="D166" s="520"/>
      <c r="E166" s="520"/>
      <c r="F166" s="520"/>
      <c r="G166" s="520"/>
      <c r="H166" s="520"/>
      <c r="I166" s="520"/>
      <c r="J166" s="520"/>
      <c r="K166" s="520"/>
      <c r="L166" s="520"/>
      <c r="M166" s="520"/>
      <c r="N166" s="520"/>
      <c r="O166" s="520"/>
      <c r="P166" s="520"/>
      <c r="Q166" s="520"/>
      <c r="R166" s="520"/>
      <c r="S166" s="520"/>
      <c r="T166" s="520"/>
      <c r="U166" s="520"/>
      <c r="V166" s="520"/>
      <c r="W166" s="520"/>
      <c r="X166" s="520"/>
      <c r="Y166" s="520"/>
      <c r="Z166" s="520"/>
      <c r="AA166" s="520"/>
      <c r="AB166" s="520"/>
      <c r="AC166" s="520"/>
      <c r="AD166" s="520"/>
      <c r="AE166" s="520"/>
      <c r="AF166" s="520"/>
      <c r="AG166" s="521"/>
      <c r="AH166" s="245"/>
      <c r="AI166" s="245"/>
      <c r="AJ166" s="245"/>
      <c r="AK166" s="245"/>
    </row>
    <row r="167" spans="1:37" ht="13.15" customHeight="1" x14ac:dyDescent="0.25">
      <c r="A167" s="215"/>
      <c r="B167" s="213"/>
      <c r="C167" s="520"/>
      <c r="D167" s="520"/>
      <c r="E167" s="520"/>
      <c r="F167" s="520"/>
      <c r="G167" s="520"/>
      <c r="H167" s="520"/>
      <c r="I167" s="520"/>
      <c r="J167" s="520"/>
      <c r="K167" s="520"/>
      <c r="L167" s="520"/>
      <c r="M167" s="520"/>
      <c r="N167" s="520"/>
      <c r="O167" s="520"/>
      <c r="P167" s="520"/>
      <c r="Q167" s="520"/>
      <c r="R167" s="520"/>
      <c r="S167" s="520"/>
      <c r="T167" s="520"/>
      <c r="U167" s="520"/>
      <c r="V167" s="520"/>
      <c r="W167" s="520"/>
      <c r="X167" s="520"/>
      <c r="Y167" s="520"/>
      <c r="Z167" s="520"/>
      <c r="AA167" s="520"/>
      <c r="AB167" s="520"/>
      <c r="AC167" s="520"/>
      <c r="AD167" s="520"/>
      <c r="AE167" s="520"/>
      <c r="AF167" s="520"/>
      <c r="AG167" s="521"/>
      <c r="AH167" s="245"/>
      <c r="AI167" s="245"/>
      <c r="AJ167" s="245"/>
      <c r="AK167" s="245"/>
    </row>
    <row r="168" spans="1:37" ht="13.15" customHeight="1" x14ac:dyDescent="0.25">
      <c r="A168" s="215"/>
      <c r="B168" s="213"/>
      <c r="C168" s="216"/>
      <c r="D168" s="216"/>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7"/>
      <c r="AH168" s="245"/>
      <c r="AI168" s="245"/>
      <c r="AJ168" s="245"/>
      <c r="AK168" s="245"/>
    </row>
    <row r="169" spans="1:37" ht="13.15" customHeight="1" x14ac:dyDescent="0.3">
      <c r="A169" s="215"/>
      <c r="B169" s="213"/>
      <c r="C169" s="236" t="s">
        <v>460</v>
      </c>
      <c r="D169" s="216"/>
      <c r="E169" s="216"/>
      <c r="F169" s="216"/>
      <c r="G169" s="216"/>
      <c r="H169" s="216"/>
      <c r="I169" s="216"/>
      <c r="J169" s="216"/>
      <c r="K169" s="216"/>
      <c r="L169" s="216"/>
      <c r="M169" s="216"/>
      <c r="N169" s="216"/>
      <c r="O169" s="216"/>
      <c r="P169" s="216"/>
      <c r="Q169" s="216"/>
      <c r="R169" s="216"/>
      <c r="S169" s="216"/>
      <c r="T169" s="216"/>
      <c r="U169" s="216"/>
      <c r="V169" s="216"/>
      <c r="W169" s="216"/>
      <c r="X169" s="216"/>
      <c r="Y169" s="216"/>
      <c r="Z169" s="216"/>
      <c r="AA169" s="216"/>
      <c r="AB169" s="216"/>
      <c r="AC169" s="216"/>
      <c r="AD169" s="216"/>
      <c r="AE169" s="216"/>
      <c r="AF169" s="216"/>
      <c r="AG169" s="217"/>
      <c r="AH169" s="245"/>
      <c r="AI169" s="245"/>
      <c r="AJ169" s="245"/>
      <c r="AK169" s="245"/>
    </row>
    <row r="170" spans="1:37" ht="13.15" customHeight="1" x14ac:dyDescent="0.25">
      <c r="A170" s="215"/>
      <c r="B170" s="213"/>
      <c r="C170" s="520" t="s">
        <v>2828</v>
      </c>
      <c r="D170" s="520"/>
      <c r="E170" s="520"/>
      <c r="F170" s="520"/>
      <c r="G170" s="520"/>
      <c r="H170" s="520"/>
      <c r="I170" s="520"/>
      <c r="J170" s="520"/>
      <c r="K170" s="520"/>
      <c r="L170" s="520"/>
      <c r="M170" s="520"/>
      <c r="N170" s="520"/>
      <c r="O170" s="520"/>
      <c r="P170" s="520"/>
      <c r="Q170" s="520"/>
      <c r="R170" s="520"/>
      <c r="S170" s="520"/>
      <c r="T170" s="520"/>
      <c r="U170" s="520"/>
      <c r="V170" s="520"/>
      <c r="W170" s="520"/>
      <c r="X170" s="520"/>
      <c r="Y170" s="520"/>
      <c r="Z170" s="520"/>
      <c r="AA170" s="520"/>
      <c r="AB170" s="520"/>
      <c r="AC170" s="520"/>
      <c r="AD170" s="520"/>
      <c r="AE170" s="520"/>
      <c r="AF170" s="520"/>
      <c r="AG170" s="521"/>
      <c r="AH170" s="245"/>
      <c r="AI170" s="245"/>
      <c r="AJ170" s="245"/>
      <c r="AK170" s="245"/>
    </row>
    <row r="171" spans="1:37" ht="13.15" customHeight="1" x14ac:dyDescent="0.25">
      <c r="A171" s="215"/>
      <c r="B171" s="213"/>
      <c r="C171" s="520"/>
      <c r="D171" s="520"/>
      <c r="E171" s="520"/>
      <c r="F171" s="520"/>
      <c r="G171" s="520"/>
      <c r="H171" s="520"/>
      <c r="I171" s="520"/>
      <c r="J171" s="520"/>
      <c r="K171" s="520"/>
      <c r="L171" s="520"/>
      <c r="M171" s="520"/>
      <c r="N171" s="520"/>
      <c r="O171" s="520"/>
      <c r="P171" s="520"/>
      <c r="Q171" s="520"/>
      <c r="R171" s="520"/>
      <c r="S171" s="520"/>
      <c r="T171" s="520"/>
      <c r="U171" s="520"/>
      <c r="V171" s="520"/>
      <c r="W171" s="520"/>
      <c r="X171" s="520"/>
      <c r="Y171" s="520"/>
      <c r="Z171" s="520"/>
      <c r="AA171" s="520"/>
      <c r="AB171" s="520"/>
      <c r="AC171" s="520"/>
      <c r="AD171" s="520"/>
      <c r="AE171" s="520"/>
      <c r="AF171" s="520"/>
      <c r="AG171" s="521"/>
      <c r="AH171" s="245"/>
      <c r="AI171" s="245"/>
      <c r="AJ171" s="245"/>
      <c r="AK171" s="245"/>
    </row>
    <row r="172" spans="1:37" ht="5.15" customHeight="1" x14ac:dyDescent="0.3">
      <c r="A172" s="215"/>
      <c r="B172" s="213"/>
      <c r="C172" s="236"/>
      <c r="D172" s="216"/>
      <c r="E172" s="216"/>
      <c r="F172" s="216"/>
      <c r="G172" s="216"/>
      <c r="H172" s="216"/>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7"/>
      <c r="AH172" s="245"/>
      <c r="AI172" s="245"/>
      <c r="AJ172" s="245"/>
      <c r="AK172" s="245"/>
    </row>
    <row r="173" spans="1:37" ht="13.15" customHeight="1" x14ac:dyDescent="0.25">
      <c r="A173" s="215"/>
      <c r="B173" s="213"/>
      <c r="C173" s="520" t="s">
        <v>2829</v>
      </c>
      <c r="D173" s="520"/>
      <c r="E173" s="520"/>
      <c r="F173" s="520"/>
      <c r="G173" s="520"/>
      <c r="H173" s="520"/>
      <c r="I173" s="520"/>
      <c r="J173" s="520"/>
      <c r="K173" s="520"/>
      <c r="L173" s="520"/>
      <c r="M173" s="520"/>
      <c r="N173" s="520"/>
      <c r="O173" s="520"/>
      <c r="P173" s="520"/>
      <c r="Q173" s="520"/>
      <c r="R173" s="520"/>
      <c r="S173" s="520"/>
      <c r="T173" s="520"/>
      <c r="U173" s="520"/>
      <c r="V173" s="520"/>
      <c r="W173" s="520"/>
      <c r="X173" s="520"/>
      <c r="Y173" s="520"/>
      <c r="Z173" s="520"/>
      <c r="AA173" s="520"/>
      <c r="AB173" s="520"/>
      <c r="AC173" s="520"/>
      <c r="AD173" s="520"/>
      <c r="AE173" s="520"/>
      <c r="AF173" s="520"/>
      <c r="AG173" s="521"/>
      <c r="AH173" s="245"/>
      <c r="AI173" s="245"/>
      <c r="AJ173" s="245"/>
      <c r="AK173" s="245"/>
    </row>
    <row r="174" spans="1:37" ht="13.15" customHeight="1" x14ac:dyDescent="0.25">
      <c r="A174" s="215"/>
      <c r="B174" s="213"/>
      <c r="C174" s="520"/>
      <c r="D174" s="520"/>
      <c r="E174" s="520"/>
      <c r="F174" s="520"/>
      <c r="G174" s="520"/>
      <c r="H174" s="520"/>
      <c r="I174" s="520"/>
      <c r="J174" s="520"/>
      <c r="K174" s="520"/>
      <c r="L174" s="520"/>
      <c r="M174" s="520"/>
      <c r="N174" s="520"/>
      <c r="O174" s="520"/>
      <c r="P174" s="520"/>
      <c r="Q174" s="520"/>
      <c r="R174" s="520"/>
      <c r="S174" s="520"/>
      <c r="T174" s="520"/>
      <c r="U174" s="520"/>
      <c r="V174" s="520"/>
      <c r="W174" s="520"/>
      <c r="X174" s="520"/>
      <c r="Y174" s="520"/>
      <c r="Z174" s="520"/>
      <c r="AA174" s="520"/>
      <c r="AB174" s="520"/>
      <c r="AC174" s="520"/>
      <c r="AD174" s="520"/>
      <c r="AE174" s="520"/>
      <c r="AF174" s="520"/>
      <c r="AG174" s="521"/>
      <c r="AH174" s="245"/>
      <c r="AI174" s="245"/>
      <c r="AJ174" s="245"/>
      <c r="AK174" s="245"/>
    </row>
    <row r="175" spans="1:37" ht="13.15" customHeight="1" x14ac:dyDescent="0.25">
      <c r="A175" s="215"/>
      <c r="B175" s="213"/>
      <c r="C175" s="520"/>
      <c r="D175" s="520"/>
      <c r="E175" s="520"/>
      <c r="F175" s="520"/>
      <c r="G175" s="520"/>
      <c r="H175" s="520"/>
      <c r="I175" s="520"/>
      <c r="J175" s="520"/>
      <c r="K175" s="520"/>
      <c r="L175" s="520"/>
      <c r="M175" s="520"/>
      <c r="N175" s="520"/>
      <c r="O175" s="520"/>
      <c r="P175" s="520"/>
      <c r="Q175" s="520"/>
      <c r="R175" s="520"/>
      <c r="S175" s="520"/>
      <c r="T175" s="520"/>
      <c r="U175" s="520"/>
      <c r="V175" s="520"/>
      <c r="W175" s="520"/>
      <c r="X175" s="520"/>
      <c r="Y175" s="520"/>
      <c r="Z175" s="520"/>
      <c r="AA175" s="520"/>
      <c r="AB175" s="520"/>
      <c r="AC175" s="520"/>
      <c r="AD175" s="520"/>
      <c r="AE175" s="520"/>
      <c r="AF175" s="520"/>
      <c r="AG175" s="521"/>
      <c r="AH175" s="245"/>
      <c r="AI175" s="245"/>
      <c r="AJ175" s="245"/>
      <c r="AK175" s="245"/>
    </row>
    <row r="176" spans="1:37" ht="13.15" customHeight="1" x14ac:dyDescent="0.25">
      <c r="A176" s="215"/>
      <c r="B176" s="213"/>
      <c r="C176" s="520"/>
      <c r="D176" s="520"/>
      <c r="E176" s="520"/>
      <c r="F176" s="520"/>
      <c r="G176" s="520"/>
      <c r="H176" s="520"/>
      <c r="I176" s="520"/>
      <c r="J176" s="520"/>
      <c r="K176" s="520"/>
      <c r="L176" s="520"/>
      <c r="M176" s="520"/>
      <c r="N176" s="520"/>
      <c r="O176" s="520"/>
      <c r="P176" s="520"/>
      <c r="Q176" s="520"/>
      <c r="R176" s="520"/>
      <c r="S176" s="520"/>
      <c r="T176" s="520"/>
      <c r="U176" s="520"/>
      <c r="V176" s="520"/>
      <c r="W176" s="520"/>
      <c r="X176" s="520"/>
      <c r="Y176" s="520"/>
      <c r="Z176" s="520"/>
      <c r="AA176" s="520"/>
      <c r="AB176" s="520"/>
      <c r="AC176" s="520"/>
      <c r="AD176" s="520"/>
      <c r="AE176" s="520"/>
      <c r="AF176" s="520"/>
      <c r="AG176" s="521"/>
      <c r="AH176" s="245"/>
      <c r="AI176" s="245"/>
      <c r="AJ176" s="245"/>
      <c r="AK176" s="245"/>
    </row>
    <row r="177" spans="1:37" ht="13.15" customHeight="1" x14ac:dyDescent="0.25">
      <c r="A177" s="215"/>
      <c r="B177" s="213"/>
      <c r="C177" s="520"/>
      <c r="D177" s="520"/>
      <c r="E177" s="520"/>
      <c r="F177" s="520"/>
      <c r="G177" s="520"/>
      <c r="H177" s="520"/>
      <c r="I177" s="520"/>
      <c r="J177" s="520"/>
      <c r="K177" s="520"/>
      <c r="L177" s="520"/>
      <c r="M177" s="520"/>
      <c r="N177" s="520"/>
      <c r="O177" s="520"/>
      <c r="P177" s="520"/>
      <c r="Q177" s="520"/>
      <c r="R177" s="520"/>
      <c r="S177" s="520"/>
      <c r="T177" s="520"/>
      <c r="U177" s="520"/>
      <c r="V177" s="520"/>
      <c r="W177" s="520"/>
      <c r="X177" s="520"/>
      <c r="Y177" s="520"/>
      <c r="Z177" s="520"/>
      <c r="AA177" s="520"/>
      <c r="AB177" s="520"/>
      <c r="AC177" s="520"/>
      <c r="AD177" s="520"/>
      <c r="AE177" s="520"/>
      <c r="AF177" s="520"/>
      <c r="AG177" s="521"/>
      <c r="AH177" s="245"/>
      <c r="AI177" s="245"/>
      <c r="AJ177" s="245"/>
      <c r="AK177" s="245"/>
    </row>
    <row r="178" spans="1:37" ht="13.15" customHeight="1" x14ac:dyDescent="0.25">
      <c r="A178" s="257"/>
      <c r="B178" s="258"/>
      <c r="C178" s="258"/>
      <c r="D178" s="258"/>
      <c r="E178" s="258"/>
      <c r="F178" s="258"/>
      <c r="G178" s="258"/>
      <c r="H178" s="258"/>
      <c r="I178" s="258"/>
      <c r="J178" s="258"/>
      <c r="K178" s="258"/>
      <c r="L178" s="258"/>
      <c r="M178" s="258"/>
      <c r="N178" s="258"/>
      <c r="O178" s="258"/>
      <c r="P178" s="258"/>
      <c r="Q178" s="258"/>
      <c r="R178" s="258"/>
      <c r="S178" s="258"/>
      <c r="T178" s="258"/>
      <c r="U178" s="258"/>
      <c r="V178" s="258"/>
      <c r="W178" s="258"/>
      <c r="X178" s="258"/>
      <c r="Y178" s="258"/>
      <c r="Z178" s="258"/>
      <c r="AA178" s="258"/>
      <c r="AB178" s="258"/>
      <c r="AC178" s="258"/>
      <c r="AD178" s="258"/>
      <c r="AE178" s="258"/>
      <c r="AF178" s="258"/>
      <c r="AG178" s="259"/>
      <c r="AH178" s="245"/>
      <c r="AI178" s="245"/>
      <c r="AJ178" s="245"/>
      <c r="AK178" s="245"/>
    </row>
    <row r="179" spans="1:37" ht="13.15" customHeight="1" x14ac:dyDescent="0.25">
      <c r="A179" s="215"/>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4"/>
      <c r="AH179" s="245"/>
      <c r="AI179" s="245"/>
      <c r="AJ179" s="245"/>
      <c r="AK179" s="245"/>
    </row>
    <row r="180" spans="1:37" ht="13.15" customHeight="1" x14ac:dyDescent="0.25">
      <c r="A180" s="215"/>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4"/>
      <c r="AH180" s="245"/>
      <c r="AI180" s="245"/>
      <c r="AJ180" s="245"/>
      <c r="AK180" s="245"/>
    </row>
    <row r="181" spans="1:37" ht="13.15" customHeight="1" x14ac:dyDescent="0.3">
      <c r="A181" s="260" t="s">
        <v>2861</v>
      </c>
      <c r="B181" s="24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4"/>
      <c r="AH181" s="245"/>
      <c r="AI181" s="245"/>
      <c r="AJ181" s="245"/>
      <c r="AK181" s="245"/>
    </row>
    <row r="182" spans="1:37" ht="5.15" customHeight="1" x14ac:dyDescent="0.3">
      <c r="A182" s="260"/>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4"/>
      <c r="AH182" s="245"/>
      <c r="AI182" s="245"/>
      <c r="AJ182" s="245"/>
      <c r="AK182" s="245"/>
    </row>
    <row r="183" spans="1:37" ht="13.4" customHeight="1" x14ac:dyDescent="0.3">
      <c r="A183" s="260"/>
      <c r="B183" s="524" t="s">
        <v>2862</v>
      </c>
      <c r="C183" s="524"/>
      <c r="D183" s="524"/>
      <c r="E183" s="524"/>
      <c r="F183" s="524"/>
      <c r="G183" s="524"/>
      <c r="H183" s="524"/>
      <c r="I183" s="524"/>
      <c r="J183" s="524"/>
      <c r="K183" s="524"/>
      <c r="L183" s="524"/>
      <c r="M183" s="524"/>
      <c r="N183" s="524"/>
      <c r="O183" s="524"/>
      <c r="P183" s="524"/>
      <c r="Q183" s="524"/>
      <c r="R183" s="524"/>
      <c r="S183" s="524"/>
      <c r="T183" s="524"/>
      <c r="U183" s="524"/>
      <c r="V183" s="524"/>
      <c r="W183" s="524"/>
      <c r="X183" s="524"/>
      <c r="Y183" s="524"/>
      <c r="Z183" s="524"/>
      <c r="AA183" s="524"/>
      <c r="AB183" s="524"/>
      <c r="AC183" s="524"/>
      <c r="AD183" s="524"/>
      <c r="AE183" s="524"/>
      <c r="AF183" s="524"/>
      <c r="AG183" s="525"/>
      <c r="AH183" s="245"/>
      <c r="AI183" s="245"/>
      <c r="AJ183" s="245"/>
      <c r="AK183" s="245"/>
    </row>
    <row r="184" spans="1:37" ht="13.4" customHeight="1" x14ac:dyDescent="0.3">
      <c r="A184" s="260"/>
      <c r="B184" s="524"/>
      <c r="C184" s="524"/>
      <c r="D184" s="524"/>
      <c r="E184" s="524"/>
      <c r="F184" s="524"/>
      <c r="G184" s="524"/>
      <c r="H184" s="524"/>
      <c r="I184" s="524"/>
      <c r="J184" s="524"/>
      <c r="K184" s="524"/>
      <c r="L184" s="524"/>
      <c r="M184" s="524"/>
      <c r="N184" s="524"/>
      <c r="O184" s="524"/>
      <c r="P184" s="524"/>
      <c r="Q184" s="524"/>
      <c r="R184" s="524"/>
      <c r="S184" s="524"/>
      <c r="T184" s="524"/>
      <c r="U184" s="524"/>
      <c r="V184" s="524"/>
      <c r="W184" s="524"/>
      <c r="X184" s="524"/>
      <c r="Y184" s="524"/>
      <c r="Z184" s="524"/>
      <c r="AA184" s="524"/>
      <c r="AB184" s="524"/>
      <c r="AC184" s="524"/>
      <c r="AD184" s="524"/>
      <c r="AE184" s="524"/>
      <c r="AF184" s="524"/>
      <c r="AG184" s="525"/>
      <c r="AH184" s="245"/>
      <c r="AI184" s="245"/>
      <c r="AJ184" s="245"/>
      <c r="AK184" s="245"/>
    </row>
    <row r="185" spans="1:37" ht="5.15" customHeight="1" x14ac:dyDescent="0.3">
      <c r="A185" s="260"/>
      <c r="B185" s="247"/>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8"/>
      <c r="AH185" s="245"/>
      <c r="AI185" s="245"/>
      <c r="AJ185" s="245"/>
      <c r="AK185" s="245"/>
    </row>
    <row r="186" spans="1:37" ht="13.4" customHeight="1" x14ac:dyDescent="0.3">
      <c r="A186" s="260"/>
      <c r="B186" s="524" t="s">
        <v>2830</v>
      </c>
      <c r="C186" s="524"/>
      <c r="D186" s="524"/>
      <c r="E186" s="524"/>
      <c r="F186" s="524"/>
      <c r="G186" s="524"/>
      <c r="H186" s="524"/>
      <c r="I186" s="524"/>
      <c r="J186" s="524"/>
      <c r="K186" s="524"/>
      <c r="L186" s="524"/>
      <c r="M186" s="524"/>
      <c r="N186" s="524"/>
      <c r="O186" s="524"/>
      <c r="P186" s="524"/>
      <c r="Q186" s="524"/>
      <c r="R186" s="524"/>
      <c r="S186" s="524"/>
      <c r="T186" s="524"/>
      <c r="U186" s="524"/>
      <c r="V186" s="524"/>
      <c r="W186" s="524"/>
      <c r="X186" s="524"/>
      <c r="Y186" s="524"/>
      <c r="Z186" s="524"/>
      <c r="AA186" s="524"/>
      <c r="AB186" s="524"/>
      <c r="AC186" s="524"/>
      <c r="AD186" s="524"/>
      <c r="AE186" s="524"/>
      <c r="AF186" s="524"/>
      <c r="AG186" s="525"/>
      <c r="AH186" s="245"/>
      <c r="AI186" s="245"/>
      <c r="AJ186" s="245"/>
      <c r="AK186" s="245"/>
    </row>
    <row r="187" spans="1:37" ht="13.4" customHeight="1" x14ac:dyDescent="0.3">
      <c r="A187" s="260"/>
      <c r="B187" s="524"/>
      <c r="C187" s="524"/>
      <c r="D187" s="524"/>
      <c r="E187" s="524"/>
      <c r="F187" s="524"/>
      <c r="G187" s="524"/>
      <c r="H187" s="524"/>
      <c r="I187" s="524"/>
      <c r="J187" s="524"/>
      <c r="K187" s="524"/>
      <c r="L187" s="524"/>
      <c r="M187" s="524"/>
      <c r="N187" s="524"/>
      <c r="O187" s="524"/>
      <c r="P187" s="524"/>
      <c r="Q187" s="524"/>
      <c r="R187" s="524"/>
      <c r="S187" s="524"/>
      <c r="T187" s="524"/>
      <c r="U187" s="524"/>
      <c r="V187" s="524"/>
      <c r="W187" s="524"/>
      <c r="X187" s="524"/>
      <c r="Y187" s="524"/>
      <c r="Z187" s="524"/>
      <c r="AA187" s="524"/>
      <c r="AB187" s="524"/>
      <c r="AC187" s="524"/>
      <c r="AD187" s="524"/>
      <c r="AE187" s="524"/>
      <c r="AF187" s="524"/>
      <c r="AG187" s="525"/>
      <c r="AH187" s="245"/>
      <c r="AI187" s="245"/>
      <c r="AJ187" s="245"/>
      <c r="AK187" s="245"/>
    </row>
    <row r="188" spans="1:37" ht="13.4" customHeight="1" x14ac:dyDescent="0.3">
      <c r="A188" s="260"/>
      <c r="B188" s="524"/>
      <c r="C188" s="524"/>
      <c r="D188" s="524"/>
      <c r="E188" s="524"/>
      <c r="F188" s="524"/>
      <c r="G188" s="524"/>
      <c r="H188" s="524"/>
      <c r="I188" s="524"/>
      <c r="J188" s="524"/>
      <c r="K188" s="524"/>
      <c r="L188" s="524"/>
      <c r="M188" s="524"/>
      <c r="N188" s="524"/>
      <c r="O188" s="524"/>
      <c r="P188" s="524"/>
      <c r="Q188" s="524"/>
      <c r="R188" s="524"/>
      <c r="S188" s="524"/>
      <c r="T188" s="524"/>
      <c r="U188" s="524"/>
      <c r="V188" s="524"/>
      <c r="W188" s="524"/>
      <c r="X188" s="524"/>
      <c r="Y188" s="524"/>
      <c r="Z188" s="524"/>
      <c r="AA188" s="524"/>
      <c r="AB188" s="524"/>
      <c r="AC188" s="524"/>
      <c r="AD188" s="524"/>
      <c r="AE188" s="524"/>
      <c r="AF188" s="524"/>
      <c r="AG188" s="525"/>
      <c r="AH188" s="245"/>
      <c r="AI188" s="245"/>
      <c r="AJ188" s="245"/>
      <c r="AK188" s="245"/>
    </row>
    <row r="189" spans="1:37" ht="5.15" customHeight="1" x14ac:dyDescent="0.3">
      <c r="A189" s="260"/>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4"/>
      <c r="AH189" s="245"/>
      <c r="AI189" s="245"/>
      <c r="AJ189" s="245"/>
      <c r="AK189" s="245"/>
    </row>
    <row r="190" spans="1:37" ht="13.15" customHeight="1" x14ac:dyDescent="0.3">
      <c r="A190" s="260"/>
      <c r="B190" s="524" t="s">
        <v>2863</v>
      </c>
      <c r="C190" s="524"/>
      <c r="D190" s="524"/>
      <c r="E190" s="524"/>
      <c r="F190" s="524"/>
      <c r="G190" s="524"/>
      <c r="H190" s="524"/>
      <c r="I190" s="524"/>
      <c r="J190" s="524"/>
      <c r="K190" s="524"/>
      <c r="L190" s="524"/>
      <c r="M190" s="524"/>
      <c r="N190" s="524"/>
      <c r="O190" s="524"/>
      <c r="P190" s="524"/>
      <c r="Q190" s="524"/>
      <c r="R190" s="524"/>
      <c r="S190" s="524"/>
      <c r="T190" s="524"/>
      <c r="U190" s="524"/>
      <c r="V190" s="524"/>
      <c r="W190" s="524"/>
      <c r="X190" s="524"/>
      <c r="Y190" s="524"/>
      <c r="Z190" s="524"/>
      <c r="AA190" s="524"/>
      <c r="AB190" s="524"/>
      <c r="AC190" s="524"/>
      <c r="AD190" s="524"/>
      <c r="AE190" s="524"/>
      <c r="AF190" s="524"/>
      <c r="AG190" s="525"/>
      <c r="AH190" s="245"/>
      <c r="AI190" s="245"/>
      <c r="AJ190" s="245"/>
      <c r="AK190" s="245"/>
    </row>
    <row r="191" spans="1:37" ht="13.15" customHeight="1" x14ac:dyDescent="0.3">
      <c r="A191" s="260"/>
      <c r="B191" s="524"/>
      <c r="C191" s="524"/>
      <c r="D191" s="524"/>
      <c r="E191" s="524"/>
      <c r="F191" s="524"/>
      <c r="G191" s="524"/>
      <c r="H191" s="524"/>
      <c r="I191" s="524"/>
      <c r="J191" s="524"/>
      <c r="K191" s="524"/>
      <c r="L191" s="524"/>
      <c r="M191" s="524"/>
      <c r="N191" s="524"/>
      <c r="O191" s="524"/>
      <c r="P191" s="524"/>
      <c r="Q191" s="524"/>
      <c r="R191" s="524"/>
      <c r="S191" s="524"/>
      <c r="T191" s="524"/>
      <c r="U191" s="524"/>
      <c r="V191" s="524"/>
      <c r="W191" s="524"/>
      <c r="X191" s="524"/>
      <c r="Y191" s="524"/>
      <c r="Z191" s="524"/>
      <c r="AA191" s="524"/>
      <c r="AB191" s="524"/>
      <c r="AC191" s="524"/>
      <c r="AD191" s="524"/>
      <c r="AE191" s="524"/>
      <c r="AF191" s="524"/>
      <c r="AG191" s="525"/>
      <c r="AH191" s="245"/>
      <c r="AI191" s="245"/>
      <c r="AJ191" s="245"/>
      <c r="AK191" s="245"/>
    </row>
    <row r="192" spans="1:37" ht="13.15" customHeight="1" x14ac:dyDescent="0.3">
      <c r="A192" s="260"/>
      <c r="B192" s="247"/>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8"/>
      <c r="AH192" s="245"/>
      <c r="AI192" s="245"/>
      <c r="AJ192" s="245"/>
      <c r="AK192" s="245"/>
    </row>
    <row r="193" spans="1:37" ht="13.15" customHeight="1" x14ac:dyDescent="0.25">
      <c r="A193" s="242" t="s">
        <v>2864</v>
      </c>
      <c r="B193" s="216"/>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16"/>
      <c r="AA193" s="216"/>
      <c r="AB193" s="216"/>
      <c r="AC193" s="216"/>
      <c r="AD193" s="216"/>
      <c r="AE193" s="216"/>
      <c r="AF193" s="216"/>
      <c r="AG193" s="217"/>
      <c r="AH193" s="213"/>
      <c r="AI193" s="213"/>
      <c r="AJ193" s="213"/>
      <c r="AK193" s="213"/>
    </row>
    <row r="194" spans="1:37" ht="5.15" customHeight="1" x14ac:dyDescent="0.25">
      <c r="A194" s="215"/>
      <c r="B194" s="216"/>
      <c r="C194" s="216"/>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16"/>
      <c r="AA194" s="216"/>
      <c r="AB194" s="216"/>
      <c r="AC194" s="216"/>
      <c r="AD194" s="216"/>
      <c r="AE194" s="216"/>
      <c r="AF194" s="216"/>
      <c r="AG194" s="217"/>
      <c r="AH194" s="213"/>
      <c r="AI194" s="213"/>
      <c r="AJ194" s="213"/>
      <c r="AK194" s="213"/>
    </row>
    <row r="195" spans="1:37" ht="13.15" customHeight="1" x14ac:dyDescent="0.25">
      <c r="A195" s="215"/>
      <c r="B195" s="526" t="s">
        <v>2865</v>
      </c>
      <c r="C195" s="527"/>
      <c r="D195" s="527"/>
      <c r="E195" s="527"/>
      <c r="F195" s="527"/>
      <c r="G195" s="527"/>
      <c r="H195" s="527"/>
      <c r="I195" s="527"/>
      <c r="J195" s="527"/>
      <c r="K195" s="527"/>
      <c r="L195" s="527"/>
      <c r="M195" s="527"/>
      <c r="N195" s="527"/>
      <c r="O195" s="527"/>
      <c r="P195" s="527"/>
      <c r="Q195" s="527"/>
      <c r="R195" s="527"/>
      <c r="S195" s="527"/>
      <c r="T195" s="527"/>
      <c r="U195" s="527"/>
      <c r="V195" s="527"/>
      <c r="W195" s="527"/>
      <c r="X195" s="527"/>
      <c r="Y195" s="527"/>
      <c r="Z195" s="527"/>
      <c r="AA195" s="527"/>
      <c r="AB195" s="527"/>
      <c r="AC195" s="527"/>
      <c r="AD195" s="527"/>
      <c r="AE195" s="527"/>
      <c r="AF195" s="527"/>
      <c r="AG195" s="528"/>
      <c r="AH195" s="213"/>
      <c r="AI195" s="213"/>
      <c r="AJ195" s="213"/>
      <c r="AK195" s="213"/>
    </row>
    <row r="196" spans="1:37" ht="13.15" customHeight="1" x14ac:dyDescent="0.25">
      <c r="A196" s="215"/>
      <c r="B196" s="526"/>
      <c r="C196" s="527"/>
      <c r="D196" s="527"/>
      <c r="E196" s="527"/>
      <c r="F196" s="527"/>
      <c r="G196" s="527"/>
      <c r="H196" s="527"/>
      <c r="I196" s="527"/>
      <c r="J196" s="527"/>
      <c r="K196" s="527"/>
      <c r="L196" s="527"/>
      <c r="M196" s="527"/>
      <c r="N196" s="527"/>
      <c r="O196" s="527"/>
      <c r="P196" s="527"/>
      <c r="Q196" s="527"/>
      <c r="R196" s="527"/>
      <c r="S196" s="527"/>
      <c r="T196" s="527"/>
      <c r="U196" s="527"/>
      <c r="V196" s="527"/>
      <c r="W196" s="527"/>
      <c r="X196" s="527"/>
      <c r="Y196" s="527"/>
      <c r="Z196" s="527"/>
      <c r="AA196" s="527"/>
      <c r="AB196" s="527"/>
      <c r="AC196" s="527"/>
      <c r="AD196" s="527"/>
      <c r="AE196" s="527"/>
      <c r="AF196" s="527"/>
      <c r="AG196" s="528"/>
      <c r="AH196" s="213"/>
      <c r="AI196" s="213"/>
      <c r="AJ196" s="213"/>
      <c r="AK196" s="213"/>
    </row>
    <row r="197" spans="1:37" ht="13.15" customHeight="1" x14ac:dyDescent="0.25">
      <c r="A197" s="215"/>
      <c r="B197" s="527"/>
      <c r="C197" s="527"/>
      <c r="D197" s="527"/>
      <c r="E197" s="527"/>
      <c r="F197" s="527"/>
      <c r="G197" s="527"/>
      <c r="H197" s="527"/>
      <c r="I197" s="527"/>
      <c r="J197" s="527"/>
      <c r="K197" s="527"/>
      <c r="L197" s="527"/>
      <c r="M197" s="527"/>
      <c r="N197" s="527"/>
      <c r="O197" s="527"/>
      <c r="P197" s="527"/>
      <c r="Q197" s="527"/>
      <c r="R197" s="527"/>
      <c r="S197" s="527"/>
      <c r="T197" s="527"/>
      <c r="U197" s="527"/>
      <c r="V197" s="527"/>
      <c r="W197" s="527"/>
      <c r="X197" s="527"/>
      <c r="Y197" s="527"/>
      <c r="Z197" s="527"/>
      <c r="AA197" s="527"/>
      <c r="AB197" s="527"/>
      <c r="AC197" s="527"/>
      <c r="AD197" s="527"/>
      <c r="AE197" s="527"/>
      <c r="AF197" s="527"/>
      <c r="AG197" s="528"/>
      <c r="AH197" s="213"/>
      <c r="AI197" s="213"/>
      <c r="AJ197" s="213"/>
      <c r="AK197" s="213"/>
    </row>
    <row r="198" spans="1:37" ht="13.4" customHeight="1" x14ac:dyDescent="0.25">
      <c r="A198" s="215"/>
      <c r="B198" s="216"/>
      <c r="C198" s="216"/>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7"/>
      <c r="AH198" s="213"/>
      <c r="AI198" s="213"/>
      <c r="AJ198" s="213"/>
      <c r="AK198" s="213"/>
    </row>
    <row r="199" spans="1:37" ht="13.15" customHeight="1" x14ac:dyDescent="0.25">
      <c r="A199" s="215"/>
      <c r="B199" s="213"/>
      <c r="C199" s="237" t="s">
        <v>2831</v>
      </c>
      <c r="D199" s="216"/>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7"/>
      <c r="AH199" s="213"/>
      <c r="AI199" s="213"/>
      <c r="AJ199" s="213"/>
      <c r="AK199" s="213"/>
    </row>
    <row r="200" spans="1:37" ht="13.15" customHeight="1" x14ac:dyDescent="0.25">
      <c r="A200" s="215"/>
      <c r="B200" s="213"/>
      <c r="C200" s="520" t="s">
        <v>2832</v>
      </c>
      <c r="D200" s="520"/>
      <c r="E200" s="520"/>
      <c r="F200" s="520"/>
      <c r="G200" s="520"/>
      <c r="H200" s="520"/>
      <c r="I200" s="520"/>
      <c r="J200" s="520"/>
      <c r="K200" s="520"/>
      <c r="L200" s="520"/>
      <c r="M200" s="520"/>
      <c r="N200" s="520"/>
      <c r="O200" s="520"/>
      <c r="P200" s="520"/>
      <c r="Q200" s="520"/>
      <c r="R200" s="520"/>
      <c r="S200" s="520"/>
      <c r="T200" s="520"/>
      <c r="U200" s="520"/>
      <c r="V200" s="520"/>
      <c r="W200" s="520"/>
      <c r="X200" s="520"/>
      <c r="Y200" s="520"/>
      <c r="Z200" s="520"/>
      <c r="AA200" s="520"/>
      <c r="AB200" s="520"/>
      <c r="AC200" s="520"/>
      <c r="AD200" s="520"/>
      <c r="AE200" s="520"/>
      <c r="AF200" s="520"/>
      <c r="AG200" s="521"/>
      <c r="AH200" s="213"/>
      <c r="AI200" s="213"/>
      <c r="AJ200" s="213"/>
      <c r="AK200" s="213"/>
    </row>
    <row r="201" spans="1:37" ht="5.15" customHeight="1" x14ac:dyDescent="0.25">
      <c r="A201" s="215"/>
      <c r="B201" s="213"/>
      <c r="C201" s="223"/>
      <c r="D201" s="223"/>
      <c r="E201" s="223"/>
      <c r="F201" s="223"/>
      <c r="G201" s="223"/>
      <c r="H201" s="223"/>
      <c r="I201" s="223"/>
      <c r="J201" s="223"/>
      <c r="K201" s="223"/>
      <c r="L201" s="223"/>
      <c r="M201" s="223"/>
      <c r="N201" s="223"/>
      <c r="O201" s="223"/>
      <c r="P201" s="223"/>
      <c r="Q201" s="223"/>
      <c r="R201" s="223"/>
      <c r="S201" s="223"/>
      <c r="T201" s="223"/>
      <c r="U201" s="223"/>
      <c r="V201" s="223"/>
      <c r="W201" s="223"/>
      <c r="X201" s="223"/>
      <c r="Y201" s="223"/>
      <c r="Z201" s="223"/>
      <c r="AA201" s="223"/>
      <c r="AB201" s="223"/>
      <c r="AC201" s="223"/>
      <c r="AD201" s="223"/>
      <c r="AE201" s="223"/>
      <c r="AF201" s="223"/>
      <c r="AG201" s="262"/>
      <c r="AH201" s="213"/>
      <c r="AI201" s="213"/>
      <c r="AJ201" s="213"/>
      <c r="AK201" s="213"/>
    </row>
    <row r="202" spans="1:37" ht="13.15" customHeight="1" x14ac:dyDescent="0.25">
      <c r="A202" s="215"/>
      <c r="B202" s="213"/>
      <c r="C202" s="533" t="s">
        <v>2833</v>
      </c>
      <c r="D202" s="533"/>
      <c r="E202" s="533"/>
      <c r="F202" s="533"/>
      <c r="G202" s="533"/>
      <c r="H202" s="533"/>
      <c r="I202" s="533"/>
      <c r="J202" s="533"/>
      <c r="K202" s="533"/>
      <c r="L202" s="533"/>
      <c r="M202" s="533"/>
      <c r="N202" s="533"/>
      <c r="O202" s="533"/>
      <c r="P202" s="533"/>
      <c r="Q202" s="533"/>
      <c r="R202" s="533"/>
      <c r="S202" s="533"/>
      <c r="T202" s="533"/>
      <c r="U202" s="533"/>
      <c r="V202" s="533"/>
      <c r="W202" s="533"/>
      <c r="X202" s="533"/>
      <c r="Y202" s="533"/>
      <c r="Z202" s="533"/>
      <c r="AA202" s="533"/>
      <c r="AB202" s="533"/>
      <c r="AC202" s="533"/>
      <c r="AD202" s="533"/>
      <c r="AE202" s="533"/>
      <c r="AF202" s="533"/>
      <c r="AG202" s="534"/>
      <c r="AH202" s="213"/>
      <c r="AI202" s="213"/>
      <c r="AJ202" s="213"/>
      <c r="AK202" s="213"/>
    </row>
    <row r="203" spans="1:37" ht="13.15" customHeight="1" x14ac:dyDescent="0.25">
      <c r="A203" s="215"/>
      <c r="B203" s="213"/>
      <c r="C203" s="533"/>
      <c r="D203" s="533"/>
      <c r="E203" s="533"/>
      <c r="F203" s="533"/>
      <c r="G203" s="533"/>
      <c r="H203" s="533"/>
      <c r="I203" s="533"/>
      <c r="J203" s="533"/>
      <c r="K203" s="533"/>
      <c r="L203" s="533"/>
      <c r="M203" s="533"/>
      <c r="N203" s="533"/>
      <c r="O203" s="533"/>
      <c r="P203" s="533"/>
      <c r="Q203" s="533"/>
      <c r="R203" s="533"/>
      <c r="S203" s="533"/>
      <c r="T203" s="533"/>
      <c r="U203" s="533"/>
      <c r="V203" s="533"/>
      <c r="W203" s="533"/>
      <c r="X203" s="533"/>
      <c r="Y203" s="533"/>
      <c r="Z203" s="533"/>
      <c r="AA203" s="533"/>
      <c r="AB203" s="533"/>
      <c r="AC203" s="533"/>
      <c r="AD203" s="533"/>
      <c r="AE203" s="533"/>
      <c r="AF203" s="533"/>
      <c r="AG203" s="534"/>
      <c r="AH203" s="213"/>
      <c r="AI203" s="213"/>
      <c r="AJ203" s="213"/>
      <c r="AK203" s="213"/>
    </row>
    <row r="204" spans="1:37" ht="13.15" customHeight="1" x14ac:dyDescent="0.25">
      <c r="A204" s="215"/>
      <c r="B204" s="213"/>
      <c r="C204" s="216"/>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6"/>
      <c r="AA204" s="216"/>
      <c r="AB204" s="216"/>
      <c r="AC204" s="216"/>
      <c r="AD204" s="216"/>
      <c r="AE204" s="216"/>
      <c r="AF204" s="216"/>
      <c r="AG204" s="217"/>
      <c r="AH204" s="213"/>
      <c r="AI204" s="213"/>
      <c r="AJ204" s="213"/>
      <c r="AK204" s="213"/>
    </row>
    <row r="205" spans="1:37" ht="13.15" customHeight="1" x14ac:dyDescent="0.25">
      <c r="A205" s="215"/>
      <c r="B205" s="213"/>
      <c r="C205" s="237" t="s">
        <v>2834</v>
      </c>
      <c r="D205" s="216"/>
      <c r="E205" s="216"/>
      <c r="F205" s="216"/>
      <c r="G205" s="216"/>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7"/>
      <c r="AH205" s="213"/>
      <c r="AI205" s="213"/>
      <c r="AJ205" s="213"/>
      <c r="AK205" s="213"/>
    </row>
    <row r="206" spans="1:37" ht="13.15" customHeight="1" x14ac:dyDescent="0.25">
      <c r="A206" s="215"/>
      <c r="B206" s="213"/>
      <c r="C206" s="520" t="s">
        <v>2835</v>
      </c>
      <c r="D206" s="520"/>
      <c r="E206" s="520"/>
      <c r="F206" s="520"/>
      <c r="G206" s="520"/>
      <c r="H206" s="520"/>
      <c r="I206" s="520"/>
      <c r="J206" s="520"/>
      <c r="K206" s="520"/>
      <c r="L206" s="520"/>
      <c r="M206" s="520"/>
      <c r="N206" s="520"/>
      <c r="O206" s="520"/>
      <c r="P206" s="520"/>
      <c r="Q206" s="520"/>
      <c r="R206" s="520"/>
      <c r="S206" s="520"/>
      <c r="T206" s="520"/>
      <c r="U206" s="520"/>
      <c r="V206" s="520"/>
      <c r="W206" s="520"/>
      <c r="X206" s="520"/>
      <c r="Y206" s="520"/>
      <c r="Z206" s="520"/>
      <c r="AA206" s="520"/>
      <c r="AB206" s="520"/>
      <c r="AC206" s="520"/>
      <c r="AD206" s="520"/>
      <c r="AE206" s="520"/>
      <c r="AF206" s="520"/>
      <c r="AG206" s="521"/>
      <c r="AH206" s="213"/>
      <c r="AI206" s="213"/>
      <c r="AJ206" s="213"/>
      <c r="AK206" s="213"/>
    </row>
    <row r="207" spans="1:37" ht="13.15" customHeight="1" x14ac:dyDescent="0.25">
      <c r="A207" s="215"/>
      <c r="B207" s="213"/>
      <c r="C207" s="520"/>
      <c r="D207" s="520"/>
      <c r="E207" s="520"/>
      <c r="F207" s="520"/>
      <c r="G207" s="520"/>
      <c r="H207" s="520"/>
      <c r="I207" s="520"/>
      <c r="J207" s="520"/>
      <c r="K207" s="520"/>
      <c r="L207" s="520"/>
      <c r="M207" s="520"/>
      <c r="N207" s="520"/>
      <c r="O207" s="520"/>
      <c r="P207" s="520"/>
      <c r="Q207" s="520"/>
      <c r="R207" s="520"/>
      <c r="S207" s="520"/>
      <c r="T207" s="520"/>
      <c r="U207" s="520"/>
      <c r="V207" s="520"/>
      <c r="W207" s="520"/>
      <c r="X207" s="520"/>
      <c r="Y207" s="520"/>
      <c r="Z207" s="520"/>
      <c r="AA207" s="520"/>
      <c r="AB207" s="520"/>
      <c r="AC207" s="520"/>
      <c r="AD207" s="520"/>
      <c r="AE207" s="520"/>
      <c r="AF207" s="520"/>
      <c r="AG207" s="521"/>
      <c r="AH207" s="213"/>
      <c r="AI207" s="213"/>
      <c r="AJ207" s="213"/>
      <c r="AK207" s="213"/>
    </row>
    <row r="208" spans="1:37" ht="13.15" customHeight="1" x14ac:dyDescent="0.25">
      <c r="A208" s="215"/>
      <c r="B208" s="213"/>
      <c r="C208" s="216"/>
      <c r="D208" s="216"/>
      <c r="E208" s="216"/>
      <c r="F208" s="216"/>
      <c r="G208" s="216"/>
      <c r="H208" s="216"/>
      <c r="I208" s="216"/>
      <c r="J208" s="216"/>
      <c r="K208" s="216"/>
      <c r="L208" s="216"/>
      <c r="M208" s="216"/>
      <c r="N208" s="216"/>
      <c r="O208" s="216"/>
      <c r="P208" s="216"/>
      <c r="Q208" s="216"/>
      <c r="R208" s="216"/>
      <c r="S208" s="216"/>
      <c r="T208" s="216"/>
      <c r="U208" s="216"/>
      <c r="V208" s="216"/>
      <c r="W208" s="216"/>
      <c r="X208" s="216"/>
      <c r="Y208" s="216"/>
      <c r="Z208" s="216"/>
      <c r="AA208" s="216"/>
      <c r="AB208" s="216"/>
      <c r="AC208" s="216"/>
      <c r="AD208" s="216"/>
      <c r="AE208" s="216"/>
      <c r="AF208" s="216"/>
      <c r="AG208" s="217"/>
      <c r="AH208" s="213"/>
      <c r="AI208" s="213"/>
      <c r="AJ208" s="213"/>
      <c r="AK208" s="213"/>
    </row>
    <row r="209" spans="1:37" ht="13.15" customHeight="1" x14ac:dyDescent="0.3">
      <c r="A209" s="215"/>
      <c r="B209" s="213"/>
      <c r="C209" s="236" t="s">
        <v>2836</v>
      </c>
      <c r="D209" s="216"/>
      <c r="E209" s="216"/>
      <c r="F209" s="216"/>
      <c r="G209" s="216"/>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7"/>
      <c r="AH209" s="213"/>
      <c r="AI209" s="213"/>
      <c r="AJ209" s="213"/>
      <c r="AK209" s="213"/>
    </row>
    <row r="210" spans="1:37" ht="13.15" customHeight="1" x14ac:dyDescent="0.25">
      <c r="A210" s="215"/>
      <c r="B210" s="213"/>
      <c r="C210" s="520" t="s">
        <v>2837</v>
      </c>
      <c r="D210" s="520"/>
      <c r="E210" s="520"/>
      <c r="F210" s="520"/>
      <c r="G210" s="520"/>
      <c r="H210" s="520"/>
      <c r="I210" s="520"/>
      <c r="J210" s="520"/>
      <c r="K210" s="520"/>
      <c r="L210" s="520"/>
      <c r="M210" s="520"/>
      <c r="N210" s="520"/>
      <c r="O210" s="520"/>
      <c r="P210" s="520"/>
      <c r="Q210" s="520"/>
      <c r="R210" s="520"/>
      <c r="S210" s="520"/>
      <c r="T210" s="520"/>
      <c r="U210" s="520"/>
      <c r="V210" s="520"/>
      <c r="W210" s="520"/>
      <c r="X210" s="520"/>
      <c r="Y210" s="520"/>
      <c r="Z210" s="520"/>
      <c r="AA210" s="520"/>
      <c r="AB210" s="520"/>
      <c r="AC210" s="520"/>
      <c r="AD210" s="520"/>
      <c r="AE210" s="520"/>
      <c r="AF210" s="520"/>
      <c r="AG210" s="521"/>
      <c r="AH210" s="213"/>
      <c r="AI210" s="213"/>
      <c r="AJ210" s="213"/>
      <c r="AK210" s="213"/>
    </row>
    <row r="211" spans="1:37" ht="13.15" customHeight="1" x14ac:dyDescent="0.25">
      <c r="A211" s="215"/>
      <c r="B211" s="213"/>
      <c r="C211" s="520"/>
      <c r="D211" s="520"/>
      <c r="E211" s="520"/>
      <c r="F211" s="520"/>
      <c r="G211" s="520"/>
      <c r="H211" s="520"/>
      <c r="I211" s="520"/>
      <c r="J211" s="520"/>
      <c r="K211" s="520"/>
      <c r="L211" s="520"/>
      <c r="M211" s="520"/>
      <c r="N211" s="520"/>
      <c r="O211" s="520"/>
      <c r="P211" s="520"/>
      <c r="Q211" s="520"/>
      <c r="R211" s="520"/>
      <c r="S211" s="520"/>
      <c r="T211" s="520"/>
      <c r="U211" s="520"/>
      <c r="V211" s="520"/>
      <c r="W211" s="520"/>
      <c r="X211" s="520"/>
      <c r="Y211" s="520"/>
      <c r="Z211" s="520"/>
      <c r="AA211" s="520"/>
      <c r="AB211" s="520"/>
      <c r="AC211" s="520"/>
      <c r="AD211" s="520"/>
      <c r="AE211" s="520"/>
      <c r="AF211" s="520"/>
      <c r="AG211" s="521"/>
      <c r="AH211" s="213"/>
      <c r="AI211" s="213"/>
      <c r="AJ211" s="213"/>
      <c r="AK211" s="213"/>
    </row>
    <row r="212" spans="1:37" ht="13.15" customHeight="1" x14ac:dyDescent="0.25">
      <c r="A212" s="215"/>
      <c r="B212" s="213"/>
      <c r="C212" s="216"/>
      <c r="D212" s="216"/>
      <c r="E212" s="216"/>
      <c r="F212" s="216"/>
      <c r="G212" s="216"/>
      <c r="H212" s="216"/>
      <c r="I212" s="216"/>
      <c r="J212" s="216"/>
      <c r="K212" s="216"/>
      <c r="L212" s="216"/>
      <c r="M212" s="216"/>
      <c r="N212" s="216"/>
      <c r="O212" s="216"/>
      <c r="P212" s="216"/>
      <c r="Q212" s="216"/>
      <c r="R212" s="216"/>
      <c r="S212" s="216"/>
      <c r="T212" s="216"/>
      <c r="U212" s="216"/>
      <c r="V212" s="216"/>
      <c r="W212" s="216"/>
      <c r="X212" s="216"/>
      <c r="Y212" s="216"/>
      <c r="Z212" s="216"/>
      <c r="AA212" s="216"/>
      <c r="AB212" s="216"/>
      <c r="AC212" s="216"/>
      <c r="AD212" s="216"/>
      <c r="AE212" s="216"/>
      <c r="AF212" s="216"/>
      <c r="AG212" s="217"/>
      <c r="AH212" s="213"/>
      <c r="AI212" s="213"/>
      <c r="AJ212" s="213"/>
      <c r="AK212" s="213"/>
    </row>
    <row r="213" spans="1:37" ht="13.15" customHeight="1" x14ac:dyDescent="0.3">
      <c r="A213" s="215"/>
      <c r="B213" s="213"/>
      <c r="C213" s="236" t="s">
        <v>2838</v>
      </c>
      <c r="D213" s="216"/>
      <c r="E213" s="216"/>
      <c r="F213" s="216"/>
      <c r="G213" s="216"/>
      <c r="H213" s="216"/>
      <c r="I213" s="216"/>
      <c r="J213" s="216"/>
      <c r="K213" s="216"/>
      <c r="L213" s="216"/>
      <c r="M213" s="216"/>
      <c r="N213" s="216"/>
      <c r="O213" s="216"/>
      <c r="P213" s="216"/>
      <c r="Q213" s="216"/>
      <c r="R213" s="216"/>
      <c r="S213" s="216"/>
      <c r="T213" s="216"/>
      <c r="U213" s="216"/>
      <c r="V213" s="216"/>
      <c r="W213" s="216"/>
      <c r="X213" s="216"/>
      <c r="Y213" s="216"/>
      <c r="Z213" s="216"/>
      <c r="AA213" s="216"/>
      <c r="AB213" s="216"/>
      <c r="AC213" s="216"/>
      <c r="AD213" s="216"/>
      <c r="AE213" s="216"/>
      <c r="AF213" s="216"/>
      <c r="AG213" s="217"/>
      <c r="AH213" s="213"/>
      <c r="AI213" s="213"/>
      <c r="AJ213" s="213"/>
      <c r="AK213" s="213"/>
    </row>
    <row r="214" spans="1:37" ht="13.15" customHeight="1" x14ac:dyDescent="0.25">
      <c r="A214" s="215"/>
      <c r="B214" s="213"/>
      <c r="C214" s="216" t="s">
        <v>2839</v>
      </c>
      <c r="D214" s="213"/>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c r="AA214" s="216"/>
      <c r="AB214" s="216"/>
      <c r="AC214" s="216"/>
      <c r="AD214" s="216"/>
      <c r="AE214" s="216"/>
      <c r="AF214" s="216"/>
      <c r="AG214" s="217"/>
      <c r="AH214" s="213"/>
      <c r="AI214" s="213"/>
      <c r="AJ214" s="213"/>
      <c r="AK214" s="213"/>
    </row>
    <row r="215" spans="1:37" ht="13.15" customHeight="1" x14ac:dyDescent="0.25">
      <c r="A215" s="215"/>
      <c r="B215" s="213"/>
      <c r="C215" s="216"/>
      <c r="D215" s="216"/>
      <c r="E215" s="216"/>
      <c r="F215" s="216"/>
      <c r="G215" s="216"/>
      <c r="H215" s="216"/>
      <c r="I215" s="216"/>
      <c r="J215" s="216"/>
      <c r="K215" s="216"/>
      <c r="L215" s="216"/>
      <c r="M215" s="216"/>
      <c r="N215" s="216"/>
      <c r="O215" s="216"/>
      <c r="P215" s="216"/>
      <c r="Q215" s="216"/>
      <c r="R215" s="216"/>
      <c r="S215" s="216"/>
      <c r="T215" s="216"/>
      <c r="U215" s="216"/>
      <c r="V215" s="216"/>
      <c r="W215" s="216"/>
      <c r="X215" s="216"/>
      <c r="Y215" s="216"/>
      <c r="Z215" s="216"/>
      <c r="AA215" s="216"/>
      <c r="AB215" s="216"/>
      <c r="AC215" s="216"/>
      <c r="AD215" s="216"/>
      <c r="AE215" s="216"/>
      <c r="AF215" s="216"/>
      <c r="AG215" s="217"/>
      <c r="AH215" s="213"/>
      <c r="AI215" s="213"/>
      <c r="AJ215" s="213"/>
      <c r="AK215" s="213"/>
    </row>
    <row r="216" spans="1:37" ht="13.15" customHeight="1" x14ac:dyDescent="0.3">
      <c r="A216" s="215"/>
      <c r="B216" s="213"/>
      <c r="C216" s="236" t="s">
        <v>2840</v>
      </c>
      <c r="D216" s="216"/>
      <c r="E216" s="216"/>
      <c r="F216" s="216"/>
      <c r="G216" s="216"/>
      <c r="H216" s="216"/>
      <c r="I216" s="216"/>
      <c r="J216" s="216"/>
      <c r="K216" s="216"/>
      <c r="L216" s="216"/>
      <c r="M216" s="216"/>
      <c r="N216" s="216"/>
      <c r="O216" s="216"/>
      <c r="P216" s="216"/>
      <c r="Q216" s="216"/>
      <c r="R216" s="216"/>
      <c r="S216" s="216"/>
      <c r="T216" s="216"/>
      <c r="U216" s="216"/>
      <c r="V216" s="216"/>
      <c r="W216" s="216"/>
      <c r="X216" s="216"/>
      <c r="Y216" s="216"/>
      <c r="Z216" s="216"/>
      <c r="AA216" s="216"/>
      <c r="AB216" s="216"/>
      <c r="AC216" s="216"/>
      <c r="AD216" s="216"/>
      <c r="AE216" s="216"/>
      <c r="AF216" s="216"/>
      <c r="AG216" s="217"/>
      <c r="AH216" s="213"/>
      <c r="AI216" s="213"/>
      <c r="AJ216" s="213"/>
      <c r="AK216" s="213"/>
    </row>
    <row r="217" spans="1:37" ht="13.15" customHeight="1" x14ac:dyDescent="0.25">
      <c r="A217" s="215"/>
      <c r="B217" s="216"/>
      <c r="C217" s="216" t="s">
        <v>2841</v>
      </c>
      <c r="D217" s="213"/>
      <c r="E217" s="216"/>
      <c r="F217" s="216"/>
      <c r="G217" s="216"/>
      <c r="H217" s="216"/>
      <c r="I217" s="216"/>
      <c r="J217" s="216"/>
      <c r="K217" s="216"/>
      <c r="L217" s="216"/>
      <c r="M217" s="216"/>
      <c r="N217" s="216"/>
      <c r="O217" s="216"/>
      <c r="P217" s="216"/>
      <c r="Q217" s="216"/>
      <c r="R217" s="216"/>
      <c r="S217" s="216"/>
      <c r="T217" s="216"/>
      <c r="U217" s="216"/>
      <c r="V217" s="216"/>
      <c r="W217" s="216"/>
      <c r="X217" s="216"/>
      <c r="Y217" s="216"/>
      <c r="Z217" s="216"/>
      <c r="AA217" s="216"/>
      <c r="AB217" s="216"/>
      <c r="AC217" s="216"/>
      <c r="AD217" s="216"/>
      <c r="AE217" s="216"/>
      <c r="AF217" s="216"/>
      <c r="AG217" s="217"/>
      <c r="AH217" s="213"/>
      <c r="AI217" s="213"/>
      <c r="AJ217" s="213"/>
      <c r="AK217" s="213"/>
    </row>
    <row r="218" spans="1:37" ht="13.15" customHeight="1" x14ac:dyDescent="0.25">
      <c r="A218" s="215"/>
      <c r="B218" s="216"/>
      <c r="C218" s="520" t="s">
        <v>2866</v>
      </c>
      <c r="D218" s="520"/>
      <c r="E218" s="520"/>
      <c r="F218" s="520"/>
      <c r="G218" s="520"/>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1"/>
      <c r="AH218" s="213"/>
      <c r="AI218" s="213"/>
      <c r="AJ218" s="213"/>
      <c r="AK218" s="213"/>
    </row>
    <row r="219" spans="1:37" ht="13.15" customHeight="1" x14ac:dyDescent="0.25">
      <c r="A219" s="215"/>
      <c r="B219" s="216"/>
      <c r="C219" s="216"/>
      <c r="D219" s="263"/>
      <c r="E219" s="223"/>
      <c r="F219" s="223"/>
      <c r="G219" s="223"/>
      <c r="H219" s="223"/>
      <c r="I219" s="223"/>
      <c r="J219" s="223"/>
      <c r="K219" s="223"/>
      <c r="L219" s="223"/>
      <c r="M219" s="223"/>
      <c r="N219" s="223"/>
      <c r="O219" s="223"/>
      <c r="P219" s="223"/>
      <c r="Q219" s="223"/>
      <c r="R219" s="223"/>
      <c r="S219" s="223"/>
      <c r="T219" s="223"/>
      <c r="U219" s="223"/>
      <c r="V219" s="223"/>
      <c r="W219" s="223"/>
      <c r="X219" s="223"/>
      <c r="Y219" s="223"/>
      <c r="Z219" s="223"/>
      <c r="AA219" s="223"/>
      <c r="AB219" s="223"/>
      <c r="AC219" s="223"/>
      <c r="AD219" s="223"/>
      <c r="AE219" s="223"/>
      <c r="AF219" s="223"/>
      <c r="AG219" s="262"/>
      <c r="AH219" s="213"/>
      <c r="AI219" s="213"/>
      <c r="AJ219" s="213"/>
      <c r="AK219" s="213"/>
    </row>
    <row r="220" spans="1:37" ht="13.15" customHeight="1" x14ac:dyDescent="0.25">
      <c r="A220" s="215"/>
      <c r="B220" s="216" t="s">
        <v>2842</v>
      </c>
      <c r="C220" s="216"/>
      <c r="D220" s="263"/>
      <c r="E220" s="223"/>
      <c r="F220" s="223"/>
      <c r="G220" s="223"/>
      <c r="H220" s="223"/>
      <c r="I220" s="223"/>
      <c r="J220" s="223"/>
      <c r="K220" s="223"/>
      <c r="L220" s="223"/>
      <c r="M220" s="223"/>
      <c r="N220" s="223"/>
      <c r="O220" s="223"/>
      <c r="P220" s="223"/>
      <c r="Q220" s="223"/>
      <c r="R220" s="223"/>
      <c r="S220" s="223"/>
      <c r="T220" s="223"/>
      <c r="U220" s="223"/>
      <c r="V220" s="223"/>
      <c r="W220" s="223"/>
      <c r="X220" s="223"/>
      <c r="Y220" s="223"/>
      <c r="Z220" s="223"/>
      <c r="AA220" s="223"/>
      <c r="AB220" s="223"/>
      <c r="AC220" s="223"/>
      <c r="AD220" s="223"/>
      <c r="AE220" s="223"/>
      <c r="AF220" s="223"/>
      <c r="AG220" s="262"/>
      <c r="AH220" s="213"/>
      <c r="AI220" s="213"/>
      <c r="AJ220" s="213"/>
      <c r="AK220" s="213"/>
    </row>
    <row r="221" spans="1:37" ht="13.15" customHeight="1" x14ac:dyDescent="0.25">
      <c r="A221" s="215"/>
      <c r="B221" s="264" t="s">
        <v>2794</v>
      </c>
      <c r="C221" s="216" t="s">
        <v>2843</v>
      </c>
      <c r="D221" s="26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c r="AD221" s="223"/>
      <c r="AE221" s="223"/>
      <c r="AF221" s="223"/>
      <c r="AG221" s="262"/>
      <c r="AH221" s="213"/>
      <c r="AI221" s="213"/>
      <c r="AJ221" s="213"/>
      <c r="AK221" s="213"/>
    </row>
    <row r="222" spans="1:37" ht="13.15" customHeight="1" x14ac:dyDescent="0.25">
      <c r="A222" s="215"/>
      <c r="B222" s="264" t="s">
        <v>2796</v>
      </c>
      <c r="C222" s="216" t="s">
        <v>2844</v>
      </c>
      <c r="D222" s="263"/>
      <c r="E222" s="223"/>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c r="AD222" s="223"/>
      <c r="AE222" s="223"/>
      <c r="AF222" s="223"/>
      <c r="AG222" s="262"/>
      <c r="AH222" s="213"/>
      <c r="AI222" s="213"/>
      <c r="AJ222" s="213"/>
      <c r="AK222" s="213"/>
    </row>
    <row r="223" spans="1:37" ht="13.15" customHeight="1" x14ac:dyDescent="0.25">
      <c r="A223" s="215"/>
      <c r="B223" s="264" t="s">
        <v>2803</v>
      </c>
      <c r="C223" s="216" t="s">
        <v>2845</v>
      </c>
      <c r="D223" s="26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62"/>
      <c r="AH223" s="213"/>
      <c r="AI223" s="213"/>
      <c r="AJ223" s="213"/>
      <c r="AK223" s="213"/>
    </row>
    <row r="224" spans="1:37" ht="13.15" customHeight="1" x14ac:dyDescent="0.25">
      <c r="A224" s="215"/>
      <c r="B224" s="265" t="s">
        <v>2846</v>
      </c>
      <c r="C224" s="522" t="s">
        <v>2867</v>
      </c>
      <c r="D224" s="522"/>
      <c r="E224" s="522"/>
      <c r="F224" s="522"/>
      <c r="G224" s="522"/>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3"/>
      <c r="AH224" s="213"/>
      <c r="AI224" s="213"/>
      <c r="AJ224" s="213"/>
      <c r="AK224" s="213"/>
    </row>
    <row r="225" spans="1:37" ht="13.15" customHeight="1" x14ac:dyDescent="0.25">
      <c r="A225" s="215"/>
      <c r="B225" s="265"/>
      <c r="C225" s="522"/>
      <c r="D225" s="522"/>
      <c r="E225" s="522"/>
      <c r="F225" s="522"/>
      <c r="G225" s="522"/>
      <c r="H225" s="522"/>
      <c r="I225" s="522"/>
      <c r="J225" s="522"/>
      <c r="K225" s="522"/>
      <c r="L225" s="522"/>
      <c r="M225" s="522"/>
      <c r="N225" s="522"/>
      <c r="O225" s="522"/>
      <c r="P225" s="522"/>
      <c r="Q225" s="522"/>
      <c r="R225" s="522"/>
      <c r="S225" s="522"/>
      <c r="T225" s="522"/>
      <c r="U225" s="522"/>
      <c r="V225" s="522"/>
      <c r="W225" s="522"/>
      <c r="X225" s="522"/>
      <c r="Y225" s="522"/>
      <c r="Z225" s="522"/>
      <c r="AA225" s="522"/>
      <c r="AB225" s="522"/>
      <c r="AC225" s="522"/>
      <c r="AD225" s="522"/>
      <c r="AE225" s="522"/>
      <c r="AF225" s="522"/>
      <c r="AG225" s="523"/>
      <c r="AH225" s="213"/>
      <c r="AI225" s="213"/>
      <c r="AJ225" s="213"/>
      <c r="AK225" s="213"/>
    </row>
    <row r="226" spans="1:37" ht="13.15" customHeight="1" x14ac:dyDescent="0.25">
      <c r="A226" s="215"/>
      <c r="B226" s="216"/>
      <c r="C226" s="522"/>
      <c r="D226" s="522"/>
      <c r="E226" s="522"/>
      <c r="F226" s="522"/>
      <c r="G226" s="522"/>
      <c r="H226" s="522"/>
      <c r="I226" s="522"/>
      <c r="J226" s="522"/>
      <c r="K226" s="522"/>
      <c r="L226" s="522"/>
      <c r="M226" s="522"/>
      <c r="N226" s="522"/>
      <c r="O226" s="522"/>
      <c r="P226" s="522"/>
      <c r="Q226" s="522"/>
      <c r="R226" s="522"/>
      <c r="S226" s="522"/>
      <c r="T226" s="522"/>
      <c r="U226" s="522"/>
      <c r="V226" s="522"/>
      <c r="W226" s="522"/>
      <c r="X226" s="522"/>
      <c r="Y226" s="522"/>
      <c r="Z226" s="522"/>
      <c r="AA226" s="522"/>
      <c r="AB226" s="522"/>
      <c r="AC226" s="522"/>
      <c r="AD226" s="522"/>
      <c r="AE226" s="522"/>
      <c r="AF226" s="522"/>
      <c r="AG226" s="523"/>
      <c r="AH226" s="213"/>
      <c r="AI226" s="213"/>
      <c r="AJ226" s="213"/>
      <c r="AK226" s="213"/>
    </row>
    <row r="227" spans="1:37" ht="13.15" customHeight="1" x14ac:dyDescent="0.25">
      <c r="A227" s="215"/>
      <c r="B227" s="216"/>
      <c r="C227" s="216"/>
      <c r="D227" s="26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62"/>
      <c r="AH227" s="213"/>
      <c r="AI227" s="213"/>
      <c r="AJ227" s="213"/>
      <c r="AK227" s="213"/>
    </row>
    <row r="228" spans="1:37" ht="13.15" customHeight="1" x14ac:dyDescent="0.25">
      <c r="A228" s="218" t="s">
        <v>477</v>
      </c>
      <c r="B228" s="216"/>
      <c r="C228" s="216"/>
      <c r="D228" s="26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62"/>
      <c r="AH228" s="213"/>
      <c r="AI228" s="213"/>
      <c r="AJ228" s="213"/>
      <c r="AK228" s="213"/>
    </row>
    <row r="229" spans="1:37" ht="5.15" customHeight="1" x14ac:dyDescent="0.25">
      <c r="A229" s="215"/>
      <c r="B229" s="216"/>
      <c r="C229" s="216"/>
      <c r="D229" s="263"/>
      <c r="E229" s="223"/>
      <c r="F229" s="223"/>
      <c r="G229" s="223"/>
      <c r="H229" s="223"/>
      <c r="I229" s="223"/>
      <c r="J229" s="223"/>
      <c r="K229" s="223"/>
      <c r="L229" s="223"/>
      <c r="M229" s="223"/>
      <c r="N229" s="223"/>
      <c r="O229" s="223"/>
      <c r="P229" s="223"/>
      <c r="Q229" s="223"/>
      <c r="R229" s="223"/>
      <c r="S229" s="223"/>
      <c r="T229" s="223"/>
      <c r="U229" s="223"/>
      <c r="V229" s="223"/>
      <c r="W229" s="223"/>
      <c r="X229" s="223"/>
      <c r="Y229" s="223"/>
      <c r="Z229" s="223"/>
      <c r="AA229" s="223"/>
      <c r="AB229" s="223"/>
      <c r="AC229" s="223"/>
      <c r="AD229" s="223"/>
      <c r="AE229" s="223"/>
      <c r="AF229" s="223"/>
      <c r="AG229" s="262"/>
      <c r="AH229" s="213"/>
      <c r="AI229" s="213"/>
      <c r="AJ229" s="213"/>
      <c r="AK229" s="213"/>
    </row>
    <row r="230" spans="1:37" ht="13.15" customHeight="1" x14ac:dyDescent="0.25">
      <c r="A230" s="215"/>
      <c r="B230" s="216" t="s">
        <v>2847</v>
      </c>
      <c r="C230" s="213"/>
      <c r="D230" s="263"/>
      <c r="E230" s="223"/>
      <c r="F230" s="223"/>
      <c r="G230" s="223"/>
      <c r="H230" s="223"/>
      <c r="I230" s="223"/>
      <c r="J230" s="223"/>
      <c r="K230" s="223"/>
      <c r="L230" s="223"/>
      <c r="M230" s="223"/>
      <c r="N230" s="223"/>
      <c r="O230" s="223"/>
      <c r="P230" s="223"/>
      <c r="Q230" s="223"/>
      <c r="R230" s="223"/>
      <c r="S230" s="223"/>
      <c r="T230" s="223"/>
      <c r="U230" s="223"/>
      <c r="V230" s="223"/>
      <c r="W230" s="223"/>
      <c r="X230" s="223"/>
      <c r="Y230" s="223"/>
      <c r="Z230" s="223"/>
      <c r="AA230" s="223"/>
      <c r="AB230" s="223"/>
      <c r="AC230" s="223"/>
      <c r="AD230" s="223"/>
      <c r="AE230" s="223"/>
      <c r="AF230" s="223"/>
      <c r="AG230" s="262"/>
      <c r="AH230" s="213"/>
      <c r="AI230" s="213"/>
      <c r="AJ230" s="213"/>
      <c r="AK230" s="213"/>
    </row>
    <row r="231" spans="1:37" ht="13.15" customHeight="1" x14ac:dyDescent="0.25">
      <c r="A231" s="224"/>
      <c r="B231" s="225"/>
      <c r="C231" s="225"/>
      <c r="D231" s="266"/>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c r="AA231" s="267"/>
      <c r="AB231" s="267"/>
      <c r="AC231" s="267"/>
      <c r="AD231" s="267"/>
      <c r="AE231" s="267"/>
      <c r="AF231" s="267"/>
      <c r="AG231" s="268"/>
      <c r="AH231" s="213"/>
      <c r="AI231" s="213"/>
      <c r="AJ231" s="213"/>
      <c r="AK231" s="213"/>
    </row>
    <row r="232" spans="1:37" ht="13.15" customHeight="1" x14ac:dyDescent="0.25">
      <c r="A232" s="381"/>
      <c r="B232" s="382"/>
      <c r="C232" s="382"/>
      <c r="D232" s="383"/>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384"/>
      <c r="AD232" s="384"/>
      <c r="AE232" s="384"/>
      <c r="AF232" s="384"/>
      <c r="AG232" s="385"/>
      <c r="AH232" s="213"/>
      <c r="AI232" s="213"/>
      <c r="AJ232" s="213"/>
      <c r="AK232" s="213"/>
    </row>
    <row r="233" spans="1:37" ht="13.15" customHeight="1" x14ac:dyDescent="0.3">
      <c r="A233" s="514" t="s">
        <v>2926</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6"/>
      <c r="AH233" s="213"/>
      <c r="AI233" s="213"/>
      <c r="AJ233" s="213"/>
      <c r="AK233" s="213"/>
    </row>
    <row r="234" spans="1:37" ht="12.75" hidden="1" customHeight="1" x14ac:dyDescent="0.25">
      <c r="A234" s="215"/>
      <c r="B234" s="212"/>
      <c r="C234" s="519" t="s">
        <v>2848</v>
      </c>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378"/>
      <c r="AH234" s="213"/>
      <c r="AI234" s="213"/>
      <c r="AJ234" s="213"/>
      <c r="AK234" s="213"/>
    </row>
    <row r="235" spans="1:37" ht="12.75" hidden="1" customHeight="1" x14ac:dyDescent="0.25">
      <c r="A235" s="215"/>
      <c r="B235" s="212"/>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378"/>
      <c r="AH235" s="213"/>
      <c r="AI235" s="213"/>
      <c r="AJ235" s="213"/>
      <c r="AK235" s="213"/>
    </row>
    <row r="236" spans="1:37" ht="12.75" hidden="1" customHeight="1" x14ac:dyDescent="0.25">
      <c r="A236" s="215"/>
      <c r="B236" s="212"/>
      <c r="C236" s="519"/>
      <c r="D236" s="519"/>
      <c r="E236" s="519"/>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378"/>
      <c r="AH236" s="213"/>
      <c r="AI236" s="213"/>
      <c r="AJ236" s="213"/>
      <c r="AK236" s="213"/>
    </row>
    <row r="237" spans="1:37" ht="5.15" hidden="1" customHeight="1" x14ac:dyDescent="0.25">
      <c r="A237" s="215"/>
      <c r="B237" s="237"/>
      <c r="C237" s="216"/>
      <c r="D237" s="263"/>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7"/>
      <c r="AD237" s="377"/>
      <c r="AE237" s="377"/>
      <c r="AF237" s="377"/>
      <c r="AG237" s="378"/>
      <c r="AH237" s="213"/>
      <c r="AI237" s="213"/>
      <c r="AJ237" s="213"/>
      <c r="AK237" s="213"/>
    </row>
    <row r="238" spans="1:37" ht="12.75" hidden="1" customHeight="1" x14ac:dyDescent="0.25">
      <c r="A238" s="215"/>
      <c r="B238" s="216"/>
      <c r="C238" s="212"/>
      <c r="D238" s="216" t="s">
        <v>2849</v>
      </c>
      <c r="E238" s="216"/>
      <c r="F238" s="216"/>
      <c r="G238" s="216"/>
      <c r="H238" s="216"/>
      <c r="I238" s="216"/>
      <c r="J238" s="529" t="s">
        <v>2850</v>
      </c>
      <c r="K238" s="529"/>
      <c r="L238" s="529"/>
      <c r="M238" s="529"/>
      <c r="N238" s="529"/>
      <c r="O238" s="529"/>
      <c r="P238" s="529"/>
      <c r="Q238" s="529"/>
      <c r="R238" s="529"/>
      <c r="S238" s="529"/>
      <c r="T238" s="529"/>
      <c r="U238" s="529"/>
      <c r="V238" s="529"/>
      <c r="W238" s="216"/>
      <c r="X238" s="216"/>
      <c r="Y238" s="216"/>
      <c r="Z238" s="216"/>
      <c r="AA238" s="216"/>
      <c r="AB238" s="216"/>
      <c r="AC238" s="216"/>
      <c r="AD238" s="212"/>
      <c r="AE238" s="216"/>
      <c r="AF238" s="216"/>
      <c r="AG238" s="217"/>
      <c r="AH238" s="213"/>
      <c r="AI238" s="213"/>
      <c r="AJ238" s="213"/>
      <c r="AK238" s="213"/>
    </row>
    <row r="239" spans="1:37" ht="13" hidden="1" x14ac:dyDescent="0.25">
      <c r="A239" s="215"/>
      <c r="B239" s="237"/>
      <c r="C239" s="216"/>
      <c r="D239" s="263"/>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7"/>
      <c r="AD239" s="377"/>
      <c r="AE239" s="377"/>
      <c r="AF239" s="377"/>
      <c r="AG239" s="378"/>
      <c r="AH239" s="213"/>
      <c r="AI239" s="213"/>
      <c r="AJ239" s="213"/>
      <c r="AK239" s="213"/>
    </row>
    <row r="240" spans="1:37" ht="12.75" hidden="1" customHeight="1" x14ac:dyDescent="0.25">
      <c r="A240" s="215"/>
      <c r="B240" s="237"/>
      <c r="C240" s="530" t="s">
        <v>2851</v>
      </c>
      <c r="D240" s="530"/>
      <c r="E240" s="530"/>
      <c r="F240" s="530"/>
      <c r="G240" s="530"/>
      <c r="H240" s="530"/>
      <c r="I240" s="530"/>
      <c r="J240" s="530"/>
      <c r="K240" s="530"/>
      <c r="L240" s="530"/>
      <c r="M240" s="530"/>
      <c r="N240" s="530"/>
      <c r="O240" s="530"/>
      <c r="P240" s="530"/>
      <c r="Q240" s="530"/>
      <c r="R240" s="530"/>
      <c r="S240" s="530"/>
      <c r="T240" s="530"/>
      <c r="U240" s="530"/>
      <c r="V240" s="530"/>
      <c r="W240" s="530"/>
      <c r="X240" s="530"/>
      <c r="Y240" s="530"/>
      <c r="Z240" s="530"/>
      <c r="AA240" s="530"/>
      <c r="AB240" s="530"/>
      <c r="AC240" s="530"/>
      <c r="AD240" s="530"/>
      <c r="AE240" s="530"/>
      <c r="AF240" s="530"/>
      <c r="AG240" s="378"/>
      <c r="AH240" s="213"/>
      <c r="AI240" s="213"/>
      <c r="AJ240" s="213"/>
      <c r="AK240" s="213"/>
    </row>
    <row r="241" spans="1:37" ht="12.75" hidden="1" customHeight="1" x14ac:dyDescent="0.25">
      <c r="A241" s="215"/>
      <c r="B241" s="216"/>
      <c r="C241" s="530"/>
      <c r="D241" s="530"/>
      <c r="E241" s="530"/>
      <c r="F241" s="530"/>
      <c r="G241" s="530"/>
      <c r="H241" s="530"/>
      <c r="I241" s="530"/>
      <c r="J241" s="530"/>
      <c r="K241" s="530"/>
      <c r="L241" s="530"/>
      <c r="M241" s="530"/>
      <c r="N241" s="530"/>
      <c r="O241" s="530"/>
      <c r="P241" s="530"/>
      <c r="Q241" s="530"/>
      <c r="R241" s="530"/>
      <c r="S241" s="530"/>
      <c r="T241" s="530"/>
      <c r="U241" s="530"/>
      <c r="V241" s="530"/>
      <c r="W241" s="530"/>
      <c r="X241" s="530"/>
      <c r="Y241" s="530"/>
      <c r="Z241" s="530"/>
      <c r="AA241" s="530"/>
      <c r="AB241" s="530"/>
      <c r="AC241" s="530"/>
      <c r="AD241" s="530"/>
      <c r="AE241" s="530"/>
      <c r="AF241" s="530"/>
      <c r="AG241" s="378"/>
      <c r="AH241" s="213"/>
      <c r="AI241" s="213"/>
      <c r="AJ241" s="213"/>
      <c r="AK241" s="213"/>
    </row>
    <row r="242" spans="1:37" ht="12.75" hidden="1" customHeight="1" x14ac:dyDescent="0.25">
      <c r="A242" s="215"/>
      <c r="B242" s="216"/>
      <c r="C242" s="530"/>
      <c r="D242" s="530"/>
      <c r="E242" s="530"/>
      <c r="F242" s="530"/>
      <c r="G242" s="530"/>
      <c r="H242" s="530"/>
      <c r="I242" s="530"/>
      <c r="J242" s="530"/>
      <c r="K242" s="530"/>
      <c r="L242" s="530"/>
      <c r="M242" s="530"/>
      <c r="N242" s="530"/>
      <c r="O242" s="530"/>
      <c r="P242" s="530"/>
      <c r="Q242" s="530"/>
      <c r="R242" s="530"/>
      <c r="S242" s="530"/>
      <c r="T242" s="530"/>
      <c r="U242" s="530"/>
      <c r="V242" s="530"/>
      <c r="W242" s="530"/>
      <c r="X242" s="530"/>
      <c r="Y242" s="530"/>
      <c r="Z242" s="530"/>
      <c r="AA242" s="530"/>
      <c r="AB242" s="530"/>
      <c r="AC242" s="530"/>
      <c r="AD242" s="530"/>
      <c r="AE242" s="530"/>
      <c r="AF242" s="530"/>
      <c r="AG242" s="378"/>
      <c r="AH242" s="213"/>
      <c r="AI242" s="213"/>
      <c r="AJ242" s="213"/>
      <c r="AK242" s="213"/>
    </row>
    <row r="243" spans="1:37" ht="12.75" hidden="1" customHeight="1" x14ac:dyDescent="0.25">
      <c r="A243" s="215"/>
      <c r="B243" s="216"/>
      <c r="C243" s="530"/>
      <c r="D243" s="530"/>
      <c r="E243" s="530"/>
      <c r="F243" s="530"/>
      <c r="G243" s="530"/>
      <c r="H243" s="530"/>
      <c r="I243" s="530"/>
      <c r="J243" s="530"/>
      <c r="K243" s="530"/>
      <c r="L243" s="530"/>
      <c r="M243" s="530"/>
      <c r="N243" s="530"/>
      <c r="O243" s="530"/>
      <c r="P243" s="530"/>
      <c r="Q243" s="530"/>
      <c r="R243" s="530"/>
      <c r="S243" s="530"/>
      <c r="T243" s="530"/>
      <c r="U243" s="530"/>
      <c r="V243" s="530"/>
      <c r="W243" s="530"/>
      <c r="X243" s="530"/>
      <c r="Y243" s="530"/>
      <c r="Z243" s="530"/>
      <c r="AA243" s="530"/>
      <c r="AB243" s="530"/>
      <c r="AC243" s="530"/>
      <c r="AD243" s="530"/>
      <c r="AE243" s="530"/>
      <c r="AF243" s="530"/>
      <c r="AG243" s="378"/>
      <c r="AH243" s="213"/>
      <c r="AI243" s="213"/>
      <c r="AJ243" s="213"/>
      <c r="AK243" s="213"/>
    </row>
    <row r="244" spans="1:37" ht="13" hidden="1" x14ac:dyDescent="0.3">
      <c r="A244" s="215"/>
      <c r="B244" s="216"/>
      <c r="C244" s="269"/>
      <c r="D244" s="270"/>
      <c r="E244" s="270"/>
      <c r="F244" s="270"/>
      <c r="G244" s="270"/>
      <c r="H244" s="270"/>
      <c r="I244" s="270"/>
      <c r="J244" s="270"/>
      <c r="K244" s="270"/>
      <c r="L244" s="270"/>
      <c r="M244" s="270"/>
      <c r="N244" s="270"/>
      <c r="O244" s="270"/>
      <c r="P244" s="270"/>
      <c r="Q244" s="270"/>
      <c r="R244" s="269"/>
      <c r="S244" s="269"/>
      <c r="T244" s="269"/>
      <c r="U244" s="269"/>
      <c r="V244" s="269"/>
      <c r="W244" s="269"/>
      <c r="X244" s="269"/>
      <c r="Y244" s="269"/>
      <c r="Z244" s="269"/>
      <c r="AA244" s="269"/>
      <c r="AB244" s="269"/>
      <c r="AC244" s="269"/>
      <c r="AD244" s="377"/>
      <c r="AE244" s="377"/>
      <c r="AF244" s="377"/>
      <c r="AG244" s="378"/>
      <c r="AH244" s="213"/>
      <c r="AI244" s="213"/>
      <c r="AJ244" s="213"/>
      <c r="AK244" s="213"/>
    </row>
    <row r="245" spans="1:37" ht="12.75" hidden="1" customHeight="1" x14ac:dyDescent="0.25">
      <c r="A245" s="215"/>
      <c r="B245" s="216"/>
      <c r="C245" s="530" t="s">
        <v>2852</v>
      </c>
      <c r="D245" s="530"/>
      <c r="E245" s="530"/>
      <c r="F245" s="530"/>
      <c r="G245" s="530"/>
      <c r="H245" s="530"/>
      <c r="I245" s="530"/>
      <c r="J245" s="530"/>
      <c r="K245" s="530"/>
      <c r="L245" s="530"/>
      <c r="M245" s="530"/>
      <c r="N245" s="530"/>
      <c r="O245" s="530"/>
      <c r="P245" s="530"/>
      <c r="Q245" s="530"/>
      <c r="R245" s="530"/>
      <c r="S245" s="530"/>
      <c r="T245" s="530"/>
      <c r="U245" s="530"/>
      <c r="V245" s="530"/>
      <c r="W245" s="530"/>
      <c r="X245" s="530"/>
      <c r="Y245" s="530"/>
      <c r="Z245" s="530"/>
      <c r="AA245" s="530"/>
      <c r="AB245" s="530"/>
      <c r="AC245" s="530"/>
      <c r="AD245" s="530"/>
      <c r="AE245" s="530"/>
      <c r="AF245" s="530"/>
      <c r="AG245" s="378"/>
      <c r="AH245" s="213"/>
      <c r="AI245" s="213"/>
      <c r="AJ245" s="213"/>
      <c r="AK245" s="213"/>
    </row>
    <row r="246" spans="1:37" ht="12.75" hidden="1" customHeight="1" x14ac:dyDescent="0.25">
      <c r="A246" s="215"/>
      <c r="B246" s="216"/>
      <c r="C246" s="530"/>
      <c r="D246" s="530"/>
      <c r="E246" s="530"/>
      <c r="F246" s="530"/>
      <c r="G246" s="530"/>
      <c r="H246" s="530"/>
      <c r="I246" s="530"/>
      <c r="J246" s="530"/>
      <c r="K246" s="530"/>
      <c r="L246" s="530"/>
      <c r="M246" s="530"/>
      <c r="N246" s="530"/>
      <c r="O246" s="530"/>
      <c r="P246" s="530"/>
      <c r="Q246" s="530"/>
      <c r="R246" s="530"/>
      <c r="S246" s="530"/>
      <c r="T246" s="530"/>
      <c r="U246" s="530"/>
      <c r="V246" s="530"/>
      <c r="W246" s="530"/>
      <c r="X246" s="530"/>
      <c r="Y246" s="530"/>
      <c r="Z246" s="530"/>
      <c r="AA246" s="530"/>
      <c r="AB246" s="530"/>
      <c r="AC246" s="530"/>
      <c r="AD246" s="530"/>
      <c r="AE246" s="530"/>
      <c r="AF246" s="530"/>
      <c r="AG246" s="378"/>
      <c r="AH246" s="213"/>
      <c r="AI246" s="213"/>
      <c r="AJ246" s="213"/>
      <c r="AK246" s="213"/>
    </row>
    <row r="247" spans="1:37" ht="12.75" hidden="1" customHeight="1" x14ac:dyDescent="0.25">
      <c r="A247" s="215"/>
      <c r="B247" s="216"/>
      <c r="C247" s="530"/>
      <c r="D247" s="530"/>
      <c r="E247" s="530"/>
      <c r="F247" s="530"/>
      <c r="G247" s="530"/>
      <c r="H247" s="530"/>
      <c r="I247" s="530"/>
      <c r="J247" s="530"/>
      <c r="K247" s="530"/>
      <c r="L247" s="530"/>
      <c r="M247" s="530"/>
      <c r="N247" s="530"/>
      <c r="O247" s="530"/>
      <c r="P247" s="530"/>
      <c r="Q247" s="530"/>
      <c r="R247" s="530"/>
      <c r="S247" s="530"/>
      <c r="T247" s="530"/>
      <c r="U247" s="530"/>
      <c r="V247" s="530"/>
      <c r="W247" s="530"/>
      <c r="X247" s="530"/>
      <c r="Y247" s="530"/>
      <c r="Z247" s="530"/>
      <c r="AA247" s="530"/>
      <c r="AB247" s="530"/>
      <c r="AC247" s="530"/>
      <c r="AD247" s="530"/>
      <c r="AE247" s="530"/>
      <c r="AF247" s="530"/>
      <c r="AG247" s="378"/>
      <c r="AH247" s="213"/>
      <c r="AI247" s="213"/>
      <c r="AJ247" s="213"/>
      <c r="AK247" s="213"/>
    </row>
    <row r="248" spans="1:37" ht="12.75" hidden="1" customHeight="1" x14ac:dyDescent="0.25">
      <c r="A248" s="215"/>
      <c r="B248" s="216"/>
      <c r="C248" s="530"/>
      <c r="D248" s="530"/>
      <c r="E248" s="530"/>
      <c r="F248" s="530"/>
      <c r="G248" s="530"/>
      <c r="H248" s="530"/>
      <c r="I248" s="530"/>
      <c r="J248" s="530"/>
      <c r="K248" s="530"/>
      <c r="L248" s="530"/>
      <c r="M248" s="530"/>
      <c r="N248" s="530"/>
      <c r="O248" s="530"/>
      <c r="P248" s="530"/>
      <c r="Q248" s="530"/>
      <c r="R248" s="530"/>
      <c r="S248" s="530"/>
      <c r="T248" s="530"/>
      <c r="U248" s="530"/>
      <c r="V248" s="530"/>
      <c r="W248" s="530"/>
      <c r="X248" s="530"/>
      <c r="Y248" s="530"/>
      <c r="Z248" s="530"/>
      <c r="AA248" s="530"/>
      <c r="AB248" s="530"/>
      <c r="AC248" s="530"/>
      <c r="AD248" s="530"/>
      <c r="AE248" s="530"/>
      <c r="AF248" s="530"/>
      <c r="AG248" s="217"/>
      <c r="AH248" s="213"/>
      <c r="AI248" s="213"/>
      <c r="AJ248" s="213"/>
      <c r="AK248" s="213"/>
    </row>
    <row r="249" spans="1:37" hidden="1" x14ac:dyDescent="0.25">
      <c r="A249" s="215"/>
      <c r="B249" s="216"/>
      <c r="C249" s="216"/>
      <c r="D249" s="216"/>
      <c r="E249" s="216"/>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7"/>
      <c r="AH249" s="213"/>
      <c r="AI249" s="213"/>
      <c r="AJ249" s="213"/>
      <c r="AK249" s="213"/>
    </row>
    <row r="250" spans="1:37" x14ac:dyDescent="0.25">
      <c r="A250" s="238"/>
      <c r="B250" s="239"/>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40"/>
      <c r="AH250" s="213"/>
      <c r="AI250" s="213"/>
      <c r="AJ250" s="213"/>
      <c r="AK250" s="213"/>
    </row>
    <row r="251" spans="1:37" x14ac:dyDescent="0.25">
      <c r="A251" s="213"/>
      <c r="B251" s="213"/>
      <c r="C251" s="213"/>
      <c r="D251" s="213"/>
      <c r="E251" s="213"/>
      <c r="F251" s="213"/>
      <c r="G251" s="213"/>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row>
    <row r="252" spans="1:37" x14ac:dyDescent="0.25">
      <c r="A252" s="213"/>
      <c r="B252" s="213"/>
      <c r="C252" s="213"/>
      <c r="D252" s="213"/>
      <c r="E252" s="213"/>
      <c r="F252" s="213"/>
      <c r="G252" s="213"/>
      <c r="H252" s="213"/>
      <c r="I252" s="213"/>
      <c r="J252" s="213"/>
      <c r="K252" s="213"/>
      <c r="L252" s="213"/>
      <c r="M252" s="213"/>
      <c r="N252" s="213"/>
      <c r="O252" s="213"/>
      <c r="P252" s="213"/>
      <c r="Q252" s="213"/>
      <c r="R252" s="213"/>
      <c r="S252" s="213"/>
      <c r="T252" s="213"/>
      <c r="U252" s="213"/>
      <c r="V252" s="213"/>
      <c r="W252" s="213"/>
      <c r="X252" s="213"/>
      <c r="Y252" s="213"/>
      <c r="Z252" s="213"/>
      <c r="AA252" s="213"/>
      <c r="AB252" s="213"/>
      <c r="AC252" s="213"/>
      <c r="AD252" s="213"/>
      <c r="AE252" s="213"/>
      <c r="AF252" s="213"/>
      <c r="AG252" s="213"/>
      <c r="AH252" s="213"/>
      <c r="AI252" s="213"/>
      <c r="AJ252" s="213"/>
      <c r="AK252" s="213"/>
    </row>
    <row r="253" spans="1:37" s="273" customFormat="1" x14ac:dyDescent="0.25">
      <c r="A253" s="271"/>
      <c r="B253" s="271"/>
      <c r="C253" s="271"/>
      <c r="D253" s="271"/>
      <c r="E253" s="271"/>
      <c r="F253" s="271"/>
      <c r="G253" s="271"/>
      <c r="H253" s="271"/>
      <c r="I253" s="271"/>
      <c r="J253" s="271"/>
      <c r="K253" s="271"/>
      <c r="L253" s="271"/>
      <c r="M253" s="271"/>
      <c r="N253" s="271"/>
      <c r="O253" s="271"/>
      <c r="P253" s="272"/>
      <c r="Q253" s="271"/>
      <c r="R253" s="271"/>
      <c r="S253" s="271"/>
      <c r="T253" s="271"/>
      <c r="U253" s="271"/>
      <c r="V253" s="271"/>
      <c r="W253" s="271"/>
      <c r="X253" s="271"/>
      <c r="Y253" s="271"/>
      <c r="Z253" s="271"/>
      <c r="AA253" s="271"/>
      <c r="AB253" s="271"/>
      <c r="AC253" s="271"/>
      <c r="AD253" s="271"/>
      <c r="AE253" s="271"/>
      <c r="AF253" s="271"/>
      <c r="AG253" s="271"/>
      <c r="AH253" s="271"/>
      <c r="AI253" s="271"/>
      <c r="AJ253" s="271"/>
      <c r="AK253" s="271"/>
    </row>
    <row r="257" ht="12.75" customHeight="1" x14ac:dyDescent="0.25"/>
  </sheetData>
  <sheetProtection algorithmName="SHA-512" hashValue="C6HgmN1l9aCj+4l2ZaZnRFvbdK+U48zhEdn68gj4pENZioY3RfoNP/hZTZ3ZEZF6nvg4GIuNxDCXQYrAkEI7rA==" saltValue="zRNTtcQn64HGQAYsB074Ew==" spinCount="100000" sheet="1" objects="1" scenarios="1"/>
  <mergeCells count="58">
    <mergeCell ref="C52:AG53"/>
    <mergeCell ref="A1:AG1"/>
    <mergeCell ref="A15:AG15"/>
    <mergeCell ref="B19:AF20"/>
    <mergeCell ref="B22:AF25"/>
    <mergeCell ref="B27:AF28"/>
    <mergeCell ref="B30:AF33"/>
    <mergeCell ref="C35:AF35"/>
    <mergeCell ref="A38:AG38"/>
    <mergeCell ref="B42:AG43"/>
    <mergeCell ref="D45:O45"/>
    <mergeCell ref="A48:AG48"/>
    <mergeCell ref="B71:AG73"/>
    <mergeCell ref="C55:AG56"/>
    <mergeCell ref="C60:AG61"/>
    <mergeCell ref="C63:AG66"/>
    <mergeCell ref="A69:AG69"/>
    <mergeCell ref="C145:AG149"/>
    <mergeCell ref="C151:AG152"/>
    <mergeCell ref="O156:AG157"/>
    <mergeCell ref="C78:Q78"/>
    <mergeCell ref="C79:AG80"/>
    <mergeCell ref="D81:AG82"/>
    <mergeCell ref="B92:AG95"/>
    <mergeCell ref="B102:AG103"/>
    <mergeCell ref="C85:H85"/>
    <mergeCell ref="J238:V238"/>
    <mergeCell ref="C240:AF243"/>
    <mergeCell ref="C245:AF248"/>
    <mergeCell ref="D86:Q86"/>
    <mergeCell ref="Q100:AD100"/>
    <mergeCell ref="C200:AG200"/>
    <mergeCell ref="C202:AG203"/>
    <mergeCell ref="C206:AG207"/>
    <mergeCell ref="C210:AG211"/>
    <mergeCell ref="C163:AG164"/>
    <mergeCell ref="C166:AG167"/>
    <mergeCell ref="C170:AG171"/>
    <mergeCell ref="C173:AG177"/>
    <mergeCell ref="B183:AG184"/>
    <mergeCell ref="B186:AG188"/>
    <mergeCell ref="O159:AG161"/>
    <mergeCell ref="A233:AG233"/>
    <mergeCell ref="C5:AG8"/>
    <mergeCell ref="C10:AG12"/>
    <mergeCell ref="C234:AF236"/>
    <mergeCell ref="C218:AG218"/>
    <mergeCell ref="C224:AG226"/>
    <mergeCell ref="B190:AG191"/>
    <mergeCell ref="B195:AG197"/>
    <mergeCell ref="B111:AG112"/>
    <mergeCell ref="B114:AG115"/>
    <mergeCell ref="C118:AG119"/>
    <mergeCell ref="C121:AG124"/>
    <mergeCell ref="D127:AG131"/>
    <mergeCell ref="D133:AG135"/>
    <mergeCell ref="D137:AG138"/>
    <mergeCell ref="D140:AG142"/>
  </mergeCells>
  <hyperlinks>
    <hyperlink ref="J238" r:id="rId1" display="http://vancouver.ca/home-property-development/large-building-energy-requirements-forms-checklists.aspx" xr:uid="{00000000-0004-0000-0000-000000000000}"/>
    <hyperlink ref="D45" r:id="rId2" xr:uid="{00000000-0004-0000-0000-000001000000}"/>
    <hyperlink ref="D45:O45" r:id="rId3" display="Access the energy checklist Training Videos" xr:uid="{00000000-0004-0000-0000-000002000000}"/>
    <hyperlink ref="C35" r:id="rId4" display="http://vancouver.ca/energy-info-document" xr:uid="{00000000-0004-0000-0000-000003000000}"/>
    <hyperlink ref="C35:AF35" r:id="rId5" display="Access the Energy Checklist Exemption form (within the Energy Requirements for Tenant Improvements document)" xr:uid="{00000000-0004-0000-0000-000004000000}"/>
    <hyperlink ref="D86:Q86" r:id="rId6" display="&quot;Alteration Language Supporting the Application of NECB&quot;" xr:uid="{00000000-0004-0000-0000-000005000000}"/>
    <hyperlink ref="C85:H85" r:id="rId7" display="Section 11.7 of Part 11" xr:uid="{00000000-0004-0000-0000-000006000000}"/>
  </hyperlinks>
  <printOptions horizontalCentered="1" verticalCentered="1"/>
  <pageMargins left="0.45" right="0.3" top="0.3" bottom="0.3" header="0.3" footer="0.3"/>
  <pageSetup scale="88" fitToHeight="0"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L95"/>
  <sheetViews>
    <sheetView zoomScale="90" zoomScaleNormal="90" workbookViewId="0"/>
  </sheetViews>
  <sheetFormatPr defaultColWidth="9.1796875" defaultRowHeight="14.5" x14ac:dyDescent="0.35"/>
  <cols>
    <col min="1" max="1" width="14.26953125" style="2" bestFit="1" customWidth="1"/>
    <col min="2" max="2" width="9.1796875" style="2"/>
    <col min="3" max="3" width="30.54296875" style="2" customWidth="1"/>
    <col min="4" max="16384" width="9.1796875" style="2"/>
  </cols>
  <sheetData>
    <row r="1" spans="1:38" x14ac:dyDescent="0.35">
      <c r="A1" s="304"/>
      <c r="B1" s="304"/>
      <c r="C1" s="304" t="s">
        <v>422</v>
      </c>
      <c r="D1" s="304"/>
      <c r="E1" s="304"/>
      <c r="F1" s="304" t="s">
        <v>423</v>
      </c>
      <c r="G1" s="304" t="s">
        <v>424</v>
      </c>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row>
    <row r="2" spans="1:38" x14ac:dyDescent="0.35">
      <c r="A2" s="304" t="s">
        <v>425</v>
      </c>
      <c r="B2" s="304"/>
      <c r="C2" s="304" t="s">
        <v>426</v>
      </c>
      <c r="D2" s="304">
        <v>2</v>
      </c>
      <c r="E2" s="304"/>
      <c r="F2" s="304"/>
      <c r="G2" s="304"/>
      <c r="H2" s="304"/>
      <c r="I2" s="304" t="s">
        <v>427</v>
      </c>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row>
    <row r="3" spans="1:38" x14ac:dyDescent="0.35">
      <c r="A3" s="304" t="s">
        <v>428</v>
      </c>
      <c r="B3" s="304"/>
      <c r="C3" s="304" t="s">
        <v>429</v>
      </c>
      <c r="D3" s="304">
        <v>3</v>
      </c>
      <c r="E3" s="304"/>
      <c r="F3" s="304"/>
      <c r="G3" s="304"/>
      <c r="H3" s="304"/>
      <c r="I3" s="304" t="s">
        <v>430</v>
      </c>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row>
    <row r="4" spans="1:38" x14ac:dyDescent="0.35">
      <c r="A4" s="304" t="s">
        <v>431</v>
      </c>
      <c r="B4" s="304"/>
      <c r="C4" s="304" t="s">
        <v>432</v>
      </c>
      <c r="D4" s="304">
        <v>4</v>
      </c>
      <c r="E4" s="304"/>
      <c r="F4" s="304"/>
      <c r="G4" s="304"/>
      <c r="H4" s="304"/>
      <c r="I4" s="304" t="s">
        <v>433</v>
      </c>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row>
    <row r="5" spans="1:38" x14ac:dyDescent="0.35">
      <c r="A5" s="304"/>
      <c r="B5" s="304"/>
      <c r="C5" s="304" t="s">
        <v>434</v>
      </c>
      <c r="D5" s="304">
        <v>5</v>
      </c>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row>
    <row r="6" spans="1:38" x14ac:dyDescent="0.35">
      <c r="A6" s="304"/>
      <c r="B6" s="304"/>
      <c r="C6" s="304" t="s">
        <v>435</v>
      </c>
      <c r="D6" s="304">
        <v>6</v>
      </c>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row>
    <row r="7" spans="1:38" x14ac:dyDescent="0.35">
      <c r="A7" s="304"/>
      <c r="B7" s="304"/>
      <c r="C7" s="304" t="s">
        <v>436</v>
      </c>
      <c r="D7" s="304">
        <v>7</v>
      </c>
      <c r="E7" s="304"/>
      <c r="F7" s="304"/>
      <c r="G7" s="304"/>
      <c r="H7" s="304"/>
      <c r="I7" s="304" t="s">
        <v>437</v>
      </c>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row>
    <row r="8" spans="1:38" x14ac:dyDescent="0.35">
      <c r="A8" s="304"/>
      <c r="B8" s="304"/>
      <c r="C8" s="304"/>
      <c r="D8" s="304"/>
      <c r="E8" s="304"/>
      <c r="F8" s="304"/>
      <c r="G8" s="304"/>
      <c r="H8" s="304"/>
      <c r="I8" s="304" t="s">
        <v>438</v>
      </c>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row>
    <row r="9" spans="1:38" x14ac:dyDescent="0.35">
      <c r="A9" s="304"/>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row>
    <row r="10" spans="1:38" x14ac:dyDescent="0.35">
      <c r="A10" s="304" t="s">
        <v>439</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row>
    <row r="11" spans="1:38" ht="16.5" customHeight="1" x14ac:dyDescent="0.35">
      <c r="A11" s="304" t="s">
        <v>440</v>
      </c>
      <c r="B11" s="304" t="s">
        <v>441</v>
      </c>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row>
    <row r="12" spans="1:38" ht="15" customHeight="1" x14ac:dyDescent="0.35">
      <c r="A12" s="304" t="s">
        <v>442</v>
      </c>
      <c r="B12" s="373" t="s">
        <v>443</v>
      </c>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row>
    <row r="13" spans="1:38" x14ac:dyDescent="0.35">
      <c r="A13" s="304" t="s">
        <v>444</v>
      </c>
      <c r="B13" s="304" t="s">
        <v>445</v>
      </c>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row>
    <row r="14" spans="1:38" ht="13.5" customHeight="1" x14ac:dyDescent="0.35">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row>
    <row r="15" spans="1:38" x14ac:dyDescent="0.35">
      <c r="A15" s="304"/>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row>
    <row r="16" spans="1:38" x14ac:dyDescent="0.35">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row>
    <row r="17" spans="1:38" x14ac:dyDescent="0.35">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row>
    <row r="18" spans="1:38" x14ac:dyDescent="0.35">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row>
    <row r="19" spans="1:38" x14ac:dyDescent="0.35">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row>
    <row r="20" spans="1:38" x14ac:dyDescent="0.35">
      <c r="A20" s="304"/>
      <c r="B20" s="304"/>
      <c r="C20" s="374" t="s">
        <v>72</v>
      </c>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row>
    <row r="21" spans="1:38" x14ac:dyDescent="0.35">
      <c r="A21" s="304"/>
      <c r="B21" s="304"/>
      <c r="C21" s="374" t="s">
        <v>78</v>
      </c>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row>
    <row r="22" spans="1:38" ht="23" x14ac:dyDescent="0.35">
      <c r="A22" s="304"/>
      <c r="B22" s="304"/>
      <c r="C22" s="375" t="s">
        <v>81</v>
      </c>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row>
    <row r="23" spans="1:38" x14ac:dyDescent="0.35">
      <c r="A23" s="304"/>
      <c r="B23" s="304"/>
      <c r="C23" s="375" t="s">
        <v>87</v>
      </c>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row>
    <row r="24" spans="1:38" x14ac:dyDescent="0.35">
      <c r="A24" s="304"/>
      <c r="B24" s="304"/>
      <c r="C24" s="375" t="s">
        <v>91</v>
      </c>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row>
    <row r="25" spans="1:38" x14ac:dyDescent="0.35">
      <c r="A25" s="304"/>
      <c r="B25" s="304"/>
      <c r="C25" s="375" t="s">
        <v>95</v>
      </c>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row>
    <row r="26" spans="1:38" x14ac:dyDescent="0.35">
      <c r="A26" s="304"/>
      <c r="B26" s="304"/>
      <c r="C26" s="375" t="s">
        <v>97</v>
      </c>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row>
    <row r="27" spans="1:38" ht="20" x14ac:dyDescent="0.35">
      <c r="A27" s="304"/>
      <c r="B27" s="304"/>
      <c r="C27" s="376" t="s">
        <v>100</v>
      </c>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row>
    <row r="28" spans="1:38" ht="23" x14ac:dyDescent="0.35">
      <c r="A28" s="304"/>
      <c r="B28" s="304"/>
      <c r="C28" s="375" t="s">
        <v>102</v>
      </c>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row>
    <row r="29" spans="1:38" x14ac:dyDescent="0.35">
      <c r="A29" s="304"/>
      <c r="B29" s="304"/>
      <c r="C29" s="375" t="s">
        <v>106</v>
      </c>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row>
    <row r="30" spans="1:38" x14ac:dyDescent="0.35">
      <c r="A30" s="304"/>
      <c r="B30" s="304"/>
      <c r="C30" s="375" t="s">
        <v>109</v>
      </c>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row>
    <row r="31" spans="1:38" x14ac:dyDescent="0.35">
      <c r="A31" s="304"/>
      <c r="B31" s="304"/>
      <c r="C31" s="375" t="s">
        <v>112</v>
      </c>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row>
    <row r="32" spans="1:38" x14ac:dyDescent="0.35">
      <c r="A32" s="304"/>
      <c r="B32" s="304"/>
      <c r="C32" s="374" t="s">
        <v>115</v>
      </c>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row>
    <row r="33" spans="1:38" x14ac:dyDescent="0.35">
      <c r="A33" s="304"/>
      <c r="B33" s="304"/>
      <c r="C33" s="375" t="s">
        <v>119</v>
      </c>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row>
    <row r="34" spans="1:38" x14ac:dyDescent="0.35">
      <c r="A34" s="304"/>
      <c r="B34" s="304"/>
      <c r="C34" s="375" t="s">
        <v>122</v>
      </c>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row>
    <row r="35" spans="1:38" x14ac:dyDescent="0.35">
      <c r="A35" s="304"/>
      <c r="B35" s="304"/>
      <c r="C35" s="374" t="s">
        <v>127</v>
      </c>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row>
    <row r="36" spans="1:38" x14ac:dyDescent="0.35">
      <c r="A36" s="304"/>
      <c r="B36" s="304"/>
      <c r="C36" s="374" t="s">
        <v>130</v>
      </c>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row>
    <row r="37" spans="1:38" x14ac:dyDescent="0.35">
      <c r="A37" s="304"/>
      <c r="B37" s="304"/>
      <c r="C37" s="374" t="s">
        <v>134</v>
      </c>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row>
    <row r="38" spans="1:38" x14ac:dyDescent="0.35">
      <c r="A38" s="304"/>
      <c r="B38" s="304"/>
      <c r="C38" s="374" t="s">
        <v>137</v>
      </c>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row>
    <row r="39" spans="1:38" x14ac:dyDescent="0.35">
      <c r="A39" s="304"/>
      <c r="B39" s="304"/>
      <c r="C39" s="374" t="s">
        <v>141</v>
      </c>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row>
    <row r="40" spans="1:38" x14ac:dyDescent="0.35">
      <c r="A40" s="304"/>
      <c r="B40" s="304"/>
      <c r="C40" s="374" t="s">
        <v>144</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row>
    <row r="41" spans="1:38" x14ac:dyDescent="0.35">
      <c r="A41" s="304"/>
      <c r="B41" s="304"/>
      <c r="C41" s="374" t="s">
        <v>147</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row>
    <row r="42" spans="1:38" x14ac:dyDescent="0.35">
      <c r="A42" s="304"/>
      <c r="B42" s="304"/>
      <c r="C42" s="374" t="s">
        <v>150</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row>
    <row r="43" spans="1:38" ht="23" x14ac:dyDescent="0.35">
      <c r="A43" s="304"/>
      <c r="B43" s="304"/>
      <c r="C43" s="375" t="s">
        <v>153</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row>
    <row r="44" spans="1:38" x14ac:dyDescent="0.35">
      <c r="A44" s="304"/>
      <c r="B44" s="304"/>
      <c r="C44" s="375" t="s">
        <v>155</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row>
    <row r="45" spans="1:38" ht="23" x14ac:dyDescent="0.35">
      <c r="A45" s="304"/>
      <c r="B45" s="304"/>
      <c r="C45" s="375" t="s">
        <v>157</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row>
    <row r="46" spans="1:38" ht="23" x14ac:dyDescent="0.35">
      <c r="A46" s="304"/>
      <c r="B46" s="304"/>
      <c r="C46" s="375" t="s">
        <v>160</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row>
    <row r="47" spans="1:38" x14ac:dyDescent="0.35">
      <c r="A47" s="304"/>
      <c r="B47" s="304"/>
      <c r="C47" s="374" t="s">
        <v>163</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row>
    <row r="48" spans="1:38" x14ac:dyDescent="0.35">
      <c r="A48" s="304"/>
      <c r="B48" s="304"/>
      <c r="C48" s="374" t="s">
        <v>166</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row>
    <row r="49" spans="1:38" x14ac:dyDescent="0.35">
      <c r="A49" s="304"/>
      <c r="B49" s="304"/>
      <c r="C49" s="375" t="s">
        <v>169</v>
      </c>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row>
    <row r="50" spans="1:38" x14ac:dyDescent="0.35">
      <c r="A50" s="304"/>
      <c r="B50" s="304"/>
      <c r="C50" s="375" t="s">
        <v>172</v>
      </c>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row>
    <row r="51" spans="1:38" ht="23" x14ac:dyDescent="0.35">
      <c r="A51" s="304"/>
      <c r="B51" s="304"/>
      <c r="C51" s="375" t="s">
        <v>175</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row>
    <row r="52" spans="1:38" x14ac:dyDescent="0.35">
      <c r="A52" s="304"/>
      <c r="B52" s="304"/>
      <c r="C52" s="375" t="s">
        <v>177</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row>
    <row r="53" spans="1:38" ht="23" x14ac:dyDescent="0.35">
      <c r="A53" s="304"/>
      <c r="B53" s="304"/>
      <c r="C53" s="375" t="s">
        <v>179</v>
      </c>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row>
    <row r="54" spans="1:38" x14ac:dyDescent="0.35">
      <c r="A54" s="304"/>
      <c r="B54" s="304"/>
      <c r="C54" s="375" t="s">
        <v>182</v>
      </c>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row>
    <row r="55" spans="1:38" ht="23" x14ac:dyDescent="0.35">
      <c r="A55" s="304"/>
      <c r="B55" s="304"/>
      <c r="C55" s="374" t="s">
        <v>186</v>
      </c>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row>
    <row r="56" spans="1:38" x14ac:dyDescent="0.35">
      <c r="A56" s="304"/>
      <c r="B56" s="304"/>
      <c r="C56" s="375" t="s">
        <v>189</v>
      </c>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row>
    <row r="57" spans="1:38" x14ac:dyDescent="0.35">
      <c r="A57" s="304"/>
      <c r="B57" s="304"/>
      <c r="C57" s="337" t="s">
        <v>192</v>
      </c>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row>
    <row r="58" spans="1:38" x14ac:dyDescent="0.35">
      <c r="A58" s="304"/>
      <c r="B58" s="304"/>
      <c r="C58" s="341" t="s">
        <v>195</v>
      </c>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row>
    <row r="59" spans="1:38" x14ac:dyDescent="0.35">
      <c r="A59" s="304"/>
      <c r="B59" s="304"/>
      <c r="C59" s="341" t="s">
        <v>199</v>
      </c>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row>
    <row r="60" spans="1:38" x14ac:dyDescent="0.35">
      <c r="A60" s="304"/>
      <c r="B60" s="304"/>
      <c r="C60" s="341" t="s">
        <v>201</v>
      </c>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row>
    <row r="61" spans="1:38" ht="23" x14ac:dyDescent="0.35">
      <c r="A61" s="304"/>
      <c r="B61" s="304"/>
      <c r="C61" s="341" t="s">
        <v>203</v>
      </c>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row>
    <row r="62" spans="1:38" x14ac:dyDescent="0.35">
      <c r="A62" s="304"/>
      <c r="B62" s="304"/>
      <c r="C62" s="375" t="s">
        <v>206</v>
      </c>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row>
    <row r="63" spans="1:38" x14ac:dyDescent="0.35">
      <c r="A63" s="304"/>
      <c r="B63" s="304"/>
      <c r="C63" s="374" t="s">
        <v>211</v>
      </c>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row>
    <row r="64" spans="1:38" x14ac:dyDescent="0.35">
      <c r="A64" s="304"/>
      <c r="B64" s="304"/>
      <c r="C64" s="374" t="s">
        <v>215</v>
      </c>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row>
    <row r="65" spans="1:38" x14ac:dyDescent="0.35">
      <c r="A65" s="304"/>
      <c r="B65" s="304"/>
      <c r="C65" s="374" t="s">
        <v>219</v>
      </c>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row>
    <row r="66" spans="1:38" x14ac:dyDescent="0.35">
      <c r="A66" s="304"/>
      <c r="B66" s="304"/>
      <c r="C66" s="375" t="s">
        <v>222</v>
      </c>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row>
    <row r="67" spans="1:38" x14ac:dyDescent="0.35">
      <c r="A67" s="304"/>
      <c r="B67" s="304"/>
      <c r="C67" s="374" t="s">
        <v>225</v>
      </c>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row>
    <row r="68" spans="1:38" x14ac:dyDescent="0.35">
      <c r="A68" s="304"/>
      <c r="B68" s="304"/>
      <c r="C68" s="323" t="s">
        <v>415</v>
      </c>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row>
    <row r="69" spans="1:38" x14ac:dyDescent="0.35">
      <c r="A69" s="304"/>
      <c r="B69" s="304"/>
      <c r="C69" s="323" t="s">
        <v>416</v>
      </c>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row>
    <row r="70" spans="1:38" x14ac:dyDescent="0.35">
      <c r="A70" s="304"/>
      <c r="B70" s="304"/>
      <c r="C70" s="323" t="s">
        <v>417</v>
      </c>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row>
    <row r="71" spans="1:38" x14ac:dyDescent="0.35">
      <c r="A71" s="304"/>
      <c r="B71" s="304"/>
      <c r="C71" s="323" t="s">
        <v>418</v>
      </c>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row>
    <row r="72" spans="1:38" x14ac:dyDescent="0.35">
      <c r="A72" s="304"/>
      <c r="B72" s="304"/>
      <c r="C72" s="323" t="s">
        <v>419</v>
      </c>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row>
    <row r="73" spans="1:38" x14ac:dyDescent="0.35">
      <c r="A73" s="304"/>
      <c r="B73" s="304"/>
      <c r="C73" s="323" t="s">
        <v>420</v>
      </c>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row>
    <row r="74" spans="1:38" x14ac:dyDescent="0.35">
      <c r="A74" s="304"/>
      <c r="B74" s="304"/>
      <c r="C74" s="323" t="s">
        <v>421</v>
      </c>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row>
    <row r="75" spans="1:38" x14ac:dyDescent="0.35">
      <c r="A75" s="304"/>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row>
    <row r="76" spans="1:38" x14ac:dyDescent="0.35">
      <c r="A76" s="304"/>
      <c r="B76" s="304"/>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row>
    <row r="77" spans="1:38" x14ac:dyDescent="0.35">
      <c r="A77" s="304"/>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row>
    <row r="78" spans="1:38" x14ac:dyDescent="0.35">
      <c r="A78" s="304"/>
      <c r="B78" s="304"/>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row>
    <row r="79" spans="1:38" x14ac:dyDescent="0.35">
      <c r="A79" s="304"/>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row>
    <row r="80" spans="1:38" x14ac:dyDescent="0.35">
      <c r="A80" s="304"/>
      <c r="B80" s="304"/>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row>
    <row r="81" spans="1:38" x14ac:dyDescent="0.35">
      <c r="A81" s="304"/>
      <c r="B81" s="304"/>
      <c r="C81" s="304"/>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row>
    <row r="82" spans="1:38" x14ac:dyDescent="0.35">
      <c r="A82" s="304"/>
      <c r="B82" s="304"/>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row>
    <row r="83" spans="1:38" x14ac:dyDescent="0.35">
      <c r="A83" s="304"/>
      <c r="B83" s="304"/>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row>
    <row r="84" spans="1:38" x14ac:dyDescent="0.35">
      <c r="A84" s="304"/>
      <c r="B84" s="304"/>
      <c r="C84" s="304"/>
      <c r="D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row>
    <row r="85" spans="1:38" x14ac:dyDescent="0.35">
      <c r="A85" s="304"/>
      <c r="B85" s="304"/>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row>
    <row r="86" spans="1:38" x14ac:dyDescent="0.35">
      <c r="A86" s="304"/>
      <c r="B86" s="304"/>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row>
    <row r="87" spans="1:38" x14ac:dyDescent="0.35">
      <c r="A87" s="304"/>
      <c r="B87" s="304"/>
      <c r="C87" s="304"/>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row>
    <row r="88" spans="1:38" x14ac:dyDescent="0.35">
      <c r="A88" s="304"/>
      <c r="B88" s="304"/>
      <c r="C88" s="304"/>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row>
    <row r="89" spans="1:38" x14ac:dyDescent="0.35">
      <c r="A89" s="304"/>
      <c r="B89" s="304"/>
      <c r="C89" s="304"/>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row>
    <row r="90" spans="1:38" x14ac:dyDescent="0.35">
      <c r="A90" s="304"/>
      <c r="B90" s="304"/>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row>
    <row r="91" spans="1:38" x14ac:dyDescent="0.35">
      <c r="A91" s="304"/>
      <c r="B91" s="304"/>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row>
    <row r="92" spans="1:38" x14ac:dyDescent="0.35">
      <c r="A92" s="304"/>
      <c r="B92" s="304"/>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row>
    <row r="93" spans="1:38" x14ac:dyDescent="0.35">
      <c r="A93" s="304"/>
      <c r="B93" s="304"/>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row>
    <row r="94" spans="1:38" x14ac:dyDescent="0.35">
      <c r="A94" s="304"/>
      <c r="B94" s="304"/>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row>
    <row r="95" spans="1:38" x14ac:dyDescent="0.35">
      <c r="A95" s="304"/>
      <c r="B95" s="304"/>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row>
  </sheetData>
  <sheetProtection algorithmName="SHA-512" hashValue="hLWdGGmpYmj+Xxm62y1ZPle+d+r4J5V+b7o3pRIozxNzq1SwMMOOW68+/AwTxgXsoJGPoHSpY9oMSGlBeNPOhA==" saltValue="kGXGUSp72OD1s42q86c56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B243"/>
  <sheetViews>
    <sheetView topLeftCell="P1" zoomScale="45" zoomScaleNormal="45" workbookViewId="0">
      <selection activeCell="P16" sqref="P16"/>
    </sheetView>
  </sheetViews>
  <sheetFormatPr defaultColWidth="9.1796875" defaultRowHeight="14.5" x14ac:dyDescent="0.35"/>
  <cols>
    <col min="1" max="1" width="9.1796875" style="2"/>
    <col min="2" max="2" width="17.54296875" style="3" customWidth="1"/>
    <col min="3" max="3" width="12.453125" style="2" customWidth="1"/>
    <col min="4" max="8" width="9.1796875" style="2"/>
    <col min="9" max="9" width="45" style="2" customWidth="1"/>
    <col min="10" max="10" width="13.26953125" style="2" bestFit="1" customWidth="1"/>
    <col min="11" max="12" width="9.1796875" style="2"/>
    <col min="13" max="13" width="18.81640625" style="2" customWidth="1"/>
    <col min="14" max="14" width="13.81640625" style="2" customWidth="1"/>
    <col min="15" max="15" width="9.1796875" style="2"/>
    <col min="16" max="16" width="21.7265625" style="2" customWidth="1"/>
    <col min="17" max="17" width="69.81640625" style="2" customWidth="1"/>
    <col min="18" max="18" width="54.54296875" style="2" bestFit="1" customWidth="1"/>
    <col min="19" max="19" width="7.6328125" style="2" customWidth="1"/>
    <col min="20" max="36" width="10.6328125" style="2" customWidth="1"/>
    <col min="37" max="37" width="7.6328125" style="2" customWidth="1"/>
    <col min="38" max="43" width="9.1796875" style="2"/>
    <col min="44" max="44" width="12" style="2" bestFit="1" customWidth="1"/>
    <col min="45" max="16384" width="9.1796875" style="2"/>
  </cols>
  <sheetData>
    <row r="1" spans="1:54" ht="15" thickBot="1" x14ac:dyDescent="0.4">
      <c r="A1" s="304"/>
      <c r="B1" s="305" t="s">
        <v>13</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row>
    <row r="2" spans="1:54" x14ac:dyDescent="0.35">
      <c r="A2" s="304"/>
      <c r="B2" s="306" t="s">
        <v>14</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t="s">
        <v>15</v>
      </c>
      <c r="AJ2" s="307"/>
      <c r="AK2" s="307"/>
      <c r="AL2" s="307"/>
      <c r="AM2" s="307"/>
      <c r="AN2" s="307"/>
      <c r="AO2" s="307"/>
      <c r="AP2" s="307"/>
      <c r="AQ2" s="307"/>
      <c r="AR2" s="307" t="s">
        <v>16</v>
      </c>
      <c r="AS2" s="307"/>
      <c r="AT2" s="307"/>
      <c r="AU2" s="307"/>
      <c r="AV2" s="307"/>
      <c r="AW2" s="307"/>
      <c r="AX2" s="308"/>
      <c r="AY2" s="304"/>
      <c r="AZ2" s="304"/>
      <c r="BA2" s="304"/>
      <c r="BB2" s="304"/>
    </row>
    <row r="3" spans="1:54" s="3" customFormat="1" ht="58" x14ac:dyDescent="0.35">
      <c r="A3" s="309"/>
      <c r="B3" s="310" t="s">
        <v>17</v>
      </c>
      <c r="C3" s="311" t="s">
        <v>18</v>
      </c>
      <c r="D3" s="311" t="s">
        <v>19</v>
      </c>
      <c r="E3" s="311" t="s">
        <v>20</v>
      </c>
      <c r="F3" s="311" t="s">
        <v>21</v>
      </c>
      <c r="G3" s="311" t="s">
        <v>22</v>
      </c>
      <c r="H3" s="311" t="s">
        <v>23</v>
      </c>
      <c r="I3" s="311"/>
      <c r="J3" s="311" t="s">
        <v>24</v>
      </c>
      <c r="K3" s="311" t="str">
        <f>C3</f>
        <v>Zone 4: &lt;3000</v>
      </c>
      <c r="L3" s="311" t="str">
        <f t="shared" ref="L3:P3" si="0">D3</f>
        <v>Zone 5: 3000 to 3999</v>
      </c>
      <c r="M3" s="311" t="str">
        <f t="shared" si="0"/>
        <v>Zone 6: 4000 to 4999</v>
      </c>
      <c r="N3" s="311" t="str">
        <f t="shared" si="0"/>
        <v>Zone 7A: 5000 to 5999</v>
      </c>
      <c r="O3" s="311" t="str">
        <f t="shared" si="0"/>
        <v>Zone 7B: 6000 to 6999</v>
      </c>
      <c r="P3" s="311" t="str">
        <f t="shared" si="0"/>
        <v>Zone 8: ≥ 7000</v>
      </c>
      <c r="Q3" s="311"/>
      <c r="R3" s="311"/>
      <c r="S3" s="311"/>
      <c r="T3" s="311"/>
      <c r="U3" s="311"/>
      <c r="V3" s="311"/>
      <c r="W3" s="311"/>
      <c r="X3" s="311"/>
      <c r="Y3" s="311"/>
      <c r="Z3" s="311"/>
      <c r="AA3" s="311"/>
      <c r="AB3" s="311"/>
      <c r="AC3" s="311"/>
      <c r="AD3" s="311"/>
      <c r="AE3" s="311"/>
      <c r="AF3" s="311"/>
      <c r="AG3" s="311"/>
      <c r="AH3" s="311"/>
      <c r="AI3" s="513" t="s">
        <v>24</v>
      </c>
      <c r="AJ3" s="311"/>
      <c r="AK3" s="311" t="str">
        <f>C3</f>
        <v>Zone 4: &lt;3000</v>
      </c>
      <c r="AL3" s="311" t="str">
        <f t="shared" ref="AL3:AP3" si="1">D3</f>
        <v>Zone 5: 3000 to 3999</v>
      </c>
      <c r="AM3" s="311" t="str">
        <f t="shared" si="1"/>
        <v>Zone 6: 4000 to 4999</v>
      </c>
      <c r="AN3" s="311" t="str">
        <f t="shared" si="1"/>
        <v>Zone 7A: 5000 to 5999</v>
      </c>
      <c r="AO3" s="311" t="str">
        <f t="shared" si="1"/>
        <v>Zone 7B: 6000 to 6999</v>
      </c>
      <c r="AP3" s="311" t="str">
        <f t="shared" si="1"/>
        <v>Zone 8: ≥ 7000</v>
      </c>
      <c r="AQ3" s="311"/>
      <c r="AR3" s="311" t="s">
        <v>25</v>
      </c>
      <c r="AS3" s="311" t="str">
        <f>C3</f>
        <v>Zone 4: &lt;3000</v>
      </c>
      <c r="AT3" s="311" t="str">
        <f t="shared" ref="AT3:AX3" si="2">D3</f>
        <v>Zone 5: 3000 to 3999</v>
      </c>
      <c r="AU3" s="311" t="str">
        <f t="shared" si="2"/>
        <v>Zone 6: 4000 to 4999</v>
      </c>
      <c r="AV3" s="311" t="str">
        <f t="shared" si="2"/>
        <v>Zone 7A: 5000 to 5999</v>
      </c>
      <c r="AW3" s="311" t="str">
        <f t="shared" si="2"/>
        <v>Zone 7B: 6000 to 6999</v>
      </c>
      <c r="AX3" s="311" t="str">
        <f t="shared" si="2"/>
        <v>Zone 8: ≥ 7000</v>
      </c>
      <c r="AY3" s="309"/>
      <c r="AZ3" s="309"/>
      <c r="BA3" s="309"/>
      <c r="BB3" s="309"/>
    </row>
    <row r="4" spans="1:54" x14ac:dyDescent="0.35">
      <c r="A4" s="304"/>
      <c r="B4" s="310" t="s">
        <v>1</v>
      </c>
      <c r="C4" s="312">
        <v>0.315</v>
      </c>
      <c r="D4" s="312">
        <v>0.27800000000000002</v>
      </c>
      <c r="E4" s="312">
        <v>0.247</v>
      </c>
      <c r="F4" s="312">
        <v>0.21</v>
      </c>
      <c r="G4" s="312">
        <v>0.21</v>
      </c>
      <c r="H4" s="312">
        <v>0.183</v>
      </c>
      <c r="I4" s="312"/>
      <c r="J4" s="311" t="s">
        <v>4</v>
      </c>
      <c r="K4" s="312">
        <v>2.4</v>
      </c>
      <c r="L4" s="312">
        <v>2.2000000000000002</v>
      </c>
      <c r="M4" s="312">
        <v>2.2000000000000002</v>
      </c>
      <c r="N4" s="312">
        <v>2.2000000000000002</v>
      </c>
      <c r="O4" s="312">
        <v>2.2000000000000002</v>
      </c>
      <c r="P4" s="312">
        <v>1.6</v>
      </c>
      <c r="Q4" s="312"/>
      <c r="R4" s="311"/>
      <c r="S4" s="311"/>
      <c r="T4" s="311"/>
      <c r="U4" s="311"/>
      <c r="V4" s="311"/>
      <c r="W4" s="311"/>
      <c r="X4" s="311"/>
      <c r="Y4" s="311"/>
      <c r="Z4" s="311"/>
      <c r="AA4" s="311"/>
      <c r="AB4" s="311"/>
      <c r="AC4" s="311"/>
      <c r="AD4" s="311"/>
      <c r="AE4" s="311"/>
      <c r="AF4" s="311"/>
      <c r="AG4" s="311"/>
      <c r="AH4" s="311"/>
      <c r="AI4" s="311" t="s">
        <v>26</v>
      </c>
      <c r="AJ4" s="311"/>
      <c r="AK4" s="312">
        <v>2.4</v>
      </c>
      <c r="AL4" s="312">
        <v>2.2000000000000002</v>
      </c>
      <c r="AM4" s="312">
        <v>2.2000000000000002</v>
      </c>
      <c r="AN4" s="312">
        <v>2.2000000000000002</v>
      </c>
      <c r="AO4" s="312">
        <v>2.2000000000000002</v>
      </c>
      <c r="AP4" s="312">
        <v>1.6</v>
      </c>
      <c r="AQ4" s="312"/>
      <c r="AR4" s="311" t="s">
        <v>27</v>
      </c>
      <c r="AS4" s="312">
        <v>0.56799999999999995</v>
      </c>
      <c r="AT4" s="312">
        <v>0.379</v>
      </c>
      <c r="AU4" s="312">
        <v>0.28399999999999997</v>
      </c>
      <c r="AV4" s="312">
        <v>0.28399999999999997</v>
      </c>
      <c r="AW4" s="312">
        <v>0.28399999999999997</v>
      </c>
      <c r="AX4" s="313">
        <v>0.21</v>
      </c>
      <c r="AY4" s="304"/>
      <c r="AZ4" s="304"/>
      <c r="BA4" s="304"/>
      <c r="BB4" s="304"/>
    </row>
    <row r="5" spans="1:54" x14ac:dyDescent="0.35">
      <c r="A5" s="304"/>
      <c r="B5" s="310" t="s">
        <v>2</v>
      </c>
      <c r="C5" s="312">
        <v>0.22700000000000001</v>
      </c>
      <c r="D5" s="312">
        <v>0.183</v>
      </c>
      <c r="E5" s="312">
        <v>0.183</v>
      </c>
      <c r="F5" s="312">
        <v>0.16200000000000001</v>
      </c>
      <c r="G5" s="312">
        <v>0.16200000000000001</v>
      </c>
      <c r="H5" s="312">
        <v>0.14199999999999999</v>
      </c>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1" t="s">
        <v>28</v>
      </c>
      <c r="AS5" s="312">
        <v>0.56799999999999995</v>
      </c>
      <c r="AT5" s="312">
        <v>0.379</v>
      </c>
      <c r="AU5" s="312">
        <v>0.28399999999999997</v>
      </c>
      <c r="AV5" s="312">
        <v>0.28399999999999997</v>
      </c>
      <c r="AW5" s="312">
        <v>0.28399999999999997</v>
      </c>
      <c r="AX5" s="313">
        <v>0.21</v>
      </c>
      <c r="AY5" s="304"/>
      <c r="AZ5" s="304"/>
      <c r="BA5" s="304"/>
      <c r="BB5" s="304"/>
    </row>
    <row r="6" spans="1:54" x14ac:dyDescent="0.35">
      <c r="A6" s="304"/>
      <c r="B6" s="310" t="s">
        <v>3</v>
      </c>
      <c r="C6" s="312">
        <v>0.22700000000000001</v>
      </c>
      <c r="D6" s="312">
        <v>0.183</v>
      </c>
      <c r="E6" s="312">
        <v>0.183</v>
      </c>
      <c r="F6" s="312">
        <v>0.16200000000000001</v>
      </c>
      <c r="G6" s="312">
        <v>0.16200000000000001</v>
      </c>
      <c r="H6" s="312">
        <v>0.14199999999999999</v>
      </c>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1" t="s">
        <v>29</v>
      </c>
      <c r="AS6" s="312">
        <v>0.75700000000000001</v>
      </c>
      <c r="AT6" s="312">
        <v>0.75700000000000001</v>
      </c>
      <c r="AU6" s="312">
        <v>0.75700000000000001</v>
      </c>
      <c r="AV6" s="312">
        <v>0.75700000000000001</v>
      </c>
      <c r="AW6" s="312">
        <v>0.75700000000000001</v>
      </c>
      <c r="AX6" s="313">
        <v>0.379</v>
      </c>
      <c r="AY6" s="304"/>
      <c r="AZ6" s="304"/>
      <c r="BA6" s="304"/>
      <c r="BB6" s="304"/>
    </row>
    <row r="7" spans="1:54" x14ac:dyDescent="0.35">
      <c r="A7" s="304"/>
      <c r="B7" s="310" t="s">
        <v>4</v>
      </c>
      <c r="C7" s="312">
        <v>2.4</v>
      </c>
      <c r="D7" s="312">
        <v>2.2000000000000002</v>
      </c>
      <c r="E7" s="312">
        <v>2.2000000000000002</v>
      </c>
      <c r="F7" s="312">
        <v>2.2000000000000002</v>
      </c>
      <c r="G7" s="312">
        <v>2.2000000000000002</v>
      </c>
      <c r="H7" s="312">
        <v>1.6</v>
      </c>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3"/>
      <c r="AY7" s="304"/>
      <c r="AZ7" s="304"/>
      <c r="BA7" s="304"/>
      <c r="BB7" s="304"/>
    </row>
    <row r="8" spans="1:54" x14ac:dyDescent="0.35">
      <c r="A8" s="304"/>
      <c r="B8" s="310" t="s">
        <v>30</v>
      </c>
      <c r="C8" s="312">
        <v>2.4</v>
      </c>
      <c r="D8" s="312">
        <v>2.2000000000000002</v>
      </c>
      <c r="E8" s="312">
        <v>2.2000000000000002</v>
      </c>
      <c r="F8" s="312">
        <v>2.2000000000000002</v>
      </c>
      <c r="G8" s="312">
        <v>2.2000000000000002</v>
      </c>
      <c r="H8" s="312">
        <v>1.6</v>
      </c>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3"/>
      <c r="AY8" s="304"/>
      <c r="AZ8" s="304"/>
      <c r="BA8" s="304"/>
      <c r="BB8" s="304"/>
    </row>
    <row r="9" spans="1:54" x14ac:dyDescent="0.35">
      <c r="A9" s="304"/>
      <c r="B9" s="310" t="s">
        <v>31</v>
      </c>
      <c r="C9" s="312">
        <v>0.56799999999999995</v>
      </c>
      <c r="D9" s="312">
        <v>0.379</v>
      </c>
      <c r="E9" s="312">
        <v>0.28399999999999997</v>
      </c>
      <c r="F9" s="312">
        <v>0.28399999999999997</v>
      </c>
      <c r="G9" s="312">
        <v>0.28399999999999997</v>
      </c>
      <c r="H9" s="312">
        <v>0.21</v>
      </c>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3"/>
      <c r="AY9" s="304"/>
      <c r="AZ9" s="304"/>
      <c r="BA9" s="304"/>
      <c r="BB9" s="304"/>
    </row>
    <row r="10" spans="1:54" x14ac:dyDescent="0.35">
      <c r="A10" s="304"/>
      <c r="B10" s="310" t="s">
        <v>32</v>
      </c>
      <c r="C10" s="312">
        <v>0.56799999999999995</v>
      </c>
      <c r="D10" s="312">
        <v>0.379</v>
      </c>
      <c r="E10" s="312">
        <v>0.28399999999999997</v>
      </c>
      <c r="F10" s="312">
        <v>0.28399999999999997</v>
      </c>
      <c r="G10" s="312">
        <v>0.28399999999999997</v>
      </c>
      <c r="H10" s="312">
        <v>0.21</v>
      </c>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3"/>
      <c r="AY10" s="304"/>
      <c r="AZ10" s="304"/>
      <c r="BA10" s="304"/>
      <c r="BB10" s="304"/>
    </row>
    <row r="11" spans="1:54" ht="29" x14ac:dyDescent="0.35">
      <c r="A11" s="304"/>
      <c r="B11" s="310" t="s">
        <v>33</v>
      </c>
      <c r="C11" s="312">
        <v>0.75700000000000001</v>
      </c>
      <c r="D11" s="312">
        <v>0.75700000000000001</v>
      </c>
      <c r="E11" s="312">
        <v>0.75700000000000001</v>
      </c>
      <c r="F11" s="312">
        <v>0.75700000000000001</v>
      </c>
      <c r="G11" s="312">
        <v>0.75700000000000001</v>
      </c>
      <c r="H11" s="312">
        <v>0.379</v>
      </c>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3"/>
      <c r="AY11" s="304"/>
      <c r="AZ11" s="304"/>
      <c r="BA11" s="304"/>
      <c r="BB11" s="304"/>
    </row>
    <row r="12" spans="1:54" x14ac:dyDescent="0.35">
      <c r="A12" s="304"/>
      <c r="B12" s="310"/>
      <c r="C12" s="304"/>
      <c r="D12" s="304"/>
      <c r="E12" s="304"/>
      <c r="F12" s="304"/>
      <c r="G12" s="304"/>
      <c r="H12" s="304"/>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3"/>
      <c r="AY12" s="304"/>
      <c r="AZ12" s="304"/>
      <c r="BA12" s="304"/>
      <c r="BB12" s="304"/>
    </row>
    <row r="13" spans="1:54" x14ac:dyDescent="0.35">
      <c r="A13" s="304"/>
      <c r="B13" s="310"/>
      <c r="C13" s="304"/>
      <c r="D13" s="304"/>
      <c r="E13" s="304"/>
      <c r="F13" s="304"/>
      <c r="G13" s="304"/>
      <c r="H13" s="304"/>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s="304"/>
      <c r="AZ13" s="304"/>
      <c r="BA13" s="304"/>
      <c r="BB13" s="304"/>
    </row>
    <row r="14" spans="1:54" x14ac:dyDescent="0.35">
      <c r="A14" s="304"/>
      <c r="B14" s="310"/>
      <c r="C14" s="304"/>
      <c r="D14" s="304"/>
      <c r="E14" s="304"/>
      <c r="F14" s="304"/>
      <c r="G14" s="304"/>
      <c r="H14" s="304"/>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304"/>
      <c r="AZ14" s="304"/>
      <c r="BA14" s="304"/>
      <c r="BB14" s="304"/>
    </row>
    <row r="15" spans="1:54" x14ac:dyDescent="0.35">
      <c r="A15" s="304"/>
      <c r="B15" s="310"/>
      <c r="C15" s="304"/>
      <c r="D15" s="304"/>
      <c r="E15" s="304"/>
      <c r="F15" s="304"/>
      <c r="G15" s="304"/>
      <c r="H15" s="304"/>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3"/>
      <c r="AY15" s="304"/>
      <c r="AZ15" s="304"/>
      <c r="BA15" s="304"/>
      <c r="BB15" s="304"/>
    </row>
    <row r="16" spans="1:54" x14ac:dyDescent="0.35">
      <c r="A16" s="304"/>
      <c r="B16" s="310"/>
      <c r="C16" s="304"/>
      <c r="D16" s="304"/>
      <c r="E16" s="304"/>
      <c r="F16" s="304"/>
      <c r="G16" s="304"/>
      <c r="H16" s="304"/>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3"/>
      <c r="AY16" s="304"/>
      <c r="AZ16" s="304"/>
      <c r="BA16" s="304"/>
      <c r="BB16" s="304"/>
    </row>
    <row r="17" spans="1:54" x14ac:dyDescent="0.35">
      <c r="A17" s="304"/>
      <c r="B17" s="310"/>
      <c r="C17" s="304"/>
      <c r="D17" s="304"/>
      <c r="E17" s="304"/>
      <c r="F17" s="304"/>
      <c r="G17" s="304"/>
      <c r="H17" s="304"/>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3"/>
      <c r="AY17" s="304"/>
      <c r="AZ17" s="304"/>
      <c r="BA17" s="304"/>
      <c r="BB17" s="304"/>
    </row>
    <row r="18" spans="1:54" x14ac:dyDescent="0.35">
      <c r="A18" s="304"/>
      <c r="B18" s="310"/>
      <c r="C18" s="304"/>
      <c r="D18" s="304"/>
      <c r="E18" s="304"/>
      <c r="F18" s="304"/>
      <c r="G18" s="304"/>
      <c r="H18" s="304"/>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3"/>
      <c r="AY18" s="304"/>
      <c r="AZ18" s="304"/>
      <c r="BA18" s="304"/>
      <c r="BB18" s="304"/>
    </row>
    <row r="19" spans="1:54" x14ac:dyDescent="0.35">
      <c r="A19" s="304"/>
      <c r="B19" s="310"/>
      <c r="C19" s="304"/>
      <c r="D19" s="304"/>
      <c r="E19" s="304"/>
      <c r="F19" s="304"/>
      <c r="G19" s="304"/>
      <c r="H19" s="304"/>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3"/>
      <c r="AY19" s="304"/>
      <c r="AZ19" s="304"/>
      <c r="BA19" s="304"/>
      <c r="BB19" s="304"/>
    </row>
    <row r="20" spans="1:54" x14ac:dyDescent="0.35">
      <c r="A20" s="304"/>
      <c r="B20" s="310"/>
      <c r="C20" s="304"/>
      <c r="D20" s="304"/>
      <c r="E20" s="304"/>
      <c r="F20" s="304"/>
      <c r="G20" s="304"/>
      <c r="H20" s="304"/>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3"/>
      <c r="AY20" s="304"/>
      <c r="AZ20" s="304"/>
      <c r="BA20" s="304"/>
      <c r="BB20" s="304"/>
    </row>
    <row r="21" spans="1:54" x14ac:dyDescent="0.35">
      <c r="A21" s="304"/>
      <c r="B21" s="310"/>
      <c r="C21" s="304"/>
      <c r="D21" s="304"/>
      <c r="E21" s="304"/>
      <c r="F21" s="304"/>
      <c r="G21" s="304"/>
      <c r="H21" s="304"/>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3"/>
      <c r="AY21" s="304"/>
      <c r="AZ21" s="304"/>
      <c r="BA21" s="304"/>
      <c r="BB21" s="304"/>
    </row>
    <row r="22" spans="1:54" x14ac:dyDescent="0.35">
      <c r="A22" s="304"/>
      <c r="B22" s="310"/>
      <c r="C22" s="304"/>
      <c r="D22" s="304"/>
      <c r="E22" s="304"/>
      <c r="F22" s="304"/>
      <c r="G22" s="304"/>
      <c r="H22" s="304"/>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3"/>
      <c r="AY22" s="304"/>
      <c r="AZ22" s="304"/>
      <c r="BA22" s="304"/>
      <c r="BB22" s="304"/>
    </row>
    <row r="23" spans="1:54" ht="44" thickBot="1" x14ac:dyDescent="0.4">
      <c r="A23" s="304"/>
      <c r="B23" s="310" t="s">
        <v>34</v>
      </c>
      <c r="C23" s="312"/>
      <c r="D23" s="312"/>
      <c r="E23" s="312"/>
      <c r="F23" s="312"/>
      <c r="G23" s="312"/>
      <c r="H23" s="312"/>
      <c r="I23" s="304"/>
      <c r="J23" s="314"/>
      <c r="K23" s="312"/>
      <c r="L23" s="312"/>
      <c r="M23" s="312"/>
      <c r="N23" s="312"/>
      <c r="O23" s="312"/>
      <c r="P23" s="312"/>
      <c r="Q23" s="448">
        <v>1</v>
      </c>
      <c r="R23" s="448">
        <v>2</v>
      </c>
      <c r="S23" s="448">
        <v>3</v>
      </c>
      <c r="T23" s="448">
        <v>4</v>
      </c>
      <c r="U23" s="448">
        <v>5</v>
      </c>
      <c r="V23" s="448">
        <v>6</v>
      </c>
      <c r="W23" s="448">
        <v>7</v>
      </c>
      <c r="X23" s="448">
        <v>8</v>
      </c>
      <c r="Y23" s="448">
        <v>9</v>
      </c>
      <c r="Z23" s="448">
        <v>10</v>
      </c>
      <c r="AA23" s="448">
        <v>11</v>
      </c>
      <c r="AB23" s="448">
        <v>12</v>
      </c>
      <c r="AC23" s="448">
        <v>13</v>
      </c>
      <c r="AD23" s="448">
        <v>14</v>
      </c>
      <c r="AE23" s="448">
        <v>15</v>
      </c>
      <c r="AF23" s="448">
        <v>16</v>
      </c>
      <c r="AG23" s="448">
        <v>17</v>
      </c>
      <c r="AH23" s="448">
        <v>18</v>
      </c>
      <c r="AI23" s="448">
        <v>19</v>
      </c>
      <c r="AJ23" s="448">
        <v>20</v>
      </c>
      <c r="AK23" s="448">
        <v>21</v>
      </c>
      <c r="AL23" s="312"/>
      <c r="AM23" s="312"/>
      <c r="AN23" s="312"/>
      <c r="AO23" s="312"/>
      <c r="AP23" s="312"/>
      <c r="AQ23" s="312"/>
      <c r="AR23" s="312"/>
      <c r="AS23" s="312"/>
      <c r="AT23" s="312"/>
      <c r="AU23" s="312"/>
      <c r="AV23" s="312"/>
      <c r="AW23" s="312"/>
      <c r="AX23" s="313"/>
      <c r="AY23" s="304"/>
      <c r="AZ23" s="304"/>
      <c r="BA23" s="304"/>
      <c r="BB23" s="304"/>
    </row>
    <row r="24" spans="1:54" ht="44" thickBot="1" x14ac:dyDescent="0.4">
      <c r="A24" s="313"/>
      <c r="B24" s="311" t="str">
        <f>C3</f>
        <v>Zone 4: &lt;3000</v>
      </c>
      <c r="C24" s="311" t="str">
        <f t="shared" ref="C24:G24" si="3">D3</f>
        <v>Zone 5: 3000 to 3999</v>
      </c>
      <c r="D24" s="311" t="str">
        <f t="shared" si="3"/>
        <v>Zone 6: 4000 to 4999</v>
      </c>
      <c r="E24" s="311" t="str">
        <f t="shared" si="3"/>
        <v>Zone 7A: 5000 to 5999</v>
      </c>
      <c r="F24" s="311" t="str">
        <f t="shared" si="3"/>
        <v>Zone 7B: 6000 to 6999</v>
      </c>
      <c r="G24" s="311" t="str">
        <f t="shared" si="3"/>
        <v>Zone 8: ≥ 7000</v>
      </c>
      <c r="H24" s="312"/>
      <c r="I24" s="315" t="s">
        <v>2753</v>
      </c>
      <c r="J24" s="314"/>
      <c r="K24" s="312"/>
      <c r="L24" s="312"/>
      <c r="M24" s="312"/>
      <c r="N24" s="312"/>
      <c r="O24" s="312"/>
      <c r="P24" s="312"/>
      <c r="Q24" s="316" t="s">
        <v>35</v>
      </c>
      <c r="R24" s="316"/>
      <c r="S24" s="316"/>
      <c r="T24" s="548" t="s">
        <v>3017</v>
      </c>
      <c r="U24" s="549"/>
      <c r="V24" s="550" t="s">
        <v>3018</v>
      </c>
      <c r="W24" s="551"/>
      <c r="X24" s="559" t="s">
        <v>3017</v>
      </c>
      <c r="Y24" s="560"/>
      <c r="Z24" s="561" t="s">
        <v>3018</v>
      </c>
      <c r="AA24" s="562"/>
      <c r="AB24" s="552" t="s">
        <v>3021</v>
      </c>
      <c r="AC24" s="553"/>
      <c r="AD24" s="503" t="s">
        <v>3019</v>
      </c>
      <c r="AE24" s="504" t="s">
        <v>3020</v>
      </c>
      <c r="AF24" s="556" t="s">
        <v>3027</v>
      </c>
      <c r="AG24" s="557"/>
      <c r="AH24" s="558"/>
      <c r="AI24" s="554" t="s">
        <v>3028</v>
      </c>
      <c r="AJ24" s="555"/>
      <c r="AK24" s="312"/>
      <c r="AL24" s="312"/>
      <c r="AM24" s="312"/>
      <c r="AN24" s="312"/>
      <c r="AO24" s="312"/>
      <c r="AP24" s="312"/>
      <c r="AQ24" s="312"/>
      <c r="AR24" s="312"/>
      <c r="AS24" s="312"/>
      <c r="AT24" s="312"/>
      <c r="AU24" s="312"/>
      <c r="AV24" s="312"/>
      <c r="AW24" s="312"/>
      <c r="AX24" s="313"/>
      <c r="AY24" s="304"/>
      <c r="AZ24" s="304"/>
      <c r="BA24" s="304"/>
      <c r="BB24" s="304"/>
    </row>
    <row r="25" spans="1:54" ht="27.5" thickBot="1" x14ac:dyDescent="0.45">
      <c r="A25" s="313">
        <v>1</v>
      </c>
      <c r="B25" s="317">
        <v>0.4</v>
      </c>
      <c r="C25" s="312">
        <v>0.4</v>
      </c>
      <c r="D25" s="312">
        <v>0.47</v>
      </c>
      <c r="E25" s="312">
        <v>0.47</v>
      </c>
      <c r="F25" s="312">
        <v>0.47</v>
      </c>
      <c r="G25" s="312">
        <v>0.2</v>
      </c>
      <c r="H25" s="312"/>
      <c r="I25" s="318" t="s">
        <v>36</v>
      </c>
      <c r="J25" s="319" t="s">
        <v>37</v>
      </c>
      <c r="K25" s="312"/>
      <c r="L25" s="312"/>
      <c r="M25" s="312"/>
      <c r="N25" s="312"/>
      <c r="O25" s="312"/>
      <c r="P25" s="312">
        <v>1</v>
      </c>
      <c r="Q25" s="320" t="s">
        <v>2938</v>
      </c>
      <c r="R25" s="421" t="s">
        <v>2939</v>
      </c>
      <c r="S25" s="423" t="s">
        <v>3037</v>
      </c>
      <c r="T25" s="428">
        <v>35</v>
      </c>
      <c r="U25" s="438">
        <v>0.2</v>
      </c>
      <c r="V25" s="476">
        <v>40</v>
      </c>
      <c r="W25" s="438">
        <v>0.2</v>
      </c>
      <c r="X25" s="477"/>
      <c r="Y25" s="476"/>
      <c r="Z25" s="476"/>
      <c r="AA25" s="478"/>
      <c r="AB25" s="424"/>
      <c r="AC25" s="429"/>
      <c r="AD25" s="439"/>
      <c r="AE25" s="470"/>
      <c r="AF25" s="479"/>
      <c r="AG25" s="420"/>
      <c r="AH25" s="429"/>
      <c r="AI25" s="428"/>
      <c r="AJ25" s="429"/>
      <c r="AK25" s="427" t="s">
        <v>3010</v>
      </c>
      <c r="AL25" s="312"/>
      <c r="AM25" s="312"/>
      <c r="AN25" s="312"/>
      <c r="AO25" s="312"/>
      <c r="AP25" s="312"/>
      <c r="AQ25" s="312"/>
      <c r="AR25" s="312"/>
      <c r="AS25" s="312"/>
      <c r="AT25" s="312"/>
      <c r="AU25" s="312"/>
      <c r="AV25" s="312"/>
      <c r="AW25" s="312"/>
      <c r="AX25" s="313"/>
      <c r="AY25" s="304"/>
      <c r="AZ25" s="304"/>
      <c r="BA25" s="304"/>
      <c r="BB25" s="304"/>
    </row>
    <row r="26" spans="1:54" ht="27" x14ac:dyDescent="0.4">
      <c r="A26" s="304"/>
      <c r="B26" s="310"/>
      <c r="C26" s="312"/>
      <c r="D26" s="312"/>
      <c r="E26" s="312"/>
      <c r="F26" s="312"/>
      <c r="G26" s="312"/>
      <c r="H26" s="312"/>
      <c r="I26" s="399" t="s">
        <v>38</v>
      </c>
      <c r="J26" s="404">
        <v>8.1</v>
      </c>
      <c r="K26" s="312"/>
      <c r="L26" s="312"/>
      <c r="M26" s="312"/>
      <c r="N26" s="312"/>
      <c r="O26" s="312"/>
      <c r="P26" s="312">
        <v>2</v>
      </c>
      <c r="Q26" s="320" t="s">
        <v>2940</v>
      </c>
      <c r="R26" s="421" t="s">
        <v>2941</v>
      </c>
      <c r="S26" s="423" t="s">
        <v>3037</v>
      </c>
      <c r="T26" s="430"/>
      <c r="U26" s="421"/>
      <c r="V26" s="397"/>
      <c r="W26" s="421"/>
      <c r="X26" s="430">
        <v>0.47199999999999998</v>
      </c>
      <c r="Y26" s="421">
        <v>38.5</v>
      </c>
      <c r="Z26" s="397">
        <v>0.47199999999999998</v>
      </c>
      <c r="AA26" s="431">
        <v>33.5</v>
      </c>
      <c r="AB26" s="425"/>
      <c r="AC26" s="431"/>
      <c r="AD26" s="440"/>
      <c r="AE26" s="471"/>
      <c r="AF26" s="480"/>
      <c r="AG26" s="397"/>
      <c r="AH26" s="431"/>
      <c r="AI26" s="430"/>
      <c r="AJ26" s="431"/>
      <c r="AK26" s="427" t="s">
        <v>3010</v>
      </c>
      <c r="AL26" s="312"/>
      <c r="AM26" s="312"/>
      <c r="AN26" s="312"/>
      <c r="AO26" s="312"/>
      <c r="AP26" s="312"/>
      <c r="AQ26" s="312"/>
      <c r="AR26" s="312"/>
      <c r="AS26" s="312"/>
      <c r="AT26" s="312"/>
      <c r="AU26" s="312"/>
      <c r="AV26" s="312"/>
      <c r="AW26" s="312"/>
      <c r="AX26" s="313"/>
      <c r="AY26" s="304"/>
      <c r="AZ26" s="304"/>
      <c r="BA26" s="304"/>
      <c r="BB26" s="304"/>
    </row>
    <row r="27" spans="1:54" ht="15" x14ac:dyDescent="0.4">
      <c r="A27" s="304"/>
      <c r="B27" s="310"/>
      <c r="C27" s="312"/>
      <c r="D27" s="312"/>
      <c r="E27" s="312"/>
      <c r="F27" s="312"/>
      <c r="G27" s="312"/>
      <c r="H27" s="312"/>
      <c r="I27" s="400" t="s">
        <v>39</v>
      </c>
      <c r="J27" s="404">
        <v>6.9</v>
      </c>
      <c r="K27" s="312"/>
      <c r="L27" s="312"/>
      <c r="M27" s="312"/>
      <c r="N27" s="312"/>
      <c r="O27" s="312"/>
      <c r="P27" s="312">
        <v>3</v>
      </c>
      <c r="Q27" s="320" t="s">
        <v>2942</v>
      </c>
      <c r="R27" s="421" t="s">
        <v>2943</v>
      </c>
      <c r="S27" s="422" t="s">
        <v>3038</v>
      </c>
      <c r="T27" s="432"/>
      <c r="U27" s="422"/>
      <c r="V27" s="397"/>
      <c r="W27" s="421"/>
      <c r="X27" s="430"/>
      <c r="Y27" s="397"/>
      <c r="Z27" s="397"/>
      <c r="AA27" s="431"/>
      <c r="AB27" s="425">
        <v>0.3</v>
      </c>
      <c r="AC27" s="431">
        <v>102.2</v>
      </c>
      <c r="AD27" s="440"/>
      <c r="AE27" s="471"/>
      <c r="AF27" s="480"/>
      <c r="AG27" s="397"/>
      <c r="AH27" s="431"/>
      <c r="AI27" s="430"/>
      <c r="AJ27" s="431"/>
      <c r="AK27" s="426" t="s">
        <v>2741</v>
      </c>
      <c r="AL27" s="312"/>
      <c r="AM27" s="312"/>
      <c r="AN27" s="312"/>
      <c r="AO27" s="312"/>
      <c r="AP27" s="312"/>
      <c r="AQ27" s="312"/>
      <c r="AR27" s="312"/>
      <c r="AS27" s="312"/>
      <c r="AT27" s="312"/>
      <c r="AU27" s="312"/>
      <c r="AV27" s="312"/>
      <c r="AW27" s="312"/>
      <c r="AX27" s="313"/>
      <c r="AY27" s="304"/>
      <c r="AZ27" s="304"/>
      <c r="BA27" s="304"/>
      <c r="BB27" s="304"/>
    </row>
    <row r="28" spans="1:54" x14ac:dyDescent="0.35">
      <c r="A28" s="304"/>
      <c r="B28" s="310"/>
      <c r="C28" s="312"/>
      <c r="D28" s="312"/>
      <c r="E28" s="312"/>
      <c r="F28" s="312"/>
      <c r="G28" s="312"/>
      <c r="H28" s="312"/>
      <c r="I28" s="400" t="s">
        <v>40</v>
      </c>
      <c r="J28" s="404">
        <v>8.5</v>
      </c>
      <c r="K28" s="312"/>
      <c r="L28" s="312"/>
      <c r="M28" s="312"/>
      <c r="N28" s="312"/>
      <c r="O28" s="312"/>
      <c r="P28" s="312">
        <v>4</v>
      </c>
      <c r="Q28" s="320" t="s">
        <v>2944</v>
      </c>
      <c r="R28" s="422" t="s">
        <v>42</v>
      </c>
      <c r="S28" s="422" t="s">
        <v>3022</v>
      </c>
      <c r="T28" s="432"/>
      <c r="U28" s="422"/>
      <c r="V28" s="320"/>
      <c r="W28" s="422"/>
      <c r="X28" s="432"/>
      <c r="Y28" s="320"/>
      <c r="Z28" s="320"/>
      <c r="AA28" s="433"/>
      <c r="AB28" s="426"/>
      <c r="AC28" s="433"/>
      <c r="AD28" s="441">
        <v>2.1</v>
      </c>
      <c r="AE28" s="472"/>
      <c r="AF28" s="481"/>
      <c r="AG28" s="320"/>
      <c r="AH28" s="433"/>
      <c r="AI28" s="432"/>
      <c r="AJ28" s="433"/>
      <c r="AK28" s="426" t="s">
        <v>2742</v>
      </c>
      <c r="AL28" s="312"/>
      <c r="AM28" s="312"/>
      <c r="AN28" s="312"/>
      <c r="AO28" s="312"/>
      <c r="AP28" s="312"/>
      <c r="AQ28" s="312"/>
      <c r="AR28" s="312"/>
      <c r="AS28" s="312"/>
      <c r="AT28" s="312"/>
      <c r="AU28" s="312"/>
      <c r="AV28" s="312"/>
      <c r="AW28" s="312"/>
      <c r="AX28" s="313"/>
      <c r="AY28" s="304"/>
      <c r="AZ28" s="304"/>
      <c r="BA28" s="304"/>
      <c r="BB28" s="304"/>
    </row>
    <row r="29" spans="1:54" ht="15.5" thickBot="1" x14ac:dyDescent="0.45">
      <c r="A29" s="304"/>
      <c r="B29" s="321"/>
      <c r="C29" s="322"/>
      <c r="D29" s="322"/>
      <c r="E29" s="322"/>
      <c r="F29" s="322"/>
      <c r="G29" s="322"/>
      <c r="H29" s="322"/>
      <c r="I29" s="400" t="s">
        <v>41</v>
      </c>
      <c r="J29" s="404">
        <v>8.6</v>
      </c>
      <c r="K29" s="322"/>
      <c r="L29" s="322"/>
      <c r="M29" s="322"/>
      <c r="N29" s="322"/>
      <c r="O29" s="322"/>
      <c r="P29" s="312">
        <v>5</v>
      </c>
      <c r="Q29" s="320" t="s">
        <v>2945</v>
      </c>
      <c r="R29" s="422" t="s">
        <v>2946</v>
      </c>
      <c r="S29" s="422" t="s">
        <v>3023</v>
      </c>
      <c r="T29" s="432"/>
      <c r="U29" s="422"/>
      <c r="V29" s="320"/>
      <c r="W29" s="422"/>
      <c r="X29" s="432"/>
      <c r="Y29" s="320"/>
      <c r="Z29" s="320"/>
      <c r="AA29" s="433"/>
      <c r="AB29" s="426"/>
      <c r="AC29" s="433"/>
      <c r="AD29" s="441"/>
      <c r="AE29" s="475">
        <v>98</v>
      </c>
      <c r="AF29" s="481"/>
      <c r="AG29" s="419"/>
      <c r="AH29" s="482"/>
      <c r="AI29" s="432"/>
      <c r="AJ29" s="433"/>
      <c r="AK29" s="426" t="s">
        <v>2947</v>
      </c>
      <c r="AL29" s="312"/>
      <c r="AM29" s="312"/>
      <c r="AN29" s="312"/>
      <c r="AO29" s="312"/>
      <c r="AP29" s="312"/>
      <c r="AQ29" s="312"/>
      <c r="AR29" s="312"/>
      <c r="AS29" s="312"/>
      <c r="AT29" s="312"/>
      <c r="AU29" s="312"/>
      <c r="AV29" s="312"/>
      <c r="AW29" s="312"/>
      <c r="AX29" s="313"/>
      <c r="AY29" s="304"/>
      <c r="AZ29" s="304"/>
      <c r="BA29" s="304"/>
      <c r="BB29" s="304"/>
    </row>
    <row r="30" spans="1:54" ht="15" x14ac:dyDescent="0.4">
      <c r="A30" s="304"/>
      <c r="B30" s="309"/>
      <c r="C30" s="304"/>
      <c r="D30" s="304"/>
      <c r="E30" s="304"/>
      <c r="F30" s="304"/>
      <c r="G30" s="304"/>
      <c r="H30" s="304"/>
      <c r="I30" s="400" t="s">
        <v>43</v>
      </c>
      <c r="J30" s="404">
        <v>8.1999999999999993</v>
      </c>
      <c r="K30" s="304"/>
      <c r="L30" s="304"/>
      <c r="M30" s="304"/>
      <c r="N30" s="304"/>
      <c r="O30" s="304"/>
      <c r="P30" s="312">
        <v>6</v>
      </c>
      <c r="Q30" s="320" t="s">
        <v>2948</v>
      </c>
      <c r="R30" s="422" t="s">
        <v>2949</v>
      </c>
      <c r="S30" s="422" t="s">
        <v>3024</v>
      </c>
      <c r="T30" s="432"/>
      <c r="U30" s="422"/>
      <c r="V30" s="320"/>
      <c r="W30" s="422"/>
      <c r="X30" s="432"/>
      <c r="Y30" s="320"/>
      <c r="Z30" s="320"/>
      <c r="AA30" s="433"/>
      <c r="AB30" s="426"/>
      <c r="AC30" s="433"/>
      <c r="AD30" s="441"/>
      <c r="AE30" s="472"/>
      <c r="AF30" s="481"/>
      <c r="AG30" s="320"/>
      <c r="AH30" s="433"/>
      <c r="AI30" s="432">
        <v>0.34560000000000002</v>
      </c>
      <c r="AJ30" s="433">
        <v>5.2999999999999998E-4</v>
      </c>
      <c r="AK30" s="426" t="s">
        <v>2950</v>
      </c>
      <c r="AL30" s="312"/>
      <c r="AM30" s="312"/>
      <c r="AN30" s="312"/>
      <c r="AO30" s="312"/>
      <c r="AP30" s="312"/>
      <c r="AQ30" s="312"/>
      <c r="AR30" s="312"/>
      <c r="AS30" s="312"/>
      <c r="AT30" s="312"/>
      <c r="AU30" s="312"/>
      <c r="AV30" s="312"/>
      <c r="AW30" s="312"/>
      <c r="AX30" s="312"/>
      <c r="AY30" s="304"/>
      <c r="AZ30" s="304"/>
      <c r="BA30" s="304"/>
      <c r="BB30" s="304"/>
    </row>
    <row r="31" spans="1:54" ht="15" x14ac:dyDescent="0.4">
      <c r="A31" s="304"/>
      <c r="B31" s="309"/>
      <c r="C31" s="304"/>
      <c r="D31" s="304"/>
      <c r="E31" s="304"/>
      <c r="F31" s="304"/>
      <c r="G31" s="304"/>
      <c r="H31" s="304"/>
      <c r="I31" s="400" t="s">
        <v>44</v>
      </c>
      <c r="J31" s="404">
        <v>7.6</v>
      </c>
      <c r="K31" s="304"/>
      <c r="L31" s="304"/>
      <c r="M31" s="304"/>
      <c r="N31" s="304"/>
      <c r="O31" s="304"/>
      <c r="P31" s="312">
        <v>7</v>
      </c>
      <c r="Q31" s="320" t="s">
        <v>2951</v>
      </c>
      <c r="R31" s="422" t="s">
        <v>2952</v>
      </c>
      <c r="S31" s="422" t="s">
        <v>3024</v>
      </c>
      <c r="T31" s="432"/>
      <c r="U31" s="422"/>
      <c r="V31" s="320"/>
      <c r="W31" s="422"/>
      <c r="X31" s="432"/>
      <c r="Y31" s="320"/>
      <c r="Z31" s="320"/>
      <c r="AA31" s="433"/>
      <c r="AB31" s="426"/>
      <c r="AC31" s="433"/>
      <c r="AD31" s="441"/>
      <c r="AE31" s="472"/>
      <c r="AF31" s="481"/>
      <c r="AG31" s="320"/>
      <c r="AH31" s="433"/>
      <c r="AI31" s="432">
        <v>0.59819999999999995</v>
      </c>
      <c r="AJ31" s="433">
        <v>5.0000000000000001E-4</v>
      </c>
      <c r="AK31" s="426" t="s">
        <v>2950</v>
      </c>
      <c r="AL31" s="304"/>
      <c r="AM31" s="304"/>
      <c r="AN31" s="304"/>
      <c r="AO31" s="304"/>
      <c r="AP31" s="304"/>
      <c r="AQ31" s="304"/>
      <c r="AR31" s="304"/>
      <c r="AS31" s="304"/>
      <c r="AT31" s="304"/>
      <c r="AU31" s="304"/>
      <c r="AV31" s="304"/>
      <c r="AW31" s="304"/>
      <c r="AX31" s="304"/>
      <c r="AY31" s="304"/>
      <c r="AZ31" s="304"/>
      <c r="BA31" s="304"/>
      <c r="BB31" s="304"/>
    </row>
    <row r="32" spans="1:54" ht="15" x14ac:dyDescent="0.4">
      <c r="A32" s="304"/>
      <c r="B32" s="309"/>
      <c r="C32" s="304"/>
      <c r="D32" s="304"/>
      <c r="E32" s="304"/>
      <c r="F32" s="304"/>
      <c r="G32" s="304"/>
      <c r="H32" s="304"/>
      <c r="I32" s="400" t="s">
        <v>45</v>
      </c>
      <c r="J32" s="404">
        <v>5.7</v>
      </c>
      <c r="K32" s="304"/>
      <c r="L32" s="304"/>
      <c r="M32" s="304"/>
      <c r="N32" s="304"/>
      <c r="O32" s="304"/>
      <c r="P32" s="312">
        <v>8</v>
      </c>
      <c r="Q32" s="320" t="s">
        <v>2953</v>
      </c>
      <c r="R32" s="422" t="s">
        <v>2954</v>
      </c>
      <c r="S32" s="422" t="s">
        <v>3024</v>
      </c>
      <c r="T32" s="432"/>
      <c r="U32" s="422"/>
      <c r="V32" s="320"/>
      <c r="W32" s="422"/>
      <c r="X32" s="432"/>
      <c r="Y32" s="320"/>
      <c r="Z32" s="320"/>
      <c r="AA32" s="433"/>
      <c r="AB32" s="426"/>
      <c r="AC32" s="433"/>
      <c r="AD32" s="441"/>
      <c r="AE32" s="472"/>
      <c r="AF32" s="481"/>
      <c r="AG32" s="320"/>
      <c r="AH32" s="433"/>
      <c r="AI32" s="432">
        <v>0.64829999999999999</v>
      </c>
      <c r="AJ32" s="433">
        <v>4.4999999999999999E-4</v>
      </c>
      <c r="AK32" s="426" t="s">
        <v>2950</v>
      </c>
      <c r="AL32" s="304"/>
      <c r="AM32" s="304"/>
      <c r="AN32" s="304"/>
      <c r="AO32" s="304"/>
      <c r="AP32" s="304"/>
      <c r="AQ32" s="304"/>
      <c r="AR32" s="304"/>
      <c r="AS32" s="304"/>
      <c r="AT32" s="304"/>
      <c r="AU32" s="304"/>
      <c r="AV32" s="304"/>
      <c r="AW32" s="304"/>
      <c r="AX32" s="304"/>
      <c r="AY32" s="304"/>
      <c r="AZ32" s="304"/>
      <c r="BA32" s="304"/>
      <c r="BB32" s="304"/>
    </row>
    <row r="33" spans="1:54" ht="15" x14ac:dyDescent="0.4">
      <c r="A33" s="304"/>
      <c r="B33" s="309"/>
      <c r="C33" s="304"/>
      <c r="D33" s="304"/>
      <c r="E33" s="304"/>
      <c r="F33" s="304"/>
      <c r="G33" s="304"/>
      <c r="H33" s="304"/>
      <c r="I33" s="400" t="s">
        <v>46</v>
      </c>
      <c r="J33" s="404">
        <v>7.8</v>
      </c>
      <c r="K33" s="304"/>
      <c r="L33" s="304"/>
      <c r="M33" s="304"/>
      <c r="N33" s="304"/>
      <c r="O33" s="304"/>
      <c r="P33" s="312">
        <v>9</v>
      </c>
      <c r="Q33" s="320" t="s">
        <v>2955</v>
      </c>
      <c r="R33" s="422" t="s">
        <v>2956</v>
      </c>
      <c r="S33" s="422" t="s">
        <v>3024</v>
      </c>
      <c r="T33" s="432"/>
      <c r="U33" s="422"/>
      <c r="V33" s="320"/>
      <c r="W33" s="422"/>
      <c r="X33" s="432"/>
      <c r="Y33" s="320"/>
      <c r="Z33" s="320"/>
      <c r="AA33" s="433"/>
      <c r="AB33" s="426"/>
      <c r="AC33" s="433"/>
      <c r="AD33" s="441"/>
      <c r="AE33" s="472"/>
      <c r="AF33" s="481"/>
      <c r="AG33" s="320"/>
      <c r="AH33" s="433"/>
      <c r="AI33" s="432">
        <v>0.69199999999999995</v>
      </c>
      <c r="AJ33" s="433">
        <v>3.4000000000000002E-4</v>
      </c>
      <c r="AK33" s="426" t="s">
        <v>2950</v>
      </c>
      <c r="AL33" s="304"/>
      <c r="AM33" s="304"/>
      <c r="AN33" s="304"/>
      <c r="AO33" s="304"/>
      <c r="AP33" s="304"/>
      <c r="AQ33" s="304"/>
      <c r="AR33" s="304"/>
      <c r="AS33" s="304"/>
      <c r="AT33" s="304"/>
      <c r="AU33" s="304"/>
      <c r="AV33" s="304"/>
      <c r="AW33" s="304"/>
      <c r="AX33" s="304"/>
      <c r="AY33" s="304"/>
      <c r="AZ33" s="304"/>
      <c r="BA33" s="304"/>
      <c r="BB33" s="304"/>
    </row>
    <row r="34" spans="1:54" ht="15" x14ac:dyDescent="0.4">
      <c r="A34" s="304"/>
      <c r="B34" s="309"/>
      <c r="C34" s="304"/>
      <c r="D34" s="304"/>
      <c r="E34" s="304"/>
      <c r="F34" s="304"/>
      <c r="G34" s="304"/>
      <c r="H34" s="304"/>
      <c r="I34" s="400" t="s">
        <v>47</v>
      </c>
      <c r="J34" s="404">
        <v>6</v>
      </c>
      <c r="K34" s="304"/>
      <c r="L34" s="304"/>
      <c r="M34" s="304"/>
      <c r="N34" s="304"/>
      <c r="O34" s="304"/>
      <c r="P34" s="312">
        <v>10</v>
      </c>
      <c r="Q34" s="320" t="s">
        <v>2957</v>
      </c>
      <c r="R34" s="422" t="s">
        <v>2958</v>
      </c>
      <c r="S34" s="422" t="s">
        <v>3024</v>
      </c>
      <c r="T34" s="432"/>
      <c r="U34" s="422"/>
      <c r="V34" s="320"/>
      <c r="W34" s="422"/>
      <c r="X34" s="432"/>
      <c r="Y34" s="320"/>
      <c r="Z34" s="320"/>
      <c r="AA34" s="433"/>
      <c r="AB34" s="426"/>
      <c r="AC34" s="433"/>
      <c r="AD34" s="441"/>
      <c r="AE34" s="472"/>
      <c r="AF34" s="481"/>
      <c r="AG34" s="320"/>
      <c r="AH34" s="433"/>
      <c r="AI34" s="432">
        <v>0.64700000000000002</v>
      </c>
      <c r="AJ34" s="433">
        <v>1.6000000000000001E-4</v>
      </c>
      <c r="AK34" s="426" t="s">
        <v>2950</v>
      </c>
      <c r="AL34" s="304"/>
      <c r="AM34" s="304"/>
      <c r="AN34" s="304"/>
      <c r="AO34" s="304"/>
      <c r="AP34" s="304"/>
      <c r="AQ34" s="304"/>
      <c r="AR34" s="304"/>
      <c r="AS34" s="304"/>
      <c r="AT34" s="304"/>
      <c r="AU34" s="304"/>
      <c r="AV34" s="304"/>
      <c r="AW34" s="304"/>
      <c r="AX34" s="304"/>
      <c r="AY34" s="304"/>
      <c r="AZ34" s="304"/>
      <c r="BA34" s="304"/>
      <c r="BB34" s="304"/>
    </row>
    <row r="35" spans="1:54" ht="15" x14ac:dyDescent="0.4">
      <c r="A35" s="304"/>
      <c r="B35" s="309"/>
      <c r="C35" s="304"/>
      <c r="D35" s="304"/>
      <c r="E35" s="304"/>
      <c r="F35" s="304"/>
      <c r="G35" s="304"/>
      <c r="H35" s="304"/>
      <c r="I35" s="400" t="s">
        <v>48</v>
      </c>
      <c r="J35" s="404">
        <v>8.1999999999999993</v>
      </c>
      <c r="K35" s="304"/>
      <c r="L35" s="304"/>
      <c r="M35" s="304"/>
      <c r="N35" s="304"/>
      <c r="O35" s="304"/>
      <c r="P35" s="312">
        <v>11</v>
      </c>
      <c r="Q35" s="320" t="s">
        <v>2959</v>
      </c>
      <c r="R35" s="422" t="s">
        <v>2960</v>
      </c>
      <c r="S35" s="422" t="s">
        <v>3024</v>
      </c>
      <c r="T35" s="432"/>
      <c r="U35" s="422"/>
      <c r="V35" s="320"/>
      <c r="W35" s="422"/>
      <c r="X35" s="432"/>
      <c r="Y35" s="320"/>
      <c r="Z35" s="320"/>
      <c r="AA35" s="433"/>
      <c r="AB35" s="426"/>
      <c r="AC35" s="433"/>
      <c r="AD35" s="441"/>
      <c r="AE35" s="472"/>
      <c r="AF35" s="481"/>
      <c r="AG35" s="320"/>
      <c r="AH35" s="433"/>
      <c r="AI35" s="432">
        <v>0.76890000000000003</v>
      </c>
      <c r="AJ35" s="433">
        <v>1.2999999999999999E-4</v>
      </c>
      <c r="AK35" s="426" t="s">
        <v>2950</v>
      </c>
      <c r="AL35" s="304"/>
      <c r="AM35" s="304"/>
      <c r="AN35" s="304"/>
      <c r="AO35" s="304"/>
      <c r="AP35" s="304"/>
      <c r="AQ35" s="304"/>
      <c r="AR35" s="304"/>
      <c r="AS35" s="304"/>
      <c r="AT35" s="304"/>
      <c r="AU35" s="304"/>
      <c r="AV35" s="304"/>
      <c r="AW35" s="304"/>
      <c r="AX35" s="304"/>
      <c r="AY35" s="304"/>
      <c r="AZ35" s="304"/>
      <c r="BA35" s="304"/>
      <c r="BB35" s="304"/>
    </row>
    <row r="36" spans="1:54" ht="15" x14ac:dyDescent="0.4">
      <c r="A36" s="304"/>
      <c r="B36" s="309"/>
      <c r="C36" s="304"/>
      <c r="D36" s="304"/>
      <c r="E36" s="304"/>
      <c r="F36" s="304"/>
      <c r="G36" s="304"/>
      <c r="H36" s="304"/>
      <c r="I36" s="400" t="s">
        <v>49</v>
      </c>
      <c r="J36" s="404">
        <v>8.6999999999999993</v>
      </c>
      <c r="K36" s="304"/>
      <c r="L36" s="304"/>
      <c r="M36" s="304"/>
      <c r="N36" s="304"/>
      <c r="O36" s="304"/>
      <c r="P36" s="312">
        <v>12</v>
      </c>
      <c r="Q36" s="320" t="s">
        <v>2961</v>
      </c>
      <c r="R36" s="422" t="s">
        <v>2962</v>
      </c>
      <c r="S36" s="422" t="s">
        <v>3024</v>
      </c>
      <c r="T36" s="432"/>
      <c r="U36" s="422"/>
      <c r="V36" s="320"/>
      <c r="W36" s="422"/>
      <c r="X36" s="432"/>
      <c r="Y36" s="320"/>
      <c r="Z36" s="320"/>
      <c r="AA36" s="433"/>
      <c r="AB36" s="426"/>
      <c r="AC36" s="433"/>
      <c r="AD36" s="441"/>
      <c r="AE36" s="472"/>
      <c r="AF36" s="481"/>
      <c r="AG36" s="320"/>
      <c r="AH36" s="433"/>
      <c r="AI36" s="432">
        <v>0.78969999999999996</v>
      </c>
      <c r="AJ36" s="433">
        <v>1.1E-4</v>
      </c>
      <c r="AK36" s="426" t="s">
        <v>2950</v>
      </c>
      <c r="AL36" s="304"/>
      <c r="AM36" s="304"/>
      <c r="AN36" s="304"/>
      <c r="AO36" s="304"/>
      <c r="AP36" s="304"/>
      <c r="AQ36" s="304"/>
      <c r="AR36" s="304"/>
      <c r="AS36" s="304"/>
      <c r="AT36" s="304"/>
      <c r="AU36" s="304"/>
      <c r="AV36" s="304"/>
      <c r="AW36" s="304"/>
      <c r="AX36" s="304"/>
      <c r="AY36" s="304"/>
      <c r="AZ36" s="304"/>
      <c r="BA36" s="304"/>
      <c r="BB36" s="304"/>
    </row>
    <row r="37" spans="1:54" ht="15" x14ac:dyDescent="0.4">
      <c r="A37" s="304"/>
      <c r="B37" s="309"/>
      <c r="C37" s="304"/>
      <c r="D37" s="304"/>
      <c r="E37" s="304"/>
      <c r="F37" s="304"/>
      <c r="G37" s="304"/>
      <c r="H37" s="304"/>
      <c r="I37" s="400" t="s">
        <v>51</v>
      </c>
      <c r="J37" s="404">
        <v>10.3</v>
      </c>
      <c r="K37" s="304"/>
      <c r="L37" s="304"/>
      <c r="M37" s="304"/>
      <c r="N37" s="304"/>
      <c r="O37" s="304"/>
      <c r="P37" s="312">
        <v>13</v>
      </c>
      <c r="Q37" s="320" t="s">
        <v>2963</v>
      </c>
      <c r="R37" s="422" t="s">
        <v>2964</v>
      </c>
      <c r="S37" s="422" t="s">
        <v>3024</v>
      </c>
      <c r="T37" s="432"/>
      <c r="U37" s="422"/>
      <c r="V37" s="320"/>
      <c r="W37" s="422"/>
      <c r="X37" s="432"/>
      <c r="Y37" s="320"/>
      <c r="Z37" s="320"/>
      <c r="AA37" s="433"/>
      <c r="AB37" s="426"/>
      <c r="AC37" s="433"/>
      <c r="AD37" s="441"/>
      <c r="AE37" s="472"/>
      <c r="AF37" s="481"/>
      <c r="AG37" s="320"/>
      <c r="AH37" s="433"/>
      <c r="AI37" s="432">
        <v>0.80720000000000003</v>
      </c>
      <c r="AJ37" s="433">
        <v>8.0000000000000007E-5</v>
      </c>
      <c r="AK37" s="426" t="s">
        <v>2950</v>
      </c>
      <c r="AL37" s="304"/>
      <c r="AM37" s="304"/>
      <c r="AN37" s="304"/>
      <c r="AO37" s="304"/>
      <c r="AP37" s="304"/>
      <c r="AQ37" s="304"/>
      <c r="AR37" s="304"/>
      <c r="AS37" s="304"/>
      <c r="AT37" s="304"/>
      <c r="AU37" s="304"/>
      <c r="AV37" s="304"/>
      <c r="AW37" s="304"/>
      <c r="AX37" s="304"/>
      <c r="AY37" s="304"/>
      <c r="AZ37" s="304"/>
      <c r="BA37" s="304"/>
      <c r="BB37" s="304"/>
    </row>
    <row r="38" spans="1:54" ht="15" x14ac:dyDescent="0.4">
      <c r="A38" s="304"/>
      <c r="B38" s="309"/>
      <c r="C38" s="304"/>
      <c r="D38" s="304"/>
      <c r="E38" s="304"/>
      <c r="F38" s="304"/>
      <c r="G38" s="304"/>
      <c r="H38" s="304"/>
      <c r="I38" s="400" t="s">
        <v>52</v>
      </c>
      <c r="J38" s="404">
        <v>6</v>
      </c>
      <c r="K38" s="304"/>
      <c r="L38" s="304"/>
      <c r="M38" s="304"/>
      <c r="N38" s="304"/>
      <c r="O38" s="304"/>
      <c r="P38" s="312">
        <v>14</v>
      </c>
      <c r="Q38" s="320" t="s">
        <v>2965</v>
      </c>
      <c r="R38" s="422" t="s">
        <v>2966</v>
      </c>
      <c r="S38" s="422" t="s">
        <v>3024</v>
      </c>
      <c r="T38" s="432"/>
      <c r="U38" s="422"/>
      <c r="V38" s="320"/>
      <c r="W38" s="422"/>
      <c r="X38" s="432"/>
      <c r="Y38" s="320"/>
      <c r="Z38" s="320"/>
      <c r="AA38" s="433"/>
      <c r="AB38" s="426"/>
      <c r="AC38" s="433"/>
      <c r="AD38" s="441"/>
      <c r="AE38" s="472"/>
      <c r="AF38" s="481"/>
      <c r="AG38" s="320"/>
      <c r="AH38" s="433"/>
      <c r="AI38" s="432">
        <v>0.81069999999999998</v>
      </c>
      <c r="AJ38" s="433">
        <v>2.1000000000000001E-4</v>
      </c>
      <c r="AK38" s="426" t="s">
        <v>2950</v>
      </c>
      <c r="AL38" s="304"/>
      <c r="AM38" s="304"/>
      <c r="AN38" s="304"/>
      <c r="AO38" s="304"/>
      <c r="AP38" s="304"/>
      <c r="AQ38" s="304"/>
      <c r="AR38" s="304"/>
      <c r="AS38" s="304"/>
      <c r="AT38" s="304"/>
      <c r="AU38" s="304"/>
      <c r="AV38" s="304"/>
      <c r="AW38" s="304"/>
      <c r="AX38" s="304"/>
      <c r="AY38" s="304"/>
      <c r="AZ38" s="304"/>
      <c r="BA38" s="304"/>
      <c r="BB38" s="304"/>
    </row>
    <row r="39" spans="1:54" ht="30" x14ac:dyDescent="0.4">
      <c r="A39" s="304"/>
      <c r="B39" s="309"/>
      <c r="C39" s="304"/>
      <c r="D39" s="304"/>
      <c r="E39" s="304"/>
      <c r="F39" s="304"/>
      <c r="G39" s="304"/>
      <c r="H39" s="304"/>
      <c r="I39" s="400" t="s">
        <v>54</v>
      </c>
      <c r="J39" s="404">
        <v>8.9</v>
      </c>
      <c r="K39" s="304"/>
      <c r="L39" s="304"/>
      <c r="M39" s="304"/>
      <c r="N39" s="304"/>
      <c r="O39" s="304"/>
      <c r="P39" s="312">
        <v>15</v>
      </c>
      <c r="Q39" s="320" t="s">
        <v>2967</v>
      </c>
      <c r="R39" s="423" t="s">
        <v>2968</v>
      </c>
      <c r="S39" s="423" t="s">
        <v>3039</v>
      </c>
      <c r="T39" s="434"/>
      <c r="U39" s="423"/>
      <c r="V39" s="398"/>
      <c r="W39" s="423"/>
      <c r="X39" s="434"/>
      <c r="Y39" s="398"/>
      <c r="Z39" s="398"/>
      <c r="AA39" s="435"/>
      <c r="AB39" s="427"/>
      <c r="AC39" s="435"/>
      <c r="AD39" s="442"/>
      <c r="AE39" s="473"/>
      <c r="AF39" s="483">
        <v>78</v>
      </c>
      <c r="AG39" s="398">
        <v>1.25</v>
      </c>
      <c r="AH39" s="435">
        <v>16.57</v>
      </c>
      <c r="AI39" s="434"/>
      <c r="AJ39" s="435"/>
      <c r="AK39" s="427" t="s">
        <v>2969</v>
      </c>
      <c r="AL39" s="304"/>
      <c r="AM39" s="304"/>
      <c r="AN39" s="304"/>
      <c r="AO39" s="304"/>
      <c r="AP39" s="304"/>
      <c r="AQ39" s="304"/>
      <c r="AR39" s="304"/>
      <c r="AS39" s="304"/>
      <c r="AT39" s="304"/>
      <c r="AU39" s="304"/>
      <c r="AV39" s="304"/>
      <c r="AW39" s="304"/>
      <c r="AX39" s="304"/>
      <c r="AY39" s="304"/>
      <c r="AZ39" s="304"/>
      <c r="BA39" s="304"/>
      <c r="BB39" s="304"/>
    </row>
    <row r="40" spans="1:54" ht="15" x14ac:dyDescent="0.4">
      <c r="A40" s="304"/>
      <c r="B40" s="309"/>
      <c r="C40" s="304"/>
      <c r="D40" s="304"/>
      <c r="E40" s="304"/>
      <c r="F40" s="304"/>
      <c r="G40" s="304"/>
      <c r="H40" s="304"/>
      <c r="I40" s="400" t="s">
        <v>55</v>
      </c>
      <c r="J40" s="404">
        <v>8.8000000000000007</v>
      </c>
      <c r="K40" s="304"/>
      <c r="L40" s="304"/>
      <c r="M40" s="304"/>
      <c r="N40" s="304"/>
      <c r="O40" s="304"/>
      <c r="P40" s="312">
        <v>16</v>
      </c>
      <c r="Q40" s="320" t="s">
        <v>2970</v>
      </c>
      <c r="R40" s="422" t="s">
        <v>2971</v>
      </c>
      <c r="S40" s="422" t="s">
        <v>3024</v>
      </c>
      <c r="T40" s="432"/>
      <c r="U40" s="422"/>
      <c r="V40" s="320"/>
      <c r="W40" s="422"/>
      <c r="X40" s="432"/>
      <c r="Y40" s="320"/>
      <c r="Z40" s="320"/>
      <c r="AA40" s="433"/>
      <c r="AB40" s="426"/>
      <c r="AC40" s="433"/>
      <c r="AD40" s="441"/>
      <c r="AE40" s="472"/>
      <c r="AF40" s="481"/>
      <c r="AG40" s="320"/>
      <c r="AH40" s="433"/>
      <c r="AI40" s="432">
        <v>0.86</v>
      </c>
      <c r="AJ40" s="433">
        <v>0</v>
      </c>
      <c r="AK40" s="426" t="s">
        <v>2950</v>
      </c>
      <c r="AL40" s="304"/>
      <c r="AM40" s="304"/>
      <c r="AN40" s="304"/>
      <c r="AO40" s="304"/>
      <c r="AP40" s="304"/>
      <c r="AQ40" s="304"/>
      <c r="AR40" s="304"/>
      <c r="AS40" s="304"/>
      <c r="AT40" s="304"/>
      <c r="AU40" s="304"/>
      <c r="AV40" s="304"/>
      <c r="AW40" s="304"/>
      <c r="AX40" s="304"/>
      <c r="AY40" s="304"/>
      <c r="AZ40" s="304"/>
      <c r="BA40" s="304"/>
      <c r="BB40" s="304"/>
    </row>
    <row r="41" spans="1:54" ht="15" x14ac:dyDescent="0.4">
      <c r="A41" s="304"/>
      <c r="B41" s="309"/>
      <c r="C41" s="304"/>
      <c r="D41" s="304"/>
      <c r="E41" s="304"/>
      <c r="F41" s="304"/>
      <c r="G41" s="304"/>
      <c r="H41" s="304"/>
      <c r="I41" s="401" t="s">
        <v>56</v>
      </c>
      <c r="J41" s="404">
        <v>4.7</v>
      </c>
      <c r="K41" s="304"/>
      <c r="L41" s="304"/>
      <c r="M41" s="304"/>
      <c r="N41" s="304"/>
      <c r="O41" s="304"/>
      <c r="P41" s="312">
        <v>17</v>
      </c>
      <c r="Q41" s="320" t="s">
        <v>2972</v>
      </c>
      <c r="R41" s="422" t="s">
        <v>2973</v>
      </c>
      <c r="S41" s="422" t="s">
        <v>3024</v>
      </c>
      <c r="T41" s="432"/>
      <c r="U41" s="422"/>
      <c r="V41" s="320"/>
      <c r="W41" s="422"/>
      <c r="X41" s="432"/>
      <c r="Y41" s="320"/>
      <c r="Z41" s="320"/>
      <c r="AA41" s="433"/>
      <c r="AB41" s="426"/>
      <c r="AC41" s="433"/>
      <c r="AD41" s="441"/>
      <c r="AE41" s="472"/>
      <c r="AF41" s="481"/>
      <c r="AG41" s="320"/>
      <c r="AH41" s="433"/>
      <c r="AI41" s="432">
        <v>0.87</v>
      </c>
      <c r="AJ41" s="433">
        <v>0</v>
      </c>
      <c r="AK41" s="426" t="s">
        <v>2950</v>
      </c>
      <c r="AL41" s="304"/>
      <c r="AM41" s="304"/>
      <c r="AN41" s="304"/>
      <c r="AO41" s="304"/>
      <c r="AP41" s="304"/>
      <c r="AQ41" s="304"/>
      <c r="AR41" s="304"/>
      <c r="AS41" s="304"/>
      <c r="AT41" s="304"/>
      <c r="AU41" s="304"/>
      <c r="AV41" s="304"/>
      <c r="AW41" s="304"/>
      <c r="AX41" s="304"/>
      <c r="AY41" s="304"/>
      <c r="AZ41" s="304"/>
      <c r="BA41" s="304"/>
      <c r="BB41" s="304"/>
    </row>
    <row r="42" spans="1:54" ht="15" x14ac:dyDescent="0.4">
      <c r="A42" s="304"/>
      <c r="B42" s="309"/>
      <c r="C42" s="304"/>
      <c r="D42" s="304"/>
      <c r="E42" s="304"/>
      <c r="F42" s="304"/>
      <c r="G42" s="304"/>
      <c r="H42" s="304"/>
      <c r="I42" s="401" t="s">
        <v>57</v>
      </c>
      <c r="J42" s="404">
        <v>4.8</v>
      </c>
      <c r="K42" s="304"/>
      <c r="L42" s="304"/>
      <c r="M42" s="304"/>
      <c r="N42" s="304"/>
      <c r="O42" s="304"/>
      <c r="P42" s="312">
        <v>18</v>
      </c>
      <c r="Q42" s="320" t="s">
        <v>2974</v>
      </c>
      <c r="R42" s="422" t="s">
        <v>2975</v>
      </c>
      <c r="S42" s="422" t="s">
        <v>3023</v>
      </c>
      <c r="T42" s="432"/>
      <c r="U42" s="422"/>
      <c r="V42" s="320"/>
      <c r="W42" s="422"/>
      <c r="X42" s="432"/>
      <c r="Y42" s="320"/>
      <c r="Z42" s="320"/>
      <c r="AA42" s="433"/>
      <c r="AB42" s="426"/>
      <c r="AC42" s="433"/>
      <c r="AD42" s="441"/>
      <c r="AE42" s="475">
        <v>94</v>
      </c>
      <c r="AF42" s="481"/>
      <c r="AG42" s="419"/>
      <c r="AH42" s="482"/>
      <c r="AI42" s="432"/>
      <c r="AJ42" s="433"/>
      <c r="AK42" s="426" t="s">
        <v>2947</v>
      </c>
      <c r="AL42" s="304"/>
      <c r="AM42" s="304"/>
      <c r="AN42" s="304"/>
      <c r="AO42" s="304"/>
      <c r="AP42" s="304"/>
      <c r="AQ42" s="304"/>
      <c r="AR42" s="304"/>
      <c r="AS42" s="304"/>
      <c r="AT42" s="304"/>
      <c r="AU42" s="304"/>
      <c r="AV42" s="304"/>
      <c r="AW42" s="304"/>
      <c r="AX42" s="304"/>
      <c r="AY42" s="304"/>
      <c r="AZ42" s="304"/>
      <c r="BA42" s="304"/>
      <c r="BB42" s="304"/>
    </row>
    <row r="43" spans="1:54" x14ac:dyDescent="0.35">
      <c r="A43" s="304"/>
      <c r="B43" s="309"/>
      <c r="C43" s="304"/>
      <c r="D43" s="304"/>
      <c r="E43" s="304"/>
      <c r="F43" s="304"/>
      <c r="G43" s="304"/>
      <c r="H43" s="304"/>
      <c r="I43" s="400" t="s">
        <v>58</v>
      </c>
      <c r="J43" s="404">
        <v>5.9</v>
      </c>
      <c r="K43" s="304"/>
      <c r="L43" s="304"/>
      <c r="M43" s="304"/>
      <c r="N43" s="304"/>
      <c r="O43" s="304"/>
      <c r="P43" s="312">
        <v>19</v>
      </c>
      <c r="Q43" s="320" t="s">
        <v>2976</v>
      </c>
      <c r="R43" s="422" t="s">
        <v>2977</v>
      </c>
      <c r="S43" s="422" t="s">
        <v>3025</v>
      </c>
      <c r="T43" s="432"/>
      <c r="U43" s="422"/>
      <c r="V43" s="320"/>
      <c r="W43" s="422"/>
      <c r="X43" s="432"/>
      <c r="Y43" s="320"/>
      <c r="Z43" s="320"/>
      <c r="AA43" s="433"/>
      <c r="AB43" s="426"/>
      <c r="AC43" s="433"/>
      <c r="AD43" s="441">
        <v>1.4</v>
      </c>
      <c r="AE43" s="472"/>
      <c r="AF43" s="481"/>
      <c r="AG43" s="320"/>
      <c r="AH43" s="433"/>
      <c r="AI43" s="432"/>
      <c r="AJ43" s="433"/>
      <c r="AK43" s="426" t="s">
        <v>2978</v>
      </c>
      <c r="AL43" s="304"/>
      <c r="AM43" s="304"/>
      <c r="AN43" s="304"/>
      <c r="AO43" s="304"/>
      <c r="AP43" s="304"/>
      <c r="AQ43" s="304"/>
      <c r="AR43" s="304"/>
      <c r="AS43" s="304"/>
      <c r="AT43" s="304"/>
      <c r="AU43" s="304"/>
      <c r="AV43" s="304"/>
      <c r="AW43" s="304"/>
      <c r="AX43" s="304"/>
      <c r="AY43" s="304"/>
      <c r="AZ43" s="304"/>
      <c r="BA43" s="304"/>
      <c r="BB43" s="304"/>
    </row>
    <row r="44" spans="1:54" x14ac:dyDescent="0.35">
      <c r="A44" s="304"/>
      <c r="B44" s="309"/>
      <c r="C44" s="304"/>
      <c r="D44" s="304"/>
      <c r="E44" s="304"/>
      <c r="F44" s="304"/>
      <c r="G44" s="304"/>
      <c r="H44" s="304"/>
      <c r="I44" s="400" t="s">
        <v>59</v>
      </c>
      <c r="J44" s="404">
        <v>6.9</v>
      </c>
      <c r="K44" s="304"/>
      <c r="L44" s="304"/>
      <c r="M44" s="304"/>
      <c r="N44" s="304"/>
      <c r="O44" s="304"/>
      <c r="P44" s="312">
        <v>20</v>
      </c>
      <c r="Q44" s="320" t="s">
        <v>2979</v>
      </c>
      <c r="R44" s="422" t="s">
        <v>2980</v>
      </c>
      <c r="S44" s="422" t="s">
        <v>3025</v>
      </c>
      <c r="T44" s="432"/>
      <c r="U44" s="422"/>
      <c r="V44" s="320"/>
      <c r="W44" s="422"/>
      <c r="X44" s="432"/>
      <c r="Y44" s="320"/>
      <c r="Z44" s="320"/>
      <c r="AA44" s="433"/>
      <c r="AB44" s="426"/>
      <c r="AC44" s="433"/>
      <c r="AD44" s="441">
        <v>0.9</v>
      </c>
      <c r="AE44" s="472"/>
      <c r="AF44" s="481"/>
      <c r="AG44" s="320"/>
      <c r="AH44" s="433"/>
      <c r="AI44" s="432"/>
      <c r="AJ44" s="433"/>
      <c r="AK44" s="426" t="s">
        <v>2978</v>
      </c>
      <c r="AL44" s="304"/>
      <c r="AM44" s="304"/>
      <c r="AN44" s="304"/>
      <c r="AO44" s="304"/>
      <c r="AP44" s="304"/>
      <c r="AQ44" s="304"/>
      <c r="AR44" s="304"/>
      <c r="AS44" s="304"/>
      <c r="AT44" s="304"/>
      <c r="AU44" s="304"/>
      <c r="AV44" s="304"/>
      <c r="AW44" s="304"/>
      <c r="AX44" s="304"/>
      <c r="AY44" s="304"/>
      <c r="AZ44" s="304"/>
      <c r="BA44" s="304"/>
      <c r="BB44" s="304"/>
    </row>
    <row r="45" spans="1:54" ht="15" x14ac:dyDescent="0.4">
      <c r="A45" s="304"/>
      <c r="B45" s="309"/>
      <c r="C45" s="304"/>
      <c r="D45" s="304"/>
      <c r="E45" s="304"/>
      <c r="F45" s="304"/>
      <c r="G45" s="304"/>
      <c r="H45" s="304"/>
      <c r="I45" s="400" t="s">
        <v>60</v>
      </c>
      <c r="J45" s="404">
        <v>7.4</v>
      </c>
      <c r="K45" s="304"/>
      <c r="L45" s="304"/>
      <c r="M45" s="304"/>
      <c r="N45" s="304"/>
      <c r="O45" s="304"/>
      <c r="P45" s="312">
        <v>21</v>
      </c>
      <c r="Q45" s="320" t="s">
        <v>2981</v>
      </c>
      <c r="R45" s="422" t="s">
        <v>2982</v>
      </c>
      <c r="S45" s="422" t="s">
        <v>3023</v>
      </c>
      <c r="T45" s="432"/>
      <c r="U45" s="422"/>
      <c r="V45" s="320"/>
      <c r="W45" s="422"/>
      <c r="X45" s="432"/>
      <c r="Y45" s="320"/>
      <c r="Z45" s="320"/>
      <c r="AA45" s="433"/>
      <c r="AB45" s="426"/>
      <c r="AC45" s="433"/>
      <c r="AD45" s="441"/>
      <c r="AE45" s="475">
        <v>82</v>
      </c>
      <c r="AF45" s="481"/>
      <c r="AG45" s="419"/>
      <c r="AH45" s="482"/>
      <c r="AI45" s="432"/>
      <c r="AJ45" s="433"/>
      <c r="AK45" s="426" t="s">
        <v>2947</v>
      </c>
      <c r="AL45" s="304"/>
      <c r="AM45" s="304"/>
      <c r="AN45" s="304"/>
      <c r="AO45" s="304"/>
      <c r="AP45" s="304"/>
      <c r="AQ45" s="304"/>
      <c r="AR45" s="304"/>
      <c r="AS45" s="304"/>
      <c r="AT45" s="304"/>
      <c r="AU45" s="304"/>
      <c r="AV45" s="304"/>
      <c r="AW45" s="304"/>
      <c r="AX45" s="304"/>
      <c r="AY45" s="304"/>
      <c r="AZ45" s="304"/>
      <c r="BA45" s="304"/>
      <c r="BB45" s="304"/>
    </row>
    <row r="46" spans="1:54" ht="15" x14ac:dyDescent="0.4">
      <c r="A46" s="304"/>
      <c r="B46" s="309"/>
      <c r="C46" s="304"/>
      <c r="D46" s="304"/>
      <c r="E46" s="304"/>
      <c r="F46" s="304"/>
      <c r="G46" s="304"/>
      <c r="H46" s="304"/>
      <c r="I46" s="401" t="s">
        <v>61</v>
      </c>
      <c r="J46" s="404">
        <v>9</v>
      </c>
      <c r="K46" s="304"/>
      <c r="L46" s="304"/>
      <c r="M46" s="304"/>
      <c r="N46" s="304"/>
      <c r="O46" s="304"/>
      <c r="P46" s="312">
        <v>22</v>
      </c>
      <c r="Q46" s="320" t="s">
        <v>2983</v>
      </c>
      <c r="R46" s="422" t="s">
        <v>2984</v>
      </c>
      <c r="S46" s="422" t="s">
        <v>3023</v>
      </c>
      <c r="T46" s="432"/>
      <c r="U46" s="422"/>
      <c r="V46" s="320"/>
      <c r="W46" s="422"/>
      <c r="X46" s="432"/>
      <c r="Y46" s="320"/>
      <c r="Z46" s="320"/>
      <c r="AA46" s="433"/>
      <c r="AB46" s="426"/>
      <c r="AC46" s="433"/>
      <c r="AD46" s="441"/>
      <c r="AE46" s="475">
        <v>78</v>
      </c>
      <c r="AF46" s="481"/>
      <c r="AG46" s="419"/>
      <c r="AH46" s="482"/>
      <c r="AI46" s="432"/>
      <c r="AJ46" s="433"/>
      <c r="AK46" s="426" t="s">
        <v>2947</v>
      </c>
      <c r="AL46" s="304"/>
      <c r="AM46" s="304"/>
      <c r="AN46" s="304"/>
      <c r="AO46" s="304"/>
      <c r="AP46" s="304"/>
      <c r="AQ46" s="304"/>
      <c r="AR46" s="304"/>
      <c r="AS46" s="304"/>
      <c r="AT46" s="304"/>
      <c r="AU46" s="304"/>
      <c r="AV46" s="304"/>
      <c r="AW46" s="304"/>
      <c r="AX46" s="304"/>
      <c r="AY46" s="304"/>
      <c r="AZ46" s="304"/>
      <c r="BA46" s="304"/>
      <c r="BB46" s="304"/>
    </row>
    <row r="47" spans="1:54" x14ac:dyDescent="0.35">
      <c r="A47" s="304"/>
      <c r="B47" s="309"/>
      <c r="C47" s="304"/>
      <c r="D47" s="304"/>
      <c r="E47" s="304"/>
      <c r="F47" s="304"/>
      <c r="G47" s="304"/>
      <c r="H47" s="304"/>
      <c r="I47" s="400" t="s">
        <v>62</v>
      </c>
      <c r="J47" s="404">
        <v>7.1</v>
      </c>
      <c r="K47" s="304"/>
      <c r="L47" s="304"/>
      <c r="M47" s="304"/>
      <c r="N47" s="304"/>
      <c r="O47" s="304"/>
      <c r="P47" s="312">
        <v>23</v>
      </c>
      <c r="Q47" s="320" t="s">
        <v>2985</v>
      </c>
      <c r="R47" s="422" t="s">
        <v>2986</v>
      </c>
      <c r="S47" s="422" t="s">
        <v>3026</v>
      </c>
      <c r="T47" s="432"/>
      <c r="U47" s="422"/>
      <c r="V47" s="320"/>
      <c r="W47" s="422"/>
      <c r="X47" s="432"/>
      <c r="Y47" s="320"/>
      <c r="Z47" s="320"/>
      <c r="AA47" s="433"/>
      <c r="AB47" s="426"/>
      <c r="AC47" s="433"/>
      <c r="AD47" s="441"/>
      <c r="AE47" s="447" t="s">
        <v>3015</v>
      </c>
      <c r="AF47" s="481"/>
      <c r="AG47" s="320"/>
      <c r="AH47" s="433"/>
      <c r="AI47" s="432"/>
      <c r="AJ47" s="433"/>
      <c r="AK47" s="426" t="s">
        <v>2987</v>
      </c>
      <c r="AL47" s="304"/>
      <c r="AM47" s="304"/>
      <c r="AN47" s="304"/>
      <c r="AO47" s="304"/>
      <c r="AP47" s="304"/>
      <c r="AQ47" s="304"/>
      <c r="AR47" s="304"/>
      <c r="AS47" s="304"/>
      <c r="AT47" s="304"/>
      <c r="AU47" s="304"/>
      <c r="AV47" s="304"/>
      <c r="AW47" s="304"/>
      <c r="AX47" s="304"/>
      <c r="AY47" s="304"/>
      <c r="AZ47" s="304"/>
      <c r="BA47" s="304"/>
      <c r="BB47" s="304"/>
    </row>
    <row r="48" spans="1:54" ht="15" x14ac:dyDescent="0.4">
      <c r="A48" s="304"/>
      <c r="B48" s="309"/>
      <c r="C48" s="304"/>
      <c r="D48" s="304"/>
      <c r="E48" s="304"/>
      <c r="F48" s="304"/>
      <c r="G48" s="304"/>
      <c r="H48" s="304"/>
      <c r="I48" s="400" t="s">
        <v>63</v>
      </c>
      <c r="J48" s="404">
        <v>7</v>
      </c>
      <c r="K48" s="304"/>
      <c r="L48" s="304"/>
      <c r="M48" s="304"/>
      <c r="N48" s="304"/>
      <c r="O48" s="304"/>
      <c r="P48" s="312">
        <v>24</v>
      </c>
      <c r="Q48" s="320" t="s">
        <v>2988</v>
      </c>
      <c r="R48" s="422" t="s">
        <v>2989</v>
      </c>
      <c r="S48" s="422" t="s">
        <v>3022</v>
      </c>
      <c r="T48" s="432"/>
      <c r="U48" s="422"/>
      <c r="V48" s="320"/>
      <c r="W48" s="422"/>
      <c r="X48" s="432"/>
      <c r="Y48" s="320"/>
      <c r="Z48" s="320"/>
      <c r="AA48" s="433"/>
      <c r="AB48" s="426"/>
      <c r="AC48" s="433"/>
      <c r="AD48" s="441"/>
      <c r="AE48" s="472"/>
      <c r="AF48" s="481"/>
      <c r="AG48" s="320"/>
      <c r="AH48" s="433"/>
      <c r="AI48" s="432">
        <v>0.68</v>
      </c>
      <c r="AJ48" s="433">
        <v>5.0000000000000001E-4</v>
      </c>
      <c r="AK48" s="426" t="s">
        <v>2742</v>
      </c>
      <c r="AL48" s="304"/>
      <c r="AM48" s="304"/>
      <c r="AN48" s="304"/>
      <c r="AO48" s="304"/>
      <c r="AP48" s="304"/>
      <c r="AQ48" s="304"/>
      <c r="AR48" s="304"/>
      <c r="AS48" s="304"/>
      <c r="AT48" s="304"/>
      <c r="AU48" s="304"/>
      <c r="AV48" s="304"/>
      <c r="AW48" s="304"/>
      <c r="AX48" s="304"/>
      <c r="AY48" s="304"/>
      <c r="AZ48" s="304"/>
      <c r="BA48" s="304"/>
      <c r="BB48" s="304"/>
    </row>
    <row r="49" spans="1:54" ht="15" x14ac:dyDescent="0.4">
      <c r="A49" s="304"/>
      <c r="B49" s="309"/>
      <c r="C49" s="304"/>
      <c r="D49" s="304"/>
      <c r="E49" s="304"/>
      <c r="F49" s="304"/>
      <c r="G49" s="304"/>
      <c r="H49" s="304"/>
      <c r="I49" s="401" t="s">
        <v>64</v>
      </c>
      <c r="J49" s="404">
        <v>7.2</v>
      </c>
      <c r="K49" s="304"/>
      <c r="L49" s="304"/>
      <c r="M49" s="304"/>
      <c r="N49" s="304"/>
      <c r="O49" s="304"/>
      <c r="P49" s="312">
        <v>25</v>
      </c>
      <c r="Q49" s="320" t="s">
        <v>2990</v>
      </c>
      <c r="R49" s="422" t="s">
        <v>2991</v>
      </c>
      <c r="S49" s="422" t="s">
        <v>3024</v>
      </c>
      <c r="T49" s="432"/>
      <c r="U49" s="422"/>
      <c r="V49" s="320"/>
      <c r="W49" s="422"/>
      <c r="X49" s="432"/>
      <c r="Y49" s="320"/>
      <c r="Z49" s="320"/>
      <c r="AA49" s="433"/>
      <c r="AB49" s="426"/>
      <c r="AC49" s="433"/>
      <c r="AD49" s="441"/>
      <c r="AE49" s="472"/>
      <c r="AF49" s="481"/>
      <c r="AG49" s="320"/>
      <c r="AH49" s="433"/>
      <c r="AI49" s="432">
        <v>0.25090000000000001</v>
      </c>
      <c r="AJ49" s="433">
        <v>3.2000000000000003E-4</v>
      </c>
      <c r="AK49" s="426" t="s">
        <v>2950</v>
      </c>
      <c r="AL49" s="304"/>
      <c r="AM49" s="304"/>
      <c r="AN49" s="304"/>
      <c r="AO49" s="304"/>
      <c r="AP49" s="304"/>
      <c r="AQ49" s="304"/>
      <c r="AR49" s="304"/>
      <c r="AS49" s="304"/>
      <c r="AT49" s="304"/>
      <c r="AU49" s="304"/>
      <c r="AV49" s="304"/>
      <c r="AW49" s="304"/>
      <c r="AX49" s="304"/>
      <c r="AY49" s="304"/>
      <c r="AZ49" s="304"/>
      <c r="BA49" s="304"/>
      <c r="BB49" s="304"/>
    </row>
    <row r="50" spans="1:54" ht="15" x14ac:dyDescent="0.4">
      <c r="A50" s="304"/>
      <c r="B50" s="309"/>
      <c r="C50" s="304"/>
      <c r="D50" s="304"/>
      <c r="E50" s="304"/>
      <c r="F50" s="304"/>
      <c r="G50" s="304"/>
      <c r="H50" s="304"/>
      <c r="I50" s="400" t="s">
        <v>65</v>
      </c>
      <c r="J50" s="404">
        <v>9</v>
      </c>
      <c r="K50" s="304"/>
      <c r="L50" s="304"/>
      <c r="M50" s="304"/>
      <c r="N50" s="304"/>
      <c r="O50" s="304"/>
      <c r="P50" s="312">
        <v>26</v>
      </c>
      <c r="Q50" s="320" t="s">
        <v>2992</v>
      </c>
      <c r="R50" s="422" t="s">
        <v>2993</v>
      </c>
      <c r="S50" s="422" t="s">
        <v>3024</v>
      </c>
      <c r="T50" s="432"/>
      <c r="U50" s="422"/>
      <c r="V50" s="320"/>
      <c r="W50" s="422"/>
      <c r="X50" s="432"/>
      <c r="Y50" s="320"/>
      <c r="Z50" s="320"/>
      <c r="AA50" s="433"/>
      <c r="AB50" s="426"/>
      <c r="AC50" s="433"/>
      <c r="AD50" s="441"/>
      <c r="AE50" s="472"/>
      <c r="AF50" s="481"/>
      <c r="AG50" s="320"/>
      <c r="AH50" s="433"/>
      <c r="AI50" s="432">
        <v>0.53300000000000003</v>
      </c>
      <c r="AJ50" s="433">
        <v>4.2000000000000002E-4</v>
      </c>
      <c r="AK50" s="426" t="s">
        <v>2950</v>
      </c>
      <c r="AL50" s="304"/>
      <c r="AM50" s="304"/>
      <c r="AN50" s="304"/>
      <c r="AO50" s="304"/>
      <c r="AP50" s="304"/>
      <c r="AQ50" s="304"/>
      <c r="AR50" s="304"/>
      <c r="AS50" s="304"/>
      <c r="AT50" s="304"/>
      <c r="AU50" s="304"/>
      <c r="AV50" s="304"/>
      <c r="AW50" s="304"/>
      <c r="AX50" s="304"/>
      <c r="AY50" s="304"/>
      <c r="AZ50" s="304"/>
      <c r="BA50" s="304"/>
      <c r="BB50" s="304"/>
    </row>
    <row r="51" spans="1:54" ht="15" x14ac:dyDescent="0.4">
      <c r="A51" s="304"/>
      <c r="B51" s="309"/>
      <c r="C51" s="304"/>
      <c r="D51" s="304"/>
      <c r="E51" s="304"/>
      <c r="F51" s="304"/>
      <c r="G51" s="304"/>
      <c r="H51" s="304"/>
      <c r="I51" s="400" t="s">
        <v>66</v>
      </c>
      <c r="J51" s="404">
        <v>7.8</v>
      </c>
      <c r="K51" s="304"/>
      <c r="L51" s="304"/>
      <c r="M51" s="304"/>
      <c r="N51" s="304"/>
      <c r="O51" s="304"/>
      <c r="P51" s="312">
        <v>27</v>
      </c>
      <c r="Q51" s="320" t="s">
        <v>2994</v>
      </c>
      <c r="R51" s="422" t="s">
        <v>2995</v>
      </c>
      <c r="S51" s="422" t="s">
        <v>3024</v>
      </c>
      <c r="T51" s="432"/>
      <c r="U51" s="422"/>
      <c r="V51" s="320"/>
      <c r="W51" s="422"/>
      <c r="X51" s="432"/>
      <c r="Y51" s="320"/>
      <c r="Z51" s="320"/>
      <c r="AA51" s="433"/>
      <c r="AB51" s="426"/>
      <c r="AC51" s="433"/>
      <c r="AD51" s="441"/>
      <c r="AE51" s="472"/>
      <c r="AF51" s="481"/>
      <c r="AG51" s="320"/>
      <c r="AH51" s="433"/>
      <c r="AI51" s="432">
        <v>0.60780000000000001</v>
      </c>
      <c r="AJ51" s="433">
        <v>4.2000000000000002E-4</v>
      </c>
      <c r="AK51" s="426" t="s">
        <v>2950</v>
      </c>
      <c r="AL51" s="304"/>
      <c r="AM51" s="304"/>
      <c r="AN51" s="304"/>
      <c r="AO51" s="304"/>
      <c r="AP51" s="304"/>
      <c r="AQ51" s="304"/>
      <c r="AR51" s="304"/>
      <c r="AS51" s="304"/>
      <c r="AT51" s="304"/>
      <c r="AU51" s="304"/>
      <c r="AV51" s="304"/>
      <c r="AW51" s="304"/>
      <c r="AX51" s="304"/>
      <c r="AY51" s="304"/>
      <c r="AZ51" s="304"/>
      <c r="BA51" s="304"/>
      <c r="BB51" s="304"/>
    </row>
    <row r="52" spans="1:54" ht="15" x14ac:dyDescent="0.4">
      <c r="A52" s="304"/>
      <c r="B52" s="309"/>
      <c r="C52" s="304"/>
      <c r="D52" s="304"/>
      <c r="E52" s="304"/>
      <c r="F52" s="304"/>
      <c r="G52" s="304"/>
      <c r="H52" s="304"/>
      <c r="I52" s="400" t="s">
        <v>71</v>
      </c>
      <c r="J52" s="404">
        <v>8.1999999999999993</v>
      </c>
      <c r="K52" s="304"/>
      <c r="L52" s="304"/>
      <c r="M52" s="304"/>
      <c r="N52" s="304"/>
      <c r="O52" s="304"/>
      <c r="P52" s="312">
        <v>28</v>
      </c>
      <c r="Q52" s="320" t="s">
        <v>2996</v>
      </c>
      <c r="R52" s="422" t="s">
        <v>2997</v>
      </c>
      <c r="S52" s="422" t="s">
        <v>3024</v>
      </c>
      <c r="T52" s="432"/>
      <c r="U52" s="422"/>
      <c r="V52" s="320"/>
      <c r="W52" s="422"/>
      <c r="X52" s="432"/>
      <c r="Y52" s="320"/>
      <c r="Z52" s="320"/>
      <c r="AA52" s="433"/>
      <c r="AB52" s="426"/>
      <c r="AC52" s="433"/>
      <c r="AD52" s="441"/>
      <c r="AE52" s="472"/>
      <c r="AF52" s="481"/>
      <c r="AG52" s="320"/>
      <c r="AH52" s="433"/>
      <c r="AI52" s="432">
        <v>0.68149999999999999</v>
      </c>
      <c r="AJ52" s="433">
        <v>3.6999999999999999E-4</v>
      </c>
      <c r="AK52" s="426" t="s">
        <v>2950</v>
      </c>
      <c r="AL52" s="304"/>
      <c r="AM52" s="304"/>
      <c r="AN52" s="304"/>
      <c r="AO52" s="304"/>
      <c r="AP52" s="304"/>
      <c r="AQ52" s="304"/>
      <c r="AR52" s="304"/>
      <c r="AS52" s="304"/>
      <c r="AT52" s="304"/>
      <c r="AU52" s="304"/>
      <c r="AV52" s="304"/>
      <c r="AW52" s="304"/>
      <c r="AX52" s="304"/>
      <c r="AY52" s="304"/>
      <c r="AZ52" s="304"/>
      <c r="BA52" s="304"/>
      <c r="BB52" s="304"/>
    </row>
    <row r="53" spans="1:54" ht="15" x14ac:dyDescent="0.4">
      <c r="A53" s="304"/>
      <c r="B53" s="309"/>
      <c r="C53" s="304"/>
      <c r="D53" s="304"/>
      <c r="E53" s="304"/>
      <c r="F53" s="304"/>
      <c r="G53" s="304"/>
      <c r="H53" s="304"/>
      <c r="I53" s="401" t="s">
        <v>77</v>
      </c>
      <c r="J53" s="404">
        <v>1.9</v>
      </c>
      <c r="K53" s="304"/>
      <c r="L53" s="304"/>
      <c r="M53" s="304"/>
      <c r="N53" s="304"/>
      <c r="O53" s="304"/>
      <c r="P53" s="312">
        <v>29</v>
      </c>
      <c r="Q53" s="320" t="s">
        <v>3041</v>
      </c>
      <c r="R53" s="422" t="s">
        <v>2998</v>
      </c>
      <c r="S53" s="422" t="s">
        <v>3024</v>
      </c>
      <c r="T53" s="432"/>
      <c r="U53" s="422"/>
      <c r="V53" s="320"/>
      <c r="W53" s="422"/>
      <c r="X53" s="432"/>
      <c r="Y53" s="320"/>
      <c r="Z53" s="320"/>
      <c r="AA53" s="433"/>
      <c r="AB53" s="426"/>
      <c r="AC53" s="433"/>
      <c r="AD53" s="441"/>
      <c r="AE53" s="472"/>
      <c r="AF53" s="481"/>
      <c r="AG53" s="320"/>
      <c r="AH53" s="433"/>
      <c r="AI53" s="432">
        <v>0.67400000000000004</v>
      </c>
      <c r="AJ53" s="433">
        <v>3.5E-4</v>
      </c>
      <c r="AK53" s="426" t="s">
        <v>2950</v>
      </c>
      <c r="AL53" s="304"/>
      <c r="AM53" s="304"/>
      <c r="AN53" s="304"/>
      <c r="AO53" s="304"/>
      <c r="AP53" s="304"/>
      <c r="AQ53" s="304"/>
      <c r="AR53" s="304"/>
      <c r="AS53" s="304"/>
      <c r="AT53" s="304"/>
      <c r="AU53" s="304"/>
      <c r="AV53" s="304"/>
      <c r="AW53" s="304"/>
      <c r="AX53" s="304"/>
      <c r="AY53" s="304"/>
      <c r="AZ53" s="304"/>
      <c r="BA53" s="304"/>
      <c r="BB53" s="304"/>
    </row>
    <row r="54" spans="1:54" ht="30" x14ac:dyDescent="0.4">
      <c r="A54" s="304"/>
      <c r="B54" s="309"/>
      <c r="C54" s="304"/>
      <c r="D54" s="304"/>
      <c r="E54" s="304"/>
      <c r="F54" s="304"/>
      <c r="G54" s="304"/>
      <c r="H54" s="304"/>
      <c r="I54" s="400" t="s">
        <v>80</v>
      </c>
      <c r="J54" s="404">
        <v>7.4</v>
      </c>
      <c r="K54" s="304"/>
      <c r="L54" s="304"/>
      <c r="M54" s="304"/>
      <c r="N54" s="304"/>
      <c r="O54" s="304"/>
      <c r="P54" s="312">
        <v>30</v>
      </c>
      <c r="Q54" s="320" t="s">
        <v>2999</v>
      </c>
      <c r="R54" s="423" t="s">
        <v>3000</v>
      </c>
      <c r="S54" s="423" t="s">
        <v>3039</v>
      </c>
      <c r="T54" s="434"/>
      <c r="U54" s="423"/>
      <c r="V54" s="398"/>
      <c r="W54" s="423"/>
      <c r="X54" s="434"/>
      <c r="Y54" s="398"/>
      <c r="Z54" s="398"/>
      <c r="AA54" s="435"/>
      <c r="AB54" s="427"/>
      <c r="AC54" s="435"/>
      <c r="AD54" s="442"/>
      <c r="AE54" s="473"/>
      <c r="AF54" s="483">
        <v>80</v>
      </c>
      <c r="AG54" s="398">
        <v>1.25</v>
      </c>
      <c r="AH54" s="435">
        <v>16.57</v>
      </c>
      <c r="AI54" s="434"/>
      <c r="AJ54" s="435"/>
      <c r="AK54" s="427" t="s">
        <v>2969</v>
      </c>
      <c r="AL54" s="304"/>
      <c r="AM54" s="304"/>
      <c r="AN54" s="304"/>
      <c r="AO54" s="304"/>
      <c r="AP54" s="304"/>
      <c r="AQ54" s="304"/>
      <c r="AR54" s="304"/>
      <c r="AS54" s="304"/>
      <c r="AT54" s="304"/>
      <c r="AU54" s="304"/>
      <c r="AV54" s="304"/>
      <c r="AW54" s="304"/>
      <c r="AX54" s="304"/>
      <c r="AY54" s="304"/>
      <c r="AZ54" s="304"/>
      <c r="BA54" s="304"/>
      <c r="BB54" s="304"/>
    </row>
    <row r="55" spans="1:54" ht="15" x14ac:dyDescent="0.4">
      <c r="A55" s="304"/>
      <c r="B55" s="309"/>
      <c r="C55" s="304"/>
      <c r="D55" s="304"/>
      <c r="E55" s="304"/>
      <c r="F55" s="304"/>
      <c r="G55" s="304"/>
      <c r="H55" s="304"/>
      <c r="I55" s="400" t="s">
        <v>86</v>
      </c>
      <c r="J55" s="404">
        <v>5.4</v>
      </c>
      <c r="K55" s="304"/>
      <c r="L55" s="304"/>
      <c r="M55" s="304"/>
      <c r="N55" s="304"/>
      <c r="O55" s="304"/>
      <c r="P55" s="312">
        <v>31</v>
      </c>
      <c r="Q55" s="320" t="s">
        <v>50</v>
      </c>
      <c r="R55" s="422" t="s">
        <v>3001</v>
      </c>
      <c r="S55" s="422" t="s">
        <v>3022</v>
      </c>
      <c r="T55" s="432"/>
      <c r="U55" s="422"/>
      <c r="V55" s="320"/>
      <c r="W55" s="422"/>
      <c r="X55" s="432"/>
      <c r="Y55" s="320"/>
      <c r="Z55" s="320"/>
      <c r="AA55" s="433"/>
      <c r="AB55" s="426"/>
      <c r="AC55" s="433"/>
      <c r="AD55" s="441"/>
      <c r="AE55" s="472"/>
      <c r="AF55" s="481"/>
      <c r="AG55" s="320"/>
      <c r="AH55" s="433"/>
      <c r="AI55" s="432">
        <v>0.59</v>
      </c>
      <c r="AJ55" s="433">
        <v>5.0000000000000001E-4</v>
      </c>
      <c r="AK55" s="426" t="s">
        <v>2742</v>
      </c>
      <c r="AL55" s="304"/>
      <c r="AM55" s="304"/>
      <c r="AN55" s="304"/>
      <c r="AO55" s="304"/>
      <c r="AP55" s="304"/>
      <c r="AQ55" s="304"/>
      <c r="AR55" s="304"/>
      <c r="AS55" s="304"/>
      <c r="AT55" s="304"/>
      <c r="AU55" s="304"/>
      <c r="AV55" s="304"/>
      <c r="AW55" s="304"/>
      <c r="AX55" s="304"/>
      <c r="AY55" s="304"/>
      <c r="AZ55" s="304"/>
      <c r="BA55" s="304"/>
      <c r="BB55" s="304"/>
    </row>
    <row r="56" spans="1:54" ht="15" x14ac:dyDescent="0.4">
      <c r="A56" s="304"/>
      <c r="B56" s="309"/>
      <c r="C56" s="304"/>
      <c r="D56" s="304"/>
      <c r="E56" s="304"/>
      <c r="F56" s="304"/>
      <c r="G56" s="304"/>
      <c r="H56" s="304"/>
      <c r="I56" s="400" t="s">
        <v>90</v>
      </c>
      <c r="J56" s="404">
        <v>4.8</v>
      </c>
      <c r="K56" s="304"/>
      <c r="L56" s="304"/>
      <c r="M56" s="304"/>
      <c r="N56" s="304"/>
      <c r="O56" s="304"/>
      <c r="P56" s="312">
        <v>32</v>
      </c>
      <c r="Q56" s="320" t="s">
        <v>3002</v>
      </c>
      <c r="R56" s="422" t="s">
        <v>3003</v>
      </c>
      <c r="S56" s="422" t="s">
        <v>3023</v>
      </c>
      <c r="T56" s="432"/>
      <c r="U56" s="422"/>
      <c r="V56" s="320"/>
      <c r="W56" s="422"/>
      <c r="X56" s="432"/>
      <c r="Y56" s="320"/>
      <c r="Z56" s="320"/>
      <c r="AA56" s="433"/>
      <c r="AB56" s="426"/>
      <c r="AC56" s="433"/>
      <c r="AD56" s="441"/>
      <c r="AE56" s="475">
        <v>80</v>
      </c>
      <c r="AF56" s="481"/>
      <c r="AG56" s="419"/>
      <c r="AH56" s="482"/>
      <c r="AI56" s="432"/>
      <c r="AJ56" s="433"/>
      <c r="AK56" s="426" t="s">
        <v>2947</v>
      </c>
      <c r="AL56" s="304"/>
      <c r="AM56" s="304"/>
      <c r="AN56" s="304"/>
      <c r="AO56" s="304"/>
      <c r="AP56" s="304"/>
      <c r="AQ56" s="304"/>
      <c r="AR56" s="304"/>
      <c r="AS56" s="304"/>
      <c r="AT56" s="304"/>
      <c r="AU56" s="304"/>
      <c r="AV56" s="304"/>
      <c r="AW56" s="304"/>
      <c r="AX56" s="304"/>
      <c r="AY56" s="304"/>
      <c r="AZ56" s="304"/>
      <c r="BA56" s="304"/>
      <c r="BB56" s="304"/>
    </row>
    <row r="57" spans="1:54" ht="30.5" thickBot="1" x14ac:dyDescent="0.45">
      <c r="A57" s="304"/>
      <c r="B57" s="309"/>
      <c r="C57" s="304"/>
      <c r="D57" s="304"/>
      <c r="E57" s="304"/>
      <c r="F57" s="304"/>
      <c r="G57" s="304"/>
      <c r="H57" s="304"/>
      <c r="I57" s="402" t="s">
        <v>94</v>
      </c>
      <c r="J57" s="404">
        <v>9.8000000000000007</v>
      </c>
      <c r="K57" s="304"/>
      <c r="L57" s="304"/>
      <c r="M57" s="304"/>
      <c r="N57" s="304"/>
      <c r="O57" s="304"/>
      <c r="P57" s="312">
        <v>33</v>
      </c>
      <c r="Q57" s="320" t="s">
        <v>3004</v>
      </c>
      <c r="R57" s="423" t="s">
        <v>2968</v>
      </c>
      <c r="S57" s="423" t="s">
        <v>3039</v>
      </c>
      <c r="T57" s="436"/>
      <c r="U57" s="444"/>
      <c r="V57" s="446"/>
      <c r="W57" s="444"/>
      <c r="X57" s="436"/>
      <c r="Y57" s="446"/>
      <c r="Z57" s="446"/>
      <c r="AA57" s="437"/>
      <c r="AB57" s="443"/>
      <c r="AC57" s="437"/>
      <c r="AD57" s="445"/>
      <c r="AE57" s="474"/>
      <c r="AF57" s="484">
        <v>78</v>
      </c>
      <c r="AG57" s="446">
        <v>1.25</v>
      </c>
      <c r="AH57" s="437">
        <v>16.57</v>
      </c>
      <c r="AI57" s="436"/>
      <c r="AJ57" s="437"/>
      <c r="AK57" s="427" t="s">
        <v>2969</v>
      </c>
      <c r="AL57" s="304"/>
      <c r="AM57" s="304"/>
      <c r="AN57" s="304"/>
      <c r="AO57" s="304"/>
      <c r="AP57" s="304"/>
      <c r="AQ57" s="304"/>
      <c r="AR57" s="304"/>
      <c r="AS57" s="304"/>
      <c r="AT57" s="304"/>
      <c r="AU57" s="304"/>
      <c r="AV57" s="304"/>
      <c r="AW57" s="304"/>
      <c r="AX57" s="304"/>
      <c r="AY57" s="304"/>
      <c r="AZ57" s="304"/>
      <c r="BA57" s="304"/>
      <c r="BB57" s="304"/>
    </row>
    <row r="58" spans="1:54" ht="35.15" customHeight="1" x14ac:dyDescent="0.35">
      <c r="A58" s="304"/>
      <c r="B58" s="309"/>
      <c r="C58" s="304"/>
      <c r="D58" s="304"/>
      <c r="E58" s="304"/>
      <c r="F58" s="304"/>
      <c r="G58" s="304"/>
      <c r="H58" s="304"/>
      <c r="I58" s="334" t="s">
        <v>2754</v>
      </c>
      <c r="J58" s="335"/>
      <c r="K58" s="312"/>
      <c r="L58" s="304"/>
      <c r="M58" s="304"/>
      <c r="N58" s="304"/>
      <c r="O58" s="304"/>
      <c r="P58" s="304"/>
      <c r="Q58" s="323" t="s">
        <v>5</v>
      </c>
      <c r="R58" s="323" t="s">
        <v>5</v>
      </c>
      <c r="S58" s="323"/>
      <c r="T58" s="323"/>
      <c r="U58" s="323"/>
      <c r="V58" s="323"/>
      <c r="W58" s="323"/>
      <c r="X58" s="323"/>
      <c r="Y58" s="323"/>
      <c r="Z58" s="323"/>
      <c r="AA58" s="323"/>
      <c r="AB58" s="323"/>
      <c r="AC58" s="323"/>
      <c r="AD58" s="323"/>
      <c r="AE58" s="323"/>
      <c r="AF58" s="323"/>
      <c r="AG58" s="323"/>
      <c r="AH58" s="323"/>
      <c r="AI58" s="323"/>
      <c r="AJ58" s="323"/>
      <c r="AK58" s="304"/>
      <c r="AL58" s="304"/>
      <c r="AM58" s="304"/>
      <c r="AN58" s="304"/>
      <c r="AO58" s="304"/>
      <c r="AP58" s="304"/>
      <c r="AQ58" s="304"/>
      <c r="AR58" s="304"/>
      <c r="AS58" s="304"/>
      <c r="AT58" s="304"/>
      <c r="AU58" s="304"/>
      <c r="AV58" s="304"/>
      <c r="AW58" s="304"/>
      <c r="AX58" s="304"/>
      <c r="AY58" s="304"/>
      <c r="AZ58" s="304"/>
      <c r="BA58" s="304"/>
      <c r="BB58" s="304"/>
    </row>
    <row r="59" spans="1:54" ht="27.5" thickBot="1" x14ac:dyDescent="0.4">
      <c r="A59" s="304"/>
      <c r="B59" s="309"/>
      <c r="C59" s="304"/>
      <c r="D59" s="304"/>
      <c r="E59" s="304"/>
      <c r="F59" s="304"/>
      <c r="G59" s="304"/>
      <c r="H59" s="304"/>
      <c r="I59" s="336" t="s">
        <v>7</v>
      </c>
      <c r="J59" s="319" t="s">
        <v>37</v>
      </c>
      <c r="K59" s="312"/>
      <c r="L59" s="304"/>
      <c r="M59" s="304"/>
      <c r="N59" s="304"/>
      <c r="O59" s="304"/>
      <c r="P59" s="304"/>
      <c r="Q59" s="323"/>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row>
    <row r="60" spans="1:54" ht="23" x14ac:dyDescent="0.35">
      <c r="A60" s="304"/>
      <c r="B60" s="309"/>
      <c r="C60" s="304"/>
      <c r="D60" s="304"/>
      <c r="E60" s="304"/>
      <c r="F60" s="304"/>
      <c r="G60" s="304"/>
      <c r="H60" s="304"/>
      <c r="I60" s="412" t="s">
        <v>99</v>
      </c>
      <c r="J60" s="405">
        <v>4.2</v>
      </c>
      <c r="K60" s="304"/>
      <c r="L60" s="304"/>
      <c r="M60" s="324" t="s">
        <v>67</v>
      </c>
      <c r="N60" s="324" t="s">
        <v>68</v>
      </c>
      <c r="O60" s="324" t="s">
        <v>10</v>
      </c>
      <c r="P60" s="324" t="s">
        <v>69</v>
      </c>
      <c r="Q60" s="324" t="s">
        <v>70</v>
      </c>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row>
    <row r="61" spans="1:54" x14ac:dyDescent="0.35">
      <c r="A61" s="304"/>
      <c r="B61" s="309"/>
      <c r="C61" s="304"/>
      <c r="D61" s="304"/>
      <c r="E61" s="304"/>
      <c r="F61" s="304"/>
      <c r="G61" s="304"/>
      <c r="H61" s="304"/>
      <c r="I61" s="412" t="s">
        <v>101</v>
      </c>
      <c r="J61" s="406">
        <v>5.2</v>
      </c>
      <c r="K61" s="304"/>
      <c r="L61" s="304"/>
      <c r="M61" s="325" t="s">
        <v>72</v>
      </c>
      <c r="N61" s="326" t="s">
        <v>73</v>
      </c>
      <c r="O61" s="327" t="s">
        <v>74</v>
      </c>
      <c r="P61" s="566" t="s">
        <v>75</v>
      </c>
      <c r="Q61" s="328" t="s">
        <v>76</v>
      </c>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row>
    <row r="62" spans="1:54" x14ac:dyDescent="0.35">
      <c r="A62" s="304"/>
      <c r="B62" s="309"/>
      <c r="C62" s="304"/>
      <c r="D62" s="304"/>
      <c r="E62" s="304"/>
      <c r="F62" s="304"/>
      <c r="G62" s="304"/>
      <c r="H62" s="304"/>
      <c r="I62" s="412" t="s">
        <v>105</v>
      </c>
      <c r="J62" s="406">
        <v>6.5</v>
      </c>
      <c r="K62" s="304"/>
      <c r="L62" s="304"/>
      <c r="M62" s="325" t="s">
        <v>78</v>
      </c>
      <c r="N62" s="326" t="s">
        <v>73</v>
      </c>
      <c r="O62" s="327" t="s">
        <v>74</v>
      </c>
      <c r="P62" s="575"/>
      <c r="Q62" s="329" t="s">
        <v>79</v>
      </c>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row>
    <row r="63" spans="1:54" x14ac:dyDescent="0.35">
      <c r="A63" s="304"/>
      <c r="B63" s="309"/>
      <c r="C63" s="304"/>
      <c r="D63" s="304"/>
      <c r="E63" s="304"/>
      <c r="F63" s="304"/>
      <c r="G63" s="304"/>
      <c r="H63" s="304"/>
      <c r="I63" s="412" t="s">
        <v>108</v>
      </c>
      <c r="J63" s="406">
        <v>6.5</v>
      </c>
      <c r="K63" s="304"/>
      <c r="L63" s="304"/>
      <c r="M63" s="577" t="s">
        <v>81</v>
      </c>
      <c r="N63" s="330" t="s">
        <v>82</v>
      </c>
      <c r="O63" s="565" t="s">
        <v>83</v>
      </c>
      <c r="P63" s="566" t="s">
        <v>84</v>
      </c>
      <c r="Q63" s="329" t="s">
        <v>85</v>
      </c>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row>
    <row r="64" spans="1:54" x14ac:dyDescent="0.35">
      <c r="A64" s="304"/>
      <c r="B64" s="309"/>
      <c r="C64" s="304"/>
      <c r="D64" s="304"/>
      <c r="E64" s="304"/>
      <c r="F64" s="304"/>
      <c r="G64" s="304"/>
      <c r="H64" s="304"/>
      <c r="I64" s="412" t="s">
        <v>114</v>
      </c>
      <c r="J64" s="406">
        <v>2.5</v>
      </c>
      <c r="K64" s="304"/>
      <c r="L64" s="304"/>
      <c r="M64" s="578"/>
      <c r="N64" s="331" t="s">
        <v>88</v>
      </c>
      <c r="O64" s="565"/>
      <c r="P64" s="575"/>
      <c r="Q64" s="328" t="s">
        <v>89</v>
      </c>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row>
    <row r="65" spans="1:54" ht="29" x14ac:dyDescent="0.35">
      <c r="A65" s="304"/>
      <c r="B65" s="309"/>
      <c r="C65" s="304"/>
      <c r="D65" s="304"/>
      <c r="E65" s="304"/>
      <c r="F65" s="304"/>
      <c r="G65" s="304"/>
      <c r="H65" s="304"/>
      <c r="I65" s="412" t="s">
        <v>118</v>
      </c>
      <c r="J65" s="407">
        <v>2.9</v>
      </c>
      <c r="K65" s="304"/>
      <c r="L65" s="304"/>
      <c r="M65" s="332" t="s">
        <v>87</v>
      </c>
      <c r="N65" s="333"/>
      <c r="O65" s="565"/>
      <c r="P65" s="566" t="s">
        <v>92</v>
      </c>
      <c r="Q65" s="329" t="s">
        <v>93</v>
      </c>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row>
    <row r="66" spans="1:54" ht="23" x14ac:dyDescent="0.35">
      <c r="A66" s="304"/>
      <c r="B66" s="309"/>
      <c r="C66" s="304"/>
      <c r="D66" s="304"/>
      <c r="E66" s="304"/>
      <c r="F66" s="304"/>
      <c r="G66" s="304"/>
      <c r="H66" s="304"/>
      <c r="I66" s="412" t="s">
        <v>121</v>
      </c>
      <c r="J66" s="407">
        <v>7.2</v>
      </c>
      <c r="K66" s="304"/>
      <c r="L66" s="304"/>
      <c r="M66" s="332" t="s">
        <v>91</v>
      </c>
      <c r="N66" s="333"/>
      <c r="O66" s="565"/>
      <c r="P66" s="575"/>
      <c r="Q66" s="328" t="s">
        <v>96</v>
      </c>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row>
    <row r="67" spans="1:54" ht="29" x14ac:dyDescent="0.35">
      <c r="A67" s="304"/>
      <c r="B67" s="309"/>
      <c r="C67" s="304"/>
      <c r="D67" s="304"/>
      <c r="E67" s="304"/>
      <c r="F67" s="304"/>
      <c r="G67" s="304"/>
      <c r="H67" s="304"/>
      <c r="I67" s="412" t="s">
        <v>126</v>
      </c>
      <c r="J67" s="407">
        <v>12.5</v>
      </c>
      <c r="K67" s="304"/>
      <c r="L67" s="304"/>
      <c r="M67" s="332" t="s">
        <v>95</v>
      </c>
      <c r="N67" s="333"/>
      <c r="O67" s="565"/>
      <c r="P67" s="566" t="s">
        <v>98</v>
      </c>
      <c r="Q67" s="329" t="s">
        <v>93</v>
      </c>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row>
    <row r="68" spans="1:54" ht="29" x14ac:dyDescent="0.35">
      <c r="A68" s="304"/>
      <c r="B68" s="309"/>
      <c r="C68" s="304"/>
      <c r="D68" s="304"/>
      <c r="E68" s="304"/>
      <c r="F68" s="304"/>
      <c r="G68" s="304"/>
      <c r="H68" s="304"/>
      <c r="I68" s="412" t="s">
        <v>129</v>
      </c>
      <c r="J68" s="407">
        <v>7.8</v>
      </c>
      <c r="K68" s="304"/>
      <c r="L68" s="304"/>
      <c r="M68" s="332" t="s">
        <v>97</v>
      </c>
      <c r="N68" s="333"/>
      <c r="O68" s="565"/>
      <c r="P68" s="575"/>
      <c r="Q68" s="328" t="s">
        <v>96</v>
      </c>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row>
    <row r="69" spans="1:54" ht="34.5" x14ac:dyDescent="0.35">
      <c r="A69" s="304"/>
      <c r="B69" s="309"/>
      <c r="C69" s="304"/>
      <c r="D69" s="304"/>
      <c r="E69" s="304"/>
      <c r="F69" s="304"/>
      <c r="G69" s="304"/>
      <c r="H69" s="304"/>
      <c r="I69" s="412" t="s">
        <v>133</v>
      </c>
      <c r="J69" s="407">
        <v>3.5</v>
      </c>
      <c r="K69" s="304"/>
      <c r="L69" s="304"/>
      <c r="M69" s="332" t="s">
        <v>100</v>
      </c>
      <c r="N69" s="333"/>
      <c r="O69" s="565"/>
      <c r="P69" s="566" t="s">
        <v>103</v>
      </c>
      <c r="Q69" s="329" t="s">
        <v>104</v>
      </c>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row>
    <row r="70" spans="1:54" ht="34.5" x14ac:dyDescent="0.35">
      <c r="A70" s="304"/>
      <c r="B70" s="309"/>
      <c r="C70" s="304"/>
      <c r="D70" s="304"/>
      <c r="E70" s="304"/>
      <c r="F70" s="304"/>
      <c r="G70" s="304"/>
      <c r="H70" s="304"/>
      <c r="I70" s="412" t="s">
        <v>136</v>
      </c>
      <c r="J70" s="407">
        <v>2.5</v>
      </c>
      <c r="K70" s="304"/>
      <c r="L70" s="304"/>
      <c r="M70" s="332" t="s">
        <v>102</v>
      </c>
      <c r="N70" s="333"/>
      <c r="O70" s="565"/>
      <c r="P70" s="575"/>
      <c r="Q70" s="328" t="s">
        <v>107</v>
      </c>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row>
    <row r="71" spans="1:54" ht="23" x14ac:dyDescent="0.35">
      <c r="A71" s="304"/>
      <c r="B71" s="309"/>
      <c r="C71" s="304"/>
      <c r="D71" s="304"/>
      <c r="E71" s="304"/>
      <c r="F71" s="304"/>
      <c r="G71" s="304"/>
      <c r="H71" s="304"/>
      <c r="I71" s="412" t="s">
        <v>140</v>
      </c>
      <c r="J71" s="407">
        <v>6.5</v>
      </c>
      <c r="K71" s="304"/>
      <c r="L71" s="304"/>
      <c r="M71" s="332" t="s">
        <v>106</v>
      </c>
      <c r="N71" s="333"/>
      <c r="O71" s="565"/>
      <c r="P71" s="566" t="s">
        <v>110</v>
      </c>
      <c r="Q71" s="329" t="s">
        <v>111</v>
      </c>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row>
    <row r="72" spans="1:54" ht="29" x14ac:dyDescent="0.35">
      <c r="A72" s="304"/>
      <c r="B72" s="309"/>
      <c r="C72" s="304"/>
      <c r="D72" s="304"/>
      <c r="E72" s="304"/>
      <c r="F72" s="304"/>
      <c r="G72" s="304"/>
      <c r="H72" s="304"/>
      <c r="I72" s="412" t="s">
        <v>143</v>
      </c>
      <c r="J72" s="408">
        <v>9.5</v>
      </c>
      <c r="K72" s="304"/>
      <c r="L72" s="304"/>
      <c r="M72" s="332" t="s">
        <v>109</v>
      </c>
      <c r="N72" s="333"/>
      <c r="O72" s="565"/>
      <c r="P72" s="575"/>
      <c r="Q72" s="328" t="s">
        <v>113</v>
      </c>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row>
    <row r="73" spans="1:54" x14ac:dyDescent="0.35">
      <c r="A73" s="304"/>
      <c r="B73" s="309"/>
      <c r="C73" s="304"/>
      <c r="D73" s="304"/>
      <c r="E73" s="304"/>
      <c r="F73" s="304"/>
      <c r="G73" s="304"/>
      <c r="H73" s="304"/>
      <c r="I73" s="412" t="s">
        <v>146</v>
      </c>
      <c r="J73" s="408">
        <v>7.6</v>
      </c>
      <c r="K73" s="304"/>
      <c r="L73" s="304"/>
      <c r="M73" s="332" t="s">
        <v>112</v>
      </c>
      <c r="N73" s="333"/>
      <c r="O73" s="565"/>
      <c r="P73" s="566" t="s">
        <v>116</v>
      </c>
      <c r="Q73" s="329" t="s">
        <v>117</v>
      </c>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row>
    <row r="74" spans="1:54" ht="23" x14ac:dyDescent="0.35">
      <c r="A74" s="304"/>
      <c r="B74" s="309"/>
      <c r="C74" s="304"/>
      <c r="D74" s="304"/>
      <c r="E74" s="304"/>
      <c r="F74" s="304"/>
      <c r="G74" s="304"/>
      <c r="H74" s="304"/>
      <c r="I74" s="412" t="s">
        <v>149</v>
      </c>
      <c r="J74" s="408">
        <v>10.1</v>
      </c>
      <c r="K74" s="304"/>
      <c r="L74" s="304"/>
      <c r="M74" s="325" t="s">
        <v>115</v>
      </c>
      <c r="N74" s="337"/>
      <c r="O74" s="565"/>
      <c r="P74" s="575"/>
      <c r="Q74" s="328" t="s">
        <v>120</v>
      </c>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row>
    <row r="75" spans="1:54" x14ac:dyDescent="0.35">
      <c r="A75" s="304"/>
      <c r="B75" s="309"/>
      <c r="C75" s="304"/>
      <c r="D75" s="304"/>
      <c r="E75" s="304"/>
      <c r="F75" s="304"/>
      <c r="G75" s="304"/>
      <c r="H75" s="304"/>
      <c r="I75" s="412" t="s">
        <v>152</v>
      </c>
      <c r="J75" s="408">
        <v>10.5</v>
      </c>
      <c r="K75" s="304"/>
      <c r="L75" s="304"/>
      <c r="M75" s="332" t="s">
        <v>119</v>
      </c>
      <c r="N75" s="563" t="s">
        <v>123</v>
      </c>
      <c r="O75" s="565"/>
      <c r="P75" s="566" t="s">
        <v>124</v>
      </c>
      <c r="Q75" s="329" t="s">
        <v>125</v>
      </c>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row>
    <row r="76" spans="1:54" x14ac:dyDescent="0.35">
      <c r="A76" s="304"/>
      <c r="B76" s="309"/>
      <c r="C76" s="304"/>
      <c r="D76" s="304"/>
      <c r="E76" s="304"/>
      <c r="F76" s="304"/>
      <c r="G76" s="304"/>
      <c r="H76" s="304"/>
      <c r="I76" s="412" t="s">
        <v>154</v>
      </c>
      <c r="J76" s="408">
        <v>7.5</v>
      </c>
      <c r="K76" s="304"/>
      <c r="L76" s="304"/>
      <c r="M76" s="332" t="s">
        <v>122</v>
      </c>
      <c r="N76" s="576"/>
      <c r="O76" s="565"/>
      <c r="P76" s="575"/>
      <c r="Q76" s="328" t="s">
        <v>128</v>
      </c>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row>
    <row r="77" spans="1:54" ht="23" x14ac:dyDescent="0.35">
      <c r="A77" s="304"/>
      <c r="B77" s="309"/>
      <c r="C77" s="304"/>
      <c r="D77" s="304"/>
      <c r="E77" s="304"/>
      <c r="F77" s="304"/>
      <c r="G77" s="304"/>
      <c r="H77" s="304"/>
      <c r="I77" s="412" t="s">
        <v>156</v>
      </c>
      <c r="J77" s="408">
        <v>3.3</v>
      </c>
      <c r="K77" s="304"/>
      <c r="L77" s="304"/>
      <c r="M77" s="325" t="s">
        <v>127</v>
      </c>
      <c r="N77" s="576"/>
      <c r="O77" s="565"/>
      <c r="P77" s="566" t="s">
        <v>131</v>
      </c>
      <c r="Q77" s="329" t="s">
        <v>132</v>
      </c>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row>
    <row r="78" spans="1:54" x14ac:dyDescent="0.35">
      <c r="A78" s="304"/>
      <c r="B78" s="309"/>
      <c r="C78" s="304"/>
      <c r="D78" s="304"/>
      <c r="E78" s="304"/>
      <c r="F78" s="304"/>
      <c r="G78" s="304"/>
      <c r="H78" s="304"/>
      <c r="I78" s="412" t="s">
        <v>159</v>
      </c>
      <c r="J78" s="408">
        <v>7.7</v>
      </c>
      <c r="K78" s="304"/>
      <c r="L78" s="304"/>
      <c r="M78" s="325" t="s">
        <v>130</v>
      </c>
      <c r="N78" s="564"/>
      <c r="O78" s="565"/>
      <c r="P78" s="575"/>
      <c r="Q78" s="328" t="s">
        <v>135</v>
      </c>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row>
    <row r="79" spans="1:54" x14ac:dyDescent="0.35">
      <c r="A79" s="304"/>
      <c r="B79" s="309"/>
      <c r="C79" s="304"/>
      <c r="D79" s="304"/>
      <c r="E79" s="304"/>
      <c r="F79" s="304"/>
      <c r="G79" s="304"/>
      <c r="H79" s="304"/>
      <c r="I79" s="412" t="s">
        <v>162</v>
      </c>
      <c r="J79" s="408">
        <v>3.1</v>
      </c>
      <c r="K79" s="304"/>
      <c r="L79" s="304"/>
      <c r="M79" s="325" t="s">
        <v>134</v>
      </c>
      <c r="N79" s="563" t="s">
        <v>138</v>
      </c>
      <c r="O79" s="565" t="s">
        <v>83</v>
      </c>
      <c r="P79" s="566" t="s">
        <v>84</v>
      </c>
      <c r="Q79" s="328" t="s">
        <v>139</v>
      </c>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row>
    <row r="80" spans="1:54" ht="29" x14ac:dyDescent="0.35">
      <c r="A80" s="304"/>
      <c r="B80" s="309"/>
      <c r="C80" s="304"/>
      <c r="D80" s="304"/>
      <c r="E80" s="304"/>
      <c r="F80" s="304"/>
      <c r="G80" s="304"/>
      <c r="H80" s="304"/>
      <c r="I80" s="412" t="s">
        <v>165</v>
      </c>
      <c r="J80" s="408">
        <v>7.7</v>
      </c>
      <c r="K80" s="304"/>
      <c r="L80" s="304"/>
      <c r="M80" s="325" t="s">
        <v>137</v>
      </c>
      <c r="N80" s="576"/>
      <c r="O80" s="565"/>
      <c r="P80" s="567"/>
      <c r="Q80" s="328" t="s">
        <v>142</v>
      </c>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row>
    <row r="81" spans="1:54" ht="23" x14ac:dyDescent="0.35">
      <c r="A81" s="304"/>
      <c r="B81" s="309"/>
      <c r="C81" s="304"/>
      <c r="D81" s="304"/>
      <c r="E81" s="304"/>
      <c r="F81" s="304"/>
      <c r="G81" s="304"/>
      <c r="H81" s="304"/>
      <c r="I81" s="412" t="s">
        <v>168</v>
      </c>
      <c r="J81" s="408">
        <v>4.4000000000000004</v>
      </c>
      <c r="K81" s="304"/>
      <c r="L81" s="304"/>
      <c r="M81" s="325" t="s">
        <v>141</v>
      </c>
      <c r="N81" s="576"/>
      <c r="O81" s="565"/>
      <c r="P81" s="567"/>
      <c r="Q81" s="328" t="s">
        <v>145</v>
      </c>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row>
    <row r="82" spans="1:54" x14ac:dyDescent="0.35">
      <c r="A82" s="304"/>
      <c r="B82" s="309"/>
      <c r="C82" s="304"/>
      <c r="D82" s="304"/>
      <c r="E82" s="304"/>
      <c r="F82" s="304"/>
      <c r="G82" s="304"/>
      <c r="H82" s="304"/>
      <c r="I82" s="412" t="s">
        <v>171</v>
      </c>
      <c r="J82" s="408">
        <v>12.9</v>
      </c>
      <c r="K82" s="304"/>
      <c r="L82" s="304"/>
      <c r="M82" s="325" t="s">
        <v>144</v>
      </c>
      <c r="N82" s="576"/>
      <c r="O82" s="565"/>
      <c r="P82" s="575"/>
      <c r="Q82" s="328" t="s">
        <v>148</v>
      </c>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row>
    <row r="83" spans="1:54" x14ac:dyDescent="0.35">
      <c r="A83" s="304"/>
      <c r="B83" s="309"/>
      <c r="C83" s="304"/>
      <c r="D83" s="304"/>
      <c r="E83" s="304"/>
      <c r="F83" s="304"/>
      <c r="G83" s="304"/>
      <c r="H83" s="304"/>
      <c r="I83" s="412" t="s">
        <v>174</v>
      </c>
      <c r="J83" s="408">
        <v>9.3000000000000007</v>
      </c>
      <c r="K83" s="304"/>
      <c r="L83" s="304"/>
      <c r="M83" s="325" t="s">
        <v>147</v>
      </c>
      <c r="N83" s="576"/>
      <c r="O83" s="565"/>
      <c r="P83" s="566" t="s">
        <v>92</v>
      </c>
      <c r="Q83" s="328" t="s">
        <v>151</v>
      </c>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row>
    <row r="84" spans="1:54" ht="23" x14ac:dyDescent="0.35">
      <c r="A84" s="304"/>
      <c r="B84" s="309"/>
      <c r="C84" s="304"/>
      <c r="D84" s="304"/>
      <c r="E84" s="304"/>
      <c r="F84" s="304"/>
      <c r="G84" s="304"/>
      <c r="H84" s="304"/>
      <c r="I84" s="412" t="s">
        <v>176</v>
      </c>
      <c r="J84" s="408">
        <v>4.3</v>
      </c>
      <c r="K84" s="304"/>
      <c r="L84" s="304"/>
      <c r="M84" s="325" t="s">
        <v>150</v>
      </c>
      <c r="N84" s="576"/>
      <c r="O84" s="565"/>
      <c r="P84" s="567"/>
      <c r="Q84" s="328" t="s">
        <v>142</v>
      </c>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row>
    <row r="85" spans="1:54" ht="34.5" x14ac:dyDescent="0.35">
      <c r="A85" s="304"/>
      <c r="B85" s="309"/>
      <c r="C85" s="304"/>
      <c r="D85" s="304"/>
      <c r="E85" s="304"/>
      <c r="F85" s="304"/>
      <c r="G85" s="304"/>
      <c r="H85" s="304"/>
      <c r="I85" s="412" t="s">
        <v>178</v>
      </c>
      <c r="J85" s="408">
        <v>6.5</v>
      </c>
      <c r="K85" s="304"/>
      <c r="L85" s="304"/>
      <c r="M85" s="332" t="s">
        <v>153</v>
      </c>
      <c r="N85" s="576"/>
      <c r="O85" s="565"/>
      <c r="P85" s="567"/>
      <c r="Q85" s="328" t="s">
        <v>145</v>
      </c>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row>
    <row r="86" spans="1:54" ht="23" x14ac:dyDescent="0.35">
      <c r="A86" s="304"/>
      <c r="B86" s="309"/>
      <c r="C86" s="304"/>
      <c r="D86" s="304"/>
      <c r="E86" s="304"/>
      <c r="F86" s="304"/>
      <c r="G86" s="304"/>
      <c r="H86" s="304"/>
      <c r="I86" s="412" t="s">
        <v>181</v>
      </c>
      <c r="J86" s="408">
        <v>4.5</v>
      </c>
      <c r="K86" s="304"/>
      <c r="L86" s="304"/>
      <c r="M86" s="332" t="s">
        <v>155</v>
      </c>
      <c r="N86" s="576"/>
      <c r="O86" s="565"/>
      <c r="P86" s="575"/>
      <c r="Q86" s="328" t="s">
        <v>158</v>
      </c>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row>
    <row r="87" spans="1:54" ht="29" x14ac:dyDescent="0.35">
      <c r="A87" s="304"/>
      <c r="B87" s="309"/>
      <c r="C87" s="304"/>
      <c r="D87" s="304"/>
      <c r="E87" s="304"/>
      <c r="F87" s="304"/>
      <c r="G87" s="304"/>
      <c r="H87" s="304"/>
      <c r="I87" s="412" t="s">
        <v>185</v>
      </c>
      <c r="J87" s="408">
        <v>13.7</v>
      </c>
      <c r="K87" s="304"/>
      <c r="L87" s="304"/>
      <c r="M87" s="332" t="s">
        <v>157</v>
      </c>
      <c r="N87" s="576"/>
      <c r="O87" s="565"/>
      <c r="P87" s="566" t="s">
        <v>98</v>
      </c>
      <c r="Q87" s="328" t="s">
        <v>161</v>
      </c>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row>
    <row r="88" spans="1:54" ht="23" x14ac:dyDescent="0.35">
      <c r="A88" s="304"/>
      <c r="B88" s="309"/>
      <c r="C88" s="304"/>
      <c r="D88" s="304"/>
      <c r="E88" s="304"/>
      <c r="F88" s="304"/>
      <c r="G88" s="304"/>
      <c r="H88" s="304"/>
      <c r="I88" s="412" t="s">
        <v>188</v>
      </c>
      <c r="J88" s="408">
        <v>4.7</v>
      </c>
      <c r="K88" s="304"/>
      <c r="L88" s="304"/>
      <c r="M88" s="332" t="s">
        <v>160</v>
      </c>
      <c r="N88" s="576"/>
      <c r="O88" s="565"/>
      <c r="P88" s="567"/>
      <c r="Q88" s="328" t="s">
        <v>164</v>
      </c>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row>
    <row r="89" spans="1:54" ht="23" x14ac:dyDescent="0.35">
      <c r="A89" s="304"/>
      <c r="B89" s="309"/>
      <c r="C89" s="304"/>
      <c r="D89" s="304"/>
      <c r="E89" s="304"/>
      <c r="F89" s="304"/>
      <c r="G89" s="304"/>
      <c r="H89" s="304"/>
      <c r="I89" s="412" t="s">
        <v>191</v>
      </c>
      <c r="J89" s="408">
        <v>4.4000000000000004</v>
      </c>
      <c r="K89" s="304"/>
      <c r="L89" s="304"/>
      <c r="M89" s="325" t="s">
        <v>163</v>
      </c>
      <c r="N89" s="576"/>
      <c r="O89" s="565"/>
      <c r="P89" s="576"/>
      <c r="Q89" s="331" t="s">
        <v>167</v>
      </c>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row>
    <row r="90" spans="1:54" ht="23" x14ac:dyDescent="0.35">
      <c r="A90" s="304"/>
      <c r="B90" s="309"/>
      <c r="C90" s="304"/>
      <c r="D90" s="304"/>
      <c r="E90" s="304"/>
      <c r="F90" s="304"/>
      <c r="G90" s="304"/>
      <c r="H90" s="304"/>
      <c r="I90" s="412" t="s">
        <v>194</v>
      </c>
      <c r="J90" s="408">
        <v>4.5999999999999996</v>
      </c>
      <c r="K90" s="304"/>
      <c r="L90" s="304"/>
      <c r="M90" s="325" t="s">
        <v>166</v>
      </c>
      <c r="N90" s="576"/>
      <c r="O90" s="565"/>
      <c r="P90" s="564"/>
      <c r="Q90" s="338" t="s">
        <v>170</v>
      </c>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row>
    <row r="91" spans="1:54" x14ac:dyDescent="0.35">
      <c r="A91" s="304"/>
      <c r="B91" s="309"/>
      <c r="C91" s="304"/>
      <c r="D91" s="304"/>
      <c r="E91" s="304"/>
      <c r="F91" s="304"/>
      <c r="G91" s="304"/>
      <c r="H91" s="304"/>
      <c r="I91" s="412" t="s">
        <v>198</v>
      </c>
      <c r="J91" s="408">
        <v>5.6</v>
      </c>
      <c r="K91" s="304"/>
      <c r="L91" s="304"/>
      <c r="M91" s="332" t="s">
        <v>169</v>
      </c>
      <c r="N91" s="576"/>
      <c r="O91" s="565"/>
      <c r="P91" s="563" t="s">
        <v>103</v>
      </c>
      <c r="Q91" s="330" t="s">
        <v>173</v>
      </c>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row>
    <row r="92" spans="1:54" x14ac:dyDescent="0.35">
      <c r="A92" s="304"/>
      <c r="B92" s="309"/>
      <c r="C92" s="304"/>
      <c r="D92" s="304"/>
      <c r="E92" s="304"/>
      <c r="F92" s="304"/>
      <c r="G92" s="304"/>
      <c r="H92" s="304"/>
      <c r="I92" s="412" t="s">
        <v>200</v>
      </c>
      <c r="J92" s="408">
        <v>11.7</v>
      </c>
      <c r="K92" s="304"/>
      <c r="L92" s="304"/>
      <c r="M92" s="332" t="s">
        <v>172</v>
      </c>
      <c r="N92" s="576"/>
      <c r="O92" s="565"/>
      <c r="P92" s="576"/>
      <c r="Q92" s="331" t="s">
        <v>164</v>
      </c>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row>
    <row r="93" spans="1:54" ht="23" x14ac:dyDescent="0.35">
      <c r="A93" s="304"/>
      <c r="B93" s="309"/>
      <c r="C93" s="304"/>
      <c r="D93" s="304"/>
      <c r="E93" s="304"/>
      <c r="F93" s="304"/>
      <c r="G93" s="304"/>
      <c r="H93" s="304"/>
      <c r="I93" s="412" t="s">
        <v>202</v>
      </c>
      <c r="J93" s="408">
        <v>4.4000000000000004</v>
      </c>
      <c r="K93" s="304"/>
      <c r="L93" s="304"/>
      <c r="M93" s="332" t="s">
        <v>175</v>
      </c>
      <c r="N93" s="576"/>
      <c r="O93" s="565"/>
      <c r="P93" s="576"/>
      <c r="Q93" s="331" t="s">
        <v>167</v>
      </c>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row>
    <row r="94" spans="1:54" x14ac:dyDescent="0.35">
      <c r="A94" s="304"/>
      <c r="B94" s="309"/>
      <c r="C94" s="304"/>
      <c r="D94" s="304"/>
      <c r="E94" s="304"/>
      <c r="F94" s="304"/>
      <c r="G94" s="304"/>
      <c r="H94" s="304"/>
      <c r="I94" s="412" t="s">
        <v>205</v>
      </c>
      <c r="J94" s="408">
        <v>11.9</v>
      </c>
      <c r="K94" s="304"/>
      <c r="L94" s="304"/>
      <c r="M94" s="332" t="s">
        <v>177</v>
      </c>
      <c r="N94" s="576"/>
      <c r="O94" s="565"/>
      <c r="P94" s="564"/>
      <c r="Q94" s="338" t="s">
        <v>180</v>
      </c>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row>
    <row r="95" spans="1:54" ht="23" x14ac:dyDescent="0.35">
      <c r="A95" s="304"/>
      <c r="B95" s="309"/>
      <c r="C95" s="304"/>
      <c r="D95" s="304"/>
      <c r="E95" s="304"/>
      <c r="F95" s="304"/>
      <c r="G95" s="304"/>
      <c r="H95" s="304"/>
      <c r="I95" s="412" t="s">
        <v>210</v>
      </c>
      <c r="J95" s="408">
        <v>14.3</v>
      </c>
      <c r="K95" s="304"/>
      <c r="L95" s="304"/>
      <c r="M95" s="332" t="s">
        <v>179</v>
      </c>
      <c r="N95" s="576"/>
      <c r="O95" s="565"/>
      <c r="P95" s="563" t="s">
        <v>183</v>
      </c>
      <c r="Q95" s="330" t="s">
        <v>184</v>
      </c>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row>
    <row r="96" spans="1:54" x14ac:dyDescent="0.35">
      <c r="A96" s="304"/>
      <c r="B96" s="309"/>
      <c r="C96" s="304"/>
      <c r="D96" s="304"/>
      <c r="E96" s="304"/>
      <c r="F96" s="304"/>
      <c r="G96" s="304"/>
      <c r="H96" s="304"/>
      <c r="I96" s="412" t="s">
        <v>214</v>
      </c>
      <c r="J96" s="408">
        <v>5.7</v>
      </c>
      <c r="K96" s="304"/>
      <c r="L96" s="304"/>
      <c r="M96" s="332" t="s">
        <v>182</v>
      </c>
      <c r="N96" s="576"/>
      <c r="O96" s="565"/>
      <c r="P96" s="576"/>
      <c r="Q96" s="331" t="s">
        <v>187</v>
      </c>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row>
    <row r="97" spans="1:54" ht="34.5" x14ac:dyDescent="0.35">
      <c r="A97" s="304"/>
      <c r="B97" s="309"/>
      <c r="C97" s="304"/>
      <c r="D97" s="304"/>
      <c r="E97" s="304"/>
      <c r="F97" s="304"/>
      <c r="G97" s="304"/>
      <c r="H97" s="304"/>
      <c r="I97" s="412" t="s">
        <v>218</v>
      </c>
      <c r="J97" s="408">
        <v>9.5</v>
      </c>
      <c r="K97" s="304"/>
      <c r="L97" s="304"/>
      <c r="M97" s="325" t="s">
        <v>186</v>
      </c>
      <c r="N97" s="576"/>
      <c r="O97" s="565"/>
      <c r="P97" s="576"/>
      <c r="Q97" s="331" t="s">
        <v>190</v>
      </c>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row>
    <row r="98" spans="1:54" ht="23" x14ac:dyDescent="0.35">
      <c r="A98" s="304"/>
      <c r="B98" s="309"/>
      <c r="C98" s="304"/>
      <c r="D98" s="304"/>
      <c r="E98" s="304"/>
      <c r="F98" s="304"/>
      <c r="G98" s="304"/>
      <c r="H98" s="304"/>
      <c r="I98" s="412" t="s">
        <v>221</v>
      </c>
      <c r="J98" s="408">
        <v>7</v>
      </c>
      <c r="K98" s="304"/>
      <c r="L98" s="304"/>
      <c r="M98" s="332" t="s">
        <v>189</v>
      </c>
      <c r="N98" s="576"/>
      <c r="O98" s="565"/>
      <c r="P98" s="564"/>
      <c r="Q98" s="338" t="s">
        <v>193</v>
      </c>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row>
    <row r="99" spans="1:54" x14ac:dyDescent="0.35">
      <c r="A99" s="304"/>
      <c r="B99" s="309"/>
      <c r="C99" s="304"/>
      <c r="D99" s="304"/>
      <c r="E99" s="304"/>
      <c r="F99" s="304"/>
      <c r="G99" s="304"/>
      <c r="H99" s="304"/>
      <c r="I99" s="412" t="s">
        <v>224</v>
      </c>
      <c r="J99" s="408">
        <v>5.4</v>
      </c>
      <c r="K99" s="304"/>
      <c r="L99" s="304"/>
      <c r="M99" s="339" t="s">
        <v>192</v>
      </c>
      <c r="N99" s="576"/>
      <c r="O99" s="565"/>
      <c r="P99" s="563" t="s">
        <v>196</v>
      </c>
      <c r="Q99" s="330" t="s">
        <v>197</v>
      </c>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row>
    <row r="100" spans="1:54" x14ac:dyDescent="0.35">
      <c r="A100" s="304"/>
      <c r="B100" s="309"/>
      <c r="C100" s="304"/>
      <c r="D100" s="304"/>
      <c r="E100" s="304"/>
      <c r="F100" s="304"/>
      <c r="G100" s="304"/>
      <c r="H100" s="304"/>
      <c r="I100" s="412" t="s">
        <v>227</v>
      </c>
      <c r="J100" s="408">
        <v>2.5</v>
      </c>
      <c r="K100" s="304"/>
      <c r="L100" s="304"/>
      <c r="M100" s="340" t="s">
        <v>195</v>
      </c>
      <c r="N100" s="576"/>
      <c r="O100" s="565"/>
      <c r="P100" s="576"/>
      <c r="Q100" s="331" t="s">
        <v>187</v>
      </c>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row>
    <row r="101" spans="1:54" x14ac:dyDescent="0.35">
      <c r="A101" s="304"/>
      <c r="B101" s="309"/>
      <c r="C101" s="304"/>
      <c r="D101" s="304"/>
      <c r="E101" s="304"/>
      <c r="F101" s="304"/>
      <c r="G101" s="304"/>
      <c r="H101" s="304"/>
      <c r="I101" s="412" t="s">
        <v>230</v>
      </c>
      <c r="J101" s="408">
        <v>13.5</v>
      </c>
      <c r="K101" s="304"/>
      <c r="L101" s="304"/>
      <c r="M101" s="340" t="s">
        <v>199</v>
      </c>
      <c r="N101" s="576"/>
      <c r="O101" s="565"/>
      <c r="P101" s="576"/>
      <c r="Q101" s="331" t="s">
        <v>190</v>
      </c>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row>
    <row r="102" spans="1:54" ht="29" x14ac:dyDescent="0.35">
      <c r="A102" s="304"/>
      <c r="B102" s="309"/>
      <c r="C102" s="304"/>
      <c r="D102" s="304"/>
      <c r="E102" s="304"/>
      <c r="F102" s="304"/>
      <c r="G102" s="304"/>
      <c r="H102" s="304"/>
      <c r="I102" s="412" t="s">
        <v>232</v>
      </c>
      <c r="J102" s="408">
        <v>18.2</v>
      </c>
      <c r="K102" s="304"/>
      <c r="L102" s="304"/>
      <c r="M102" s="340" t="s">
        <v>201</v>
      </c>
      <c r="N102" s="564"/>
      <c r="O102" s="565"/>
      <c r="P102" s="564"/>
      <c r="Q102" s="338" t="s">
        <v>204</v>
      </c>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row>
    <row r="103" spans="1:54" ht="23" x14ac:dyDescent="0.35">
      <c r="A103" s="304"/>
      <c r="B103" s="309"/>
      <c r="C103" s="304"/>
      <c r="D103" s="304"/>
      <c r="E103" s="304"/>
      <c r="F103" s="304"/>
      <c r="G103" s="304"/>
      <c r="H103" s="304"/>
      <c r="I103" s="412" t="s">
        <v>236</v>
      </c>
      <c r="J103" s="408">
        <v>9</v>
      </c>
      <c r="K103" s="304"/>
      <c r="L103" s="304"/>
      <c r="M103" s="340" t="s">
        <v>203</v>
      </c>
      <c r="N103" s="563" t="s">
        <v>75</v>
      </c>
      <c r="O103" s="341" t="s">
        <v>207</v>
      </c>
      <c r="P103" s="342" t="s">
        <v>208</v>
      </c>
      <c r="Q103" s="329" t="s">
        <v>209</v>
      </c>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row>
    <row r="104" spans="1:54" x14ac:dyDescent="0.35">
      <c r="A104" s="304"/>
      <c r="B104" s="309"/>
      <c r="C104" s="304"/>
      <c r="D104" s="304"/>
      <c r="E104" s="304"/>
      <c r="F104" s="304"/>
      <c r="G104" s="304"/>
      <c r="H104" s="304"/>
      <c r="I104" s="412" t="s">
        <v>238</v>
      </c>
      <c r="J104" s="408">
        <v>5.6</v>
      </c>
      <c r="K104" s="304"/>
      <c r="L104" s="304"/>
      <c r="M104" s="332" t="s">
        <v>206</v>
      </c>
      <c r="N104" s="576"/>
      <c r="O104" s="565" t="s">
        <v>83</v>
      </c>
      <c r="P104" s="342" t="s">
        <v>212</v>
      </c>
      <c r="Q104" s="329" t="s">
        <v>213</v>
      </c>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row>
    <row r="105" spans="1:54" x14ac:dyDescent="0.35">
      <c r="A105" s="304"/>
      <c r="B105" s="309"/>
      <c r="C105" s="304"/>
      <c r="D105" s="304"/>
      <c r="E105" s="304"/>
      <c r="F105" s="304"/>
      <c r="G105" s="304"/>
      <c r="H105" s="304"/>
      <c r="I105" s="412" t="s">
        <v>240</v>
      </c>
      <c r="J105" s="408">
        <v>4.5</v>
      </c>
      <c r="K105" s="304"/>
      <c r="L105" s="304"/>
      <c r="M105" s="325" t="s">
        <v>211</v>
      </c>
      <c r="N105" s="564"/>
      <c r="O105" s="565"/>
      <c r="P105" s="342" t="s">
        <v>216</v>
      </c>
      <c r="Q105" s="329" t="s">
        <v>217</v>
      </c>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row>
    <row r="106" spans="1:54" ht="23" x14ac:dyDescent="0.35">
      <c r="A106" s="304"/>
      <c r="B106" s="309"/>
      <c r="C106" s="304"/>
      <c r="D106" s="304"/>
      <c r="E106" s="304"/>
      <c r="F106" s="304"/>
      <c r="G106" s="304"/>
      <c r="H106" s="304"/>
      <c r="I106" s="412" t="s">
        <v>242</v>
      </c>
      <c r="J106" s="408">
        <v>6.3</v>
      </c>
      <c r="K106" s="304"/>
      <c r="L106" s="304"/>
      <c r="M106" s="325" t="s">
        <v>215</v>
      </c>
      <c r="N106" s="563" t="s">
        <v>75</v>
      </c>
      <c r="O106" s="341" t="s">
        <v>207</v>
      </c>
      <c r="P106" s="342" t="s">
        <v>208</v>
      </c>
      <c r="Q106" s="329" t="s">
        <v>220</v>
      </c>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row>
    <row r="107" spans="1:54" ht="23" x14ac:dyDescent="0.35">
      <c r="A107" s="304"/>
      <c r="B107" s="309"/>
      <c r="C107" s="304"/>
      <c r="D107" s="304"/>
      <c r="E107" s="304"/>
      <c r="F107" s="304"/>
      <c r="G107" s="304"/>
      <c r="H107" s="304"/>
      <c r="I107" s="412" t="s">
        <v>3005</v>
      </c>
      <c r="J107" s="408">
        <v>8</v>
      </c>
      <c r="K107" s="304"/>
      <c r="L107" s="304"/>
      <c r="M107" s="325" t="s">
        <v>219</v>
      </c>
      <c r="N107" s="576"/>
      <c r="O107" s="565" t="s">
        <v>83</v>
      </c>
      <c r="P107" s="342" t="s">
        <v>212</v>
      </c>
      <c r="Q107" s="329" t="s">
        <v>223</v>
      </c>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row>
    <row r="108" spans="1:54" ht="15.5" x14ac:dyDescent="0.35">
      <c r="A108" s="304"/>
      <c r="B108" s="309"/>
      <c r="C108" s="304"/>
      <c r="D108" s="304"/>
      <c r="E108" s="304"/>
      <c r="F108" s="304"/>
      <c r="G108" s="304"/>
      <c r="H108" s="304"/>
      <c r="I108" s="412" t="s">
        <v>3006</v>
      </c>
      <c r="J108" s="408">
        <v>7.1</v>
      </c>
      <c r="K108" s="304"/>
      <c r="L108" s="304"/>
      <c r="M108" s="332" t="s">
        <v>222</v>
      </c>
      <c r="N108" s="564"/>
      <c r="O108" s="565"/>
      <c r="P108" s="342" t="s">
        <v>216</v>
      </c>
      <c r="Q108" s="329" t="s">
        <v>226</v>
      </c>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row>
    <row r="109" spans="1:54" ht="23" x14ac:dyDescent="0.35">
      <c r="A109" s="304"/>
      <c r="B109" s="309"/>
      <c r="C109" s="304"/>
      <c r="D109" s="304"/>
      <c r="E109" s="304"/>
      <c r="F109" s="304"/>
      <c r="G109" s="304"/>
      <c r="H109" s="304"/>
      <c r="I109" s="412" t="s">
        <v>245</v>
      </c>
      <c r="J109" s="408">
        <v>6.6</v>
      </c>
      <c r="K109" s="304"/>
      <c r="L109" s="304"/>
      <c r="M109" s="325" t="s">
        <v>225</v>
      </c>
      <c r="N109" s="563" t="s">
        <v>73</v>
      </c>
      <c r="O109" s="341" t="s">
        <v>228</v>
      </c>
      <c r="P109" s="563" t="s">
        <v>208</v>
      </c>
      <c r="Q109" s="563" t="s">
        <v>229</v>
      </c>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row>
    <row r="110" spans="1:54" ht="23" x14ac:dyDescent="0.35">
      <c r="A110" s="304"/>
      <c r="B110" s="309"/>
      <c r="C110" s="304"/>
      <c r="D110" s="304"/>
      <c r="E110" s="304"/>
      <c r="F110" s="304"/>
      <c r="G110" s="304"/>
      <c r="H110" s="304"/>
      <c r="I110" s="412" t="s">
        <v>246</v>
      </c>
      <c r="J110" s="408">
        <v>17.899999999999999</v>
      </c>
      <c r="K110" s="304"/>
      <c r="L110" s="304"/>
      <c r="M110" s="343"/>
      <c r="N110" s="564"/>
      <c r="O110" s="344" t="s">
        <v>231</v>
      </c>
      <c r="P110" s="564"/>
      <c r="Q110" s="576"/>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row>
    <row r="111" spans="1:54" x14ac:dyDescent="0.35">
      <c r="A111" s="304"/>
      <c r="B111" s="309"/>
      <c r="C111" s="304"/>
      <c r="D111" s="304"/>
      <c r="E111" s="304"/>
      <c r="F111" s="304"/>
      <c r="G111" s="304"/>
      <c r="H111" s="304"/>
      <c r="I111" s="412" t="s">
        <v>248</v>
      </c>
      <c r="J111" s="408">
        <v>11.3</v>
      </c>
      <c r="K111" s="304"/>
      <c r="L111" s="304"/>
      <c r="M111" s="339"/>
      <c r="N111" s="563" t="s">
        <v>233</v>
      </c>
      <c r="O111" s="570" t="s">
        <v>234</v>
      </c>
      <c r="P111" s="566" t="s">
        <v>84</v>
      </c>
      <c r="Q111" s="329" t="s">
        <v>235</v>
      </c>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row>
    <row r="112" spans="1:54" x14ac:dyDescent="0.35">
      <c r="A112" s="304"/>
      <c r="B112" s="309"/>
      <c r="C112" s="304"/>
      <c r="D112" s="304"/>
      <c r="E112" s="304"/>
      <c r="F112" s="304"/>
      <c r="G112" s="304"/>
      <c r="H112" s="304"/>
      <c r="I112" s="412" t="s">
        <v>249</v>
      </c>
      <c r="J112" s="408">
        <v>2.5</v>
      </c>
      <c r="K112" s="304"/>
      <c r="L112" s="304"/>
      <c r="M112" s="343"/>
      <c r="N112" s="576"/>
      <c r="O112" s="571"/>
      <c r="P112" s="567"/>
      <c r="Q112" s="328" t="s">
        <v>237</v>
      </c>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row>
    <row r="113" spans="1:54" ht="104" x14ac:dyDescent="0.35">
      <c r="A113" s="304"/>
      <c r="B113" s="309"/>
      <c r="C113" s="304"/>
      <c r="D113" s="304"/>
      <c r="E113" s="304"/>
      <c r="F113" s="304"/>
      <c r="G113" s="304"/>
      <c r="H113" s="304"/>
      <c r="I113" s="412" t="s">
        <v>250</v>
      </c>
      <c r="J113" s="409" t="s">
        <v>251</v>
      </c>
      <c r="K113" s="304"/>
      <c r="L113" s="304"/>
      <c r="M113" s="345"/>
      <c r="N113" s="576"/>
      <c r="O113" s="571"/>
      <c r="P113" s="575"/>
      <c r="Q113" s="328" t="s">
        <v>239</v>
      </c>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row>
    <row r="114" spans="1:54" x14ac:dyDescent="0.35">
      <c r="A114" s="304"/>
      <c r="B114" s="309"/>
      <c r="C114" s="304"/>
      <c r="D114" s="304"/>
      <c r="E114" s="304"/>
      <c r="F114" s="304"/>
      <c r="G114" s="304"/>
      <c r="H114" s="304"/>
      <c r="I114" s="412" t="s">
        <v>253</v>
      </c>
      <c r="J114" s="408">
        <v>5.3</v>
      </c>
      <c r="K114" s="304"/>
      <c r="L114" s="304"/>
      <c r="M114" s="345"/>
      <c r="N114" s="576"/>
      <c r="O114" s="571"/>
      <c r="P114" s="566" t="s">
        <v>92</v>
      </c>
      <c r="Q114" s="329" t="s">
        <v>241</v>
      </c>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row>
    <row r="115" spans="1:54" x14ac:dyDescent="0.35">
      <c r="A115" s="304"/>
      <c r="B115" s="309"/>
      <c r="C115" s="304"/>
      <c r="D115" s="304"/>
      <c r="E115" s="304"/>
      <c r="F115" s="304"/>
      <c r="G115" s="304"/>
      <c r="H115" s="304"/>
      <c r="I115" s="412" t="s">
        <v>3007</v>
      </c>
      <c r="J115" s="410">
        <v>1.5</v>
      </c>
      <c r="K115" s="304"/>
      <c r="L115" s="304"/>
      <c r="M115" s="345"/>
      <c r="N115" s="576"/>
      <c r="O115" s="571"/>
      <c r="P115" s="567"/>
      <c r="Q115" s="328" t="s">
        <v>243</v>
      </c>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row>
    <row r="116" spans="1:54" ht="15.5" x14ac:dyDescent="0.35">
      <c r="A116" s="304"/>
      <c r="B116" s="309"/>
      <c r="C116" s="304"/>
      <c r="D116" s="304"/>
      <c r="E116" s="304"/>
      <c r="F116" s="304"/>
      <c r="G116" s="304"/>
      <c r="H116" s="304"/>
      <c r="I116" s="412" t="s">
        <v>3008</v>
      </c>
      <c r="J116" s="408">
        <v>5.5</v>
      </c>
      <c r="K116" s="304"/>
      <c r="L116" s="304"/>
      <c r="M116" s="345"/>
      <c r="N116" s="576"/>
      <c r="O116" s="571"/>
      <c r="P116" s="575"/>
      <c r="Q116" s="328" t="s">
        <v>244</v>
      </c>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row>
    <row r="117" spans="1:54" ht="15.5" x14ac:dyDescent="0.35">
      <c r="A117" s="304"/>
      <c r="B117" s="309"/>
      <c r="C117" s="304"/>
      <c r="D117" s="304"/>
      <c r="E117" s="304"/>
      <c r="F117" s="304"/>
      <c r="G117" s="304"/>
      <c r="H117" s="304"/>
      <c r="I117" s="412" t="s">
        <v>3009</v>
      </c>
      <c r="J117" s="408">
        <v>4.0999999999999996</v>
      </c>
      <c r="K117" s="304"/>
      <c r="L117" s="304"/>
      <c r="M117" s="345"/>
      <c r="N117" s="576"/>
      <c r="O117" s="571"/>
      <c r="P117" s="566" t="s">
        <v>98</v>
      </c>
      <c r="Q117" s="329" t="s">
        <v>93</v>
      </c>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row>
    <row r="118" spans="1:54" x14ac:dyDescent="0.35">
      <c r="A118" s="304"/>
      <c r="B118" s="309"/>
      <c r="C118" s="304"/>
      <c r="D118" s="304"/>
      <c r="E118" s="304"/>
      <c r="F118" s="304"/>
      <c r="G118" s="304"/>
      <c r="H118" s="304"/>
      <c r="I118" s="412" t="s">
        <v>260</v>
      </c>
      <c r="J118" s="408">
        <v>6.5</v>
      </c>
      <c r="K118" s="304"/>
      <c r="L118" s="304"/>
      <c r="M118" s="345"/>
      <c r="N118" s="576"/>
      <c r="O118" s="571"/>
      <c r="P118" s="567"/>
      <c r="Q118" s="328" t="s">
        <v>96</v>
      </c>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row>
    <row r="119" spans="1:54" ht="29" x14ac:dyDescent="0.35">
      <c r="A119" s="304"/>
      <c r="B119" s="309"/>
      <c r="C119" s="304"/>
      <c r="D119" s="304"/>
      <c r="E119" s="304"/>
      <c r="F119" s="304"/>
      <c r="G119" s="304"/>
      <c r="H119" s="304"/>
      <c r="I119" s="412" t="s">
        <v>262</v>
      </c>
      <c r="J119" s="408">
        <v>13.5</v>
      </c>
      <c r="K119" s="304"/>
      <c r="L119" s="304"/>
      <c r="M119" s="345"/>
      <c r="N119" s="576"/>
      <c r="O119" s="571"/>
      <c r="P119" s="575"/>
      <c r="Q119" s="328" t="s">
        <v>247</v>
      </c>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row>
    <row r="120" spans="1:54" x14ac:dyDescent="0.35">
      <c r="A120" s="304"/>
      <c r="B120" s="309"/>
      <c r="C120" s="304"/>
      <c r="D120" s="304"/>
      <c r="E120" s="304"/>
      <c r="F120" s="304"/>
      <c r="G120" s="304"/>
      <c r="H120" s="304"/>
      <c r="I120" s="412" t="s">
        <v>264</v>
      </c>
      <c r="J120" s="408">
        <v>6.8</v>
      </c>
      <c r="K120" s="304"/>
      <c r="L120" s="304"/>
      <c r="M120" s="345"/>
      <c r="N120" s="576"/>
      <c r="O120" s="571"/>
      <c r="P120" s="566" t="s">
        <v>103</v>
      </c>
      <c r="Q120" s="329" t="s">
        <v>104</v>
      </c>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row>
    <row r="121" spans="1:54" x14ac:dyDescent="0.35">
      <c r="A121" s="304"/>
      <c r="B121" s="309"/>
      <c r="C121" s="304"/>
      <c r="D121" s="304"/>
      <c r="E121" s="304"/>
      <c r="F121" s="304"/>
      <c r="G121" s="304"/>
      <c r="H121" s="304"/>
      <c r="I121" s="412" t="s">
        <v>94</v>
      </c>
      <c r="J121" s="408">
        <v>13.5</v>
      </c>
      <c r="K121" s="304"/>
      <c r="L121" s="304"/>
      <c r="M121" s="345"/>
      <c r="N121" s="576"/>
      <c r="O121" s="571"/>
      <c r="P121" s="567"/>
      <c r="Q121" s="328" t="s">
        <v>107</v>
      </c>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row>
    <row r="122" spans="1:54" x14ac:dyDescent="0.35">
      <c r="A122" s="304"/>
      <c r="B122" s="309"/>
      <c r="C122" s="304"/>
      <c r="D122" s="304"/>
      <c r="E122" s="304"/>
      <c r="F122" s="304"/>
      <c r="G122" s="304"/>
      <c r="H122" s="304"/>
      <c r="I122" s="412" t="s">
        <v>269</v>
      </c>
      <c r="J122" s="408">
        <v>6.6</v>
      </c>
      <c r="K122" s="304"/>
      <c r="L122" s="304"/>
      <c r="M122" s="345"/>
      <c r="N122" s="564"/>
      <c r="O122" s="574"/>
      <c r="P122" s="575"/>
      <c r="Q122" s="328" t="s">
        <v>252</v>
      </c>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row>
    <row r="123" spans="1:54" ht="23" x14ac:dyDescent="0.35">
      <c r="A123" s="304"/>
      <c r="B123" s="309"/>
      <c r="C123" s="304"/>
      <c r="D123" s="304"/>
      <c r="E123" s="304"/>
      <c r="F123" s="304"/>
      <c r="G123" s="304"/>
      <c r="H123" s="304"/>
      <c r="I123" s="412" t="s">
        <v>271</v>
      </c>
      <c r="J123" s="408">
        <v>5.4</v>
      </c>
      <c r="K123" s="304"/>
      <c r="L123" s="304"/>
      <c r="M123" s="339"/>
      <c r="N123" s="563" t="s">
        <v>254</v>
      </c>
      <c r="O123" s="341" t="s">
        <v>255</v>
      </c>
      <c r="P123" s="566" t="s">
        <v>183</v>
      </c>
      <c r="Q123" s="329" t="s">
        <v>93</v>
      </c>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row>
    <row r="124" spans="1:54" ht="23" x14ac:dyDescent="0.35">
      <c r="A124" s="304"/>
      <c r="B124" s="309"/>
      <c r="C124" s="304"/>
      <c r="D124" s="304"/>
      <c r="E124" s="304"/>
      <c r="F124" s="304"/>
      <c r="G124" s="304"/>
      <c r="H124" s="304"/>
      <c r="I124" s="412" t="s">
        <v>273</v>
      </c>
      <c r="J124" s="408">
        <v>2.5</v>
      </c>
      <c r="K124" s="304"/>
      <c r="L124" s="304"/>
      <c r="M124" s="343"/>
      <c r="N124" s="576"/>
      <c r="O124" s="346" t="s">
        <v>231</v>
      </c>
      <c r="P124" s="567"/>
      <c r="Q124" s="328" t="s">
        <v>256</v>
      </c>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row>
    <row r="125" spans="1:54" x14ac:dyDescent="0.35">
      <c r="A125" s="304"/>
      <c r="B125" s="309"/>
      <c r="C125" s="304"/>
      <c r="D125" s="304"/>
      <c r="E125" s="304"/>
      <c r="F125" s="304"/>
      <c r="G125" s="304"/>
      <c r="H125" s="304"/>
      <c r="I125" s="412" t="s">
        <v>277</v>
      </c>
      <c r="J125" s="408">
        <v>9.6</v>
      </c>
      <c r="K125" s="304"/>
      <c r="L125" s="304"/>
      <c r="M125" s="345"/>
      <c r="N125" s="576"/>
      <c r="O125" s="333"/>
      <c r="P125" s="575"/>
      <c r="Q125" s="328" t="s">
        <v>257</v>
      </c>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row>
    <row r="126" spans="1:54" x14ac:dyDescent="0.35">
      <c r="A126" s="304"/>
      <c r="B126" s="309"/>
      <c r="C126" s="304"/>
      <c r="D126" s="304"/>
      <c r="E126" s="304"/>
      <c r="F126" s="304"/>
      <c r="G126" s="304"/>
      <c r="H126" s="304"/>
      <c r="I126" s="412" t="s">
        <v>282</v>
      </c>
      <c r="J126" s="408">
        <v>9.1999999999999993</v>
      </c>
      <c r="K126" s="304"/>
      <c r="L126" s="304"/>
      <c r="M126" s="345"/>
      <c r="N126" s="576"/>
      <c r="O126" s="333"/>
      <c r="P126" s="566" t="s">
        <v>196</v>
      </c>
      <c r="Q126" s="329" t="s">
        <v>104</v>
      </c>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4"/>
      <c r="AY126" s="304"/>
      <c r="AZ126" s="304"/>
      <c r="BA126" s="304"/>
      <c r="BB126" s="304"/>
    </row>
    <row r="127" spans="1:54" x14ac:dyDescent="0.35">
      <c r="A127" s="304"/>
      <c r="B127" s="309"/>
      <c r="C127" s="304"/>
      <c r="D127" s="304"/>
      <c r="E127" s="304"/>
      <c r="F127" s="304"/>
      <c r="G127" s="304"/>
      <c r="H127" s="304"/>
      <c r="I127" s="412" t="s">
        <v>285</v>
      </c>
      <c r="J127" s="408">
        <v>15.1</v>
      </c>
      <c r="K127" s="304"/>
      <c r="L127" s="304"/>
      <c r="M127" s="345"/>
      <c r="N127" s="576"/>
      <c r="O127" s="333"/>
      <c r="P127" s="567"/>
      <c r="Q127" s="328" t="s">
        <v>258</v>
      </c>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304"/>
      <c r="AW127" s="304"/>
      <c r="AX127" s="304"/>
      <c r="AY127" s="304"/>
      <c r="AZ127" s="304"/>
      <c r="BA127" s="304"/>
      <c r="BB127" s="304"/>
    </row>
    <row r="128" spans="1:54" x14ac:dyDescent="0.35">
      <c r="A128" s="304"/>
      <c r="B128" s="309"/>
      <c r="C128" s="304"/>
      <c r="D128" s="304"/>
      <c r="E128" s="304"/>
      <c r="F128" s="304"/>
      <c r="G128" s="304"/>
      <c r="H128" s="304"/>
      <c r="I128" s="412" t="s">
        <v>288</v>
      </c>
      <c r="J128" s="408">
        <v>10.1</v>
      </c>
      <c r="K128" s="304"/>
      <c r="L128" s="304"/>
      <c r="M128" s="345"/>
      <c r="N128" s="564"/>
      <c r="O128" s="337"/>
      <c r="P128" s="575"/>
      <c r="Q128" s="328" t="s">
        <v>259</v>
      </c>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row>
    <row r="129" spans="1:54" x14ac:dyDescent="0.35">
      <c r="A129" s="304"/>
      <c r="B129" s="309"/>
      <c r="C129" s="304"/>
      <c r="D129" s="304"/>
      <c r="E129" s="304"/>
      <c r="F129" s="304"/>
      <c r="G129" s="304"/>
      <c r="H129" s="304"/>
      <c r="I129" s="412" t="s">
        <v>290</v>
      </c>
      <c r="J129" s="408">
        <v>6.7</v>
      </c>
      <c r="K129" s="304"/>
      <c r="L129" s="304"/>
      <c r="M129" s="339"/>
      <c r="N129" s="563" t="s">
        <v>233</v>
      </c>
      <c r="O129" s="565" t="s">
        <v>83</v>
      </c>
      <c r="P129" s="563" t="s">
        <v>75</v>
      </c>
      <c r="Q129" s="330" t="s">
        <v>261</v>
      </c>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4"/>
      <c r="AY129" s="304"/>
      <c r="AZ129" s="304"/>
      <c r="BA129" s="304"/>
      <c r="BB129" s="304"/>
    </row>
    <row r="130" spans="1:54" x14ac:dyDescent="0.35">
      <c r="A130" s="304"/>
      <c r="B130" s="309"/>
      <c r="C130" s="304"/>
      <c r="D130" s="304"/>
      <c r="E130" s="304"/>
      <c r="F130" s="304"/>
      <c r="G130" s="304"/>
      <c r="H130" s="304"/>
      <c r="I130" s="412" t="s">
        <v>293</v>
      </c>
      <c r="J130" s="408">
        <v>9.9</v>
      </c>
      <c r="K130" s="304"/>
      <c r="L130" s="304"/>
      <c r="M130" s="343"/>
      <c r="N130" s="564"/>
      <c r="O130" s="565"/>
      <c r="P130" s="564"/>
      <c r="Q130" s="338" t="s">
        <v>263</v>
      </c>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4"/>
    </row>
    <row r="131" spans="1:54" x14ac:dyDescent="0.35">
      <c r="A131" s="304"/>
      <c r="B131" s="309"/>
      <c r="C131" s="304"/>
      <c r="D131" s="304"/>
      <c r="E131" s="304"/>
      <c r="F131" s="304"/>
      <c r="G131" s="304"/>
      <c r="H131" s="304"/>
      <c r="I131" s="412" t="s">
        <v>294</v>
      </c>
      <c r="J131" s="408">
        <v>12.6</v>
      </c>
      <c r="K131" s="304"/>
      <c r="L131" s="304"/>
      <c r="M131" s="343"/>
      <c r="N131" s="563" t="s">
        <v>254</v>
      </c>
      <c r="O131" s="565" t="s">
        <v>265</v>
      </c>
      <c r="P131" s="563" t="s">
        <v>266</v>
      </c>
      <c r="Q131" s="330" t="s">
        <v>267</v>
      </c>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4"/>
    </row>
    <row r="132" spans="1:54" x14ac:dyDescent="0.35">
      <c r="A132" s="304"/>
      <c r="B132" s="309"/>
      <c r="C132" s="304"/>
      <c r="D132" s="304"/>
      <c r="E132" s="304"/>
      <c r="F132" s="304"/>
      <c r="G132" s="304"/>
      <c r="H132" s="304"/>
      <c r="I132" s="412" t="s">
        <v>295</v>
      </c>
      <c r="J132" s="408">
        <v>24.3</v>
      </c>
      <c r="K132" s="304"/>
      <c r="L132" s="304"/>
      <c r="M132" s="343"/>
      <c r="N132" s="576"/>
      <c r="O132" s="565"/>
      <c r="P132" s="576"/>
      <c r="Q132" s="338" t="s">
        <v>268</v>
      </c>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row>
    <row r="133" spans="1:54" x14ac:dyDescent="0.35">
      <c r="A133" s="304"/>
      <c r="B133" s="309"/>
      <c r="C133" s="304"/>
      <c r="D133" s="304"/>
      <c r="E133" s="304"/>
      <c r="F133" s="304"/>
      <c r="G133" s="304"/>
      <c r="H133" s="304"/>
      <c r="I133" s="412" t="s">
        <v>296</v>
      </c>
      <c r="J133" s="408">
        <v>7.3</v>
      </c>
      <c r="K133" s="304"/>
      <c r="L133" s="304"/>
      <c r="M133" s="343"/>
      <c r="N133" s="576"/>
      <c r="O133" s="570" t="s">
        <v>231</v>
      </c>
      <c r="P133" s="576"/>
      <c r="Q133" s="330" t="s">
        <v>270</v>
      </c>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row>
    <row r="134" spans="1:54" x14ac:dyDescent="0.35">
      <c r="A134" s="304"/>
      <c r="B134" s="309"/>
      <c r="C134" s="304"/>
      <c r="D134" s="304"/>
      <c r="E134" s="304"/>
      <c r="F134" s="304"/>
      <c r="G134" s="304"/>
      <c r="H134" s="304"/>
      <c r="I134" s="412" t="s">
        <v>298</v>
      </c>
      <c r="J134" s="408">
        <v>9.8000000000000007</v>
      </c>
      <c r="K134" s="304"/>
      <c r="L134" s="304"/>
      <c r="M134" s="343"/>
      <c r="N134" s="564"/>
      <c r="O134" s="574"/>
      <c r="P134" s="564"/>
      <c r="Q134" s="338" t="s">
        <v>272</v>
      </c>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row>
    <row r="135" spans="1:54" ht="23" x14ac:dyDescent="0.35">
      <c r="A135" s="304"/>
      <c r="B135" s="309"/>
      <c r="C135" s="304"/>
      <c r="D135" s="304"/>
      <c r="E135" s="304"/>
      <c r="F135" s="304"/>
      <c r="G135" s="304"/>
      <c r="H135" s="304"/>
      <c r="I135" s="412" t="s">
        <v>299</v>
      </c>
      <c r="J135" s="408">
        <v>13.5</v>
      </c>
      <c r="K135" s="304"/>
      <c r="L135" s="304"/>
      <c r="M135" s="343"/>
      <c r="N135" s="326" t="s">
        <v>274</v>
      </c>
      <c r="O135" s="341" t="s">
        <v>275</v>
      </c>
      <c r="P135" s="342" t="s">
        <v>75</v>
      </c>
      <c r="Q135" s="329" t="s">
        <v>276</v>
      </c>
      <c r="R135" s="304"/>
      <c r="S135" s="304"/>
      <c r="T135" s="304"/>
      <c r="U135" s="304"/>
      <c r="V135" s="304"/>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304"/>
      <c r="AZ135" s="304"/>
      <c r="BA135" s="304"/>
      <c r="BB135" s="304"/>
    </row>
    <row r="136" spans="1:54" x14ac:dyDescent="0.35">
      <c r="A136" s="304"/>
      <c r="B136" s="309"/>
      <c r="C136" s="304"/>
      <c r="D136" s="304"/>
      <c r="E136" s="304"/>
      <c r="F136" s="304"/>
      <c r="G136" s="304"/>
      <c r="H136" s="304"/>
      <c r="I136" s="412" t="s">
        <v>300</v>
      </c>
      <c r="J136" s="407">
        <v>10.3</v>
      </c>
      <c r="K136" s="304"/>
      <c r="L136" s="304"/>
      <c r="M136" s="343"/>
      <c r="N136" s="563" t="s">
        <v>278</v>
      </c>
      <c r="O136" s="565" t="s">
        <v>279</v>
      </c>
      <c r="P136" s="342" t="s">
        <v>280</v>
      </c>
      <c r="Q136" s="328" t="s">
        <v>281</v>
      </c>
      <c r="R136" s="304"/>
      <c r="S136" s="304"/>
      <c r="T136" s="304"/>
      <c r="U136" s="304"/>
      <c r="V136" s="304"/>
      <c r="W136" s="304"/>
      <c r="X136" s="304"/>
      <c r="Y136" s="304"/>
      <c r="Z136" s="304"/>
      <c r="AA136" s="304"/>
      <c r="AB136" s="304"/>
      <c r="AC136" s="304"/>
      <c r="AD136" s="304"/>
      <c r="AE136" s="304"/>
      <c r="AF136" s="304"/>
      <c r="AG136" s="304"/>
      <c r="AH136" s="304"/>
      <c r="AI136" s="304"/>
      <c r="AJ136" s="304"/>
      <c r="AK136" s="304"/>
      <c r="AL136" s="304"/>
      <c r="AM136" s="304"/>
      <c r="AN136" s="304"/>
      <c r="AO136" s="304"/>
      <c r="AP136" s="304"/>
      <c r="AQ136" s="304"/>
      <c r="AR136" s="304"/>
      <c r="AS136" s="304"/>
      <c r="AT136" s="304"/>
      <c r="AU136" s="304"/>
      <c r="AV136" s="304"/>
      <c r="AW136" s="304"/>
      <c r="AX136" s="304"/>
      <c r="AY136" s="304"/>
      <c r="AZ136" s="304"/>
      <c r="BA136" s="304"/>
      <c r="BB136" s="304"/>
    </row>
    <row r="137" spans="1:54" x14ac:dyDescent="0.35">
      <c r="A137" s="304"/>
      <c r="B137" s="309"/>
      <c r="C137" s="304"/>
      <c r="D137" s="304"/>
      <c r="E137" s="304"/>
      <c r="F137" s="304"/>
      <c r="G137" s="304"/>
      <c r="H137" s="304"/>
      <c r="I137" s="412" t="s">
        <v>301</v>
      </c>
      <c r="J137" s="407">
        <v>12.7</v>
      </c>
      <c r="K137" s="304"/>
      <c r="L137" s="304"/>
      <c r="M137" s="343"/>
      <c r="N137" s="564"/>
      <c r="O137" s="565"/>
      <c r="P137" s="342" t="s">
        <v>283</v>
      </c>
      <c r="Q137" s="328" t="s">
        <v>284</v>
      </c>
      <c r="R137" s="304"/>
      <c r="S137" s="304"/>
      <c r="T137" s="304"/>
      <c r="U137" s="304"/>
      <c r="V137" s="304"/>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4"/>
      <c r="AR137" s="304"/>
      <c r="AS137" s="304"/>
      <c r="AT137" s="304"/>
      <c r="AU137" s="304"/>
      <c r="AV137" s="304"/>
      <c r="AW137" s="304"/>
      <c r="AX137" s="304"/>
      <c r="AY137" s="304"/>
      <c r="AZ137" s="304"/>
      <c r="BA137" s="304"/>
      <c r="BB137" s="304"/>
    </row>
    <row r="138" spans="1:54" x14ac:dyDescent="0.35">
      <c r="A138" s="304"/>
      <c r="B138" s="309"/>
      <c r="C138" s="304"/>
      <c r="D138" s="304"/>
      <c r="E138" s="304"/>
      <c r="F138" s="304"/>
      <c r="G138" s="304"/>
      <c r="H138" s="304"/>
      <c r="I138" s="412" t="s">
        <v>303</v>
      </c>
      <c r="J138" s="408">
        <v>8.6</v>
      </c>
      <c r="K138" s="304"/>
      <c r="L138" s="304"/>
      <c r="M138" s="339"/>
      <c r="N138" s="563" t="s">
        <v>73</v>
      </c>
      <c r="O138" s="570" t="s">
        <v>286</v>
      </c>
      <c r="P138" s="566" t="s">
        <v>208</v>
      </c>
      <c r="Q138" s="329" t="s">
        <v>287</v>
      </c>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4"/>
      <c r="AR138" s="304"/>
      <c r="AS138" s="304"/>
      <c r="AT138" s="304"/>
      <c r="AU138" s="304"/>
      <c r="AV138" s="304"/>
      <c r="AW138" s="304"/>
      <c r="AX138" s="304"/>
      <c r="AY138" s="304"/>
      <c r="AZ138" s="304"/>
      <c r="BA138" s="304"/>
      <c r="BB138" s="304"/>
    </row>
    <row r="139" spans="1:54" x14ac:dyDescent="0.35">
      <c r="A139" s="304"/>
      <c r="B139" s="309"/>
      <c r="C139" s="304"/>
      <c r="D139" s="304"/>
      <c r="E139" s="304"/>
      <c r="F139" s="304"/>
      <c r="G139" s="304"/>
      <c r="H139" s="304"/>
      <c r="I139" s="412" t="s">
        <v>304</v>
      </c>
      <c r="J139" s="408">
        <v>8.1999999999999993</v>
      </c>
      <c r="K139" s="304"/>
      <c r="L139" s="304"/>
      <c r="M139" s="343"/>
      <c r="N139" s="564"/>
      <c r="O139" s="574"/>
      <c r="P139" s="575"/>
      <c r="Q139" s="328" t="s">
        <v>289</v>
      </c>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4"/>
      <c r="AY139" s="304"/>
      <c r="AZ139" s="304"/>
      <c r="BA139" s="304"/>
      <c r="BB139" s="304"/>
    </row>
    <row r="140" spans="1:54" ht="29" x14ac:dyDescent="0.35">
      <c r="A140" s="304"/>
      <c r="B140" s="309"/>
      <c r="C140" s="304"/>
      <c r="D140" s="304"/>
      <c r="E140" s="304"/>
      <c r="F140" s="304"/>
      <c r="G140" s="304"/>
      <c r="H140" s="304"/>
      <c r="I140" s="412" t="s">
        <v>305</v>
      </c>
      <c r="J140" s="408">
        <v>15.3</v>
      </c>
      <c r="K140" s="304"/>
      <c r="L140" s="304"/>
      <c r="M140" s="345"/>
      <c r="N140" s="563" t="s">
        <v>138</v>
      </c>
      <c r="O140" s="570" t="s">
        <v>291</v>
      </c>
      <c r="P140" s="566" t="s">
        <v>292</v>
      </c>
      <c r="Q140" s="329" t="s">
        <v>235</v>
      </c>
      <c r="R140" s="304"/>
      <c r="S140" s="304"/>
      <c r="T140" s="304"/>
      <c r="U140" s="304"/>
      <c r="V140" s="304"/>
      <c r="W140" s="304"/>
      <c r="X140" s="304"/>
      <c r="Y140" s="304"/>
      <c r="Z140" s="304"/>
      <c r="AA140" s="304"/>
      <c r="AB140" s="304"/>
      <c r="AC140" s="304"/>
      <c r="AD140" s="304"/>
      <c r="AE140" s="304"/>
      <c r="AF140" s="304"/>
      <c r="AG140" s="304"/>
      <c r="AH140" s="304"/>
      <c r="AI140" s="304"/>
      <c r="AJ140" s="304"/>
      <c r="AK140" s="304"/>
      <c r="AL140" s="304"/>
      <c r="AM140" s="304"/>
      <c r="AN140" s="304"/>
      <c r="AO140" s="304"/>
      <c r="AP140" s="304"/>
      <c r="AQ140" s="304"/>
      <c r="AR140" s="304"/>
      <c r="AS140" s="304"/>
      <c r="AT140" s="304"/>
      <c r="AU140" s="304"/>
      <c r="AV140" s="304"/>
      <c r="AW140" s="304"/>
      <c r="AX140" s="304"/>
      <c r="AY140" s="304"/>
      <c r="AZ140" s="304"/>
      <c r="BA140" s="304"/>
      <c r="BB140" s="304"/>
    </row>
    <row r="141" spans="1:54" ht="29" x14ac:dyDescent="0.35">
      <c r="A141" s="304"/>
      <c r="B141" s="309"/>
      <c r="C141" s="304"/>
      <c r="D141" s="304"/>
      <c r="E141" s="304"/>
      <c r="F141" s="304"/>
      <c r="G141" s="304"/>
      <c r="H141" s="304"/>
      <c r="I141" s="412" t="s">
        <v>306</v>
      </c>
      <c r="J141" s="408">
        <v>13.4</v>
      </c>
      <c r="K141" s="304"/>
      <c r="L141" s="304"/>
      <c r="M141" s="345"/>
      <c r="N141" s="576"/>
      <c r="O141" s="571"/>
      <c r="P141" s="575"/>
      <c r="Q141" s="328" t="s">
        <v>237</v>
      </c>
      <c r="R141" s="304"/>
      <c r="S141" s="304"/>
      <c r="T141" s="304"/>
      <c r="U141" s="304"/>
      <c r="V141" s="304"/>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4"/>
      <c r="AR141" s="304"/>
      <c r="AS141" s="304"/>
      <c r="AT141" s="304"/>
      <c r="AU141" s="304"/>
      <c r="AV141" s="304"/>
      <c r="AW141" s="304"/>
      <c r="AX141" s="304"/>
      <c r="AY141" s="304"/>
      <c r="AZ141" s="304"/>
      <c r="BA141" s="304"/>
      <c r="BB141" s="304"/>
    </row>
    <row r="142" spans="1:54" ht="29" x14ac:dyDescent="0.35">
      <c r="A142" s="304"/>
      <c r="B142" s="309"/>
      <c r="C142" s="304"/>
      <c r="D142" s="304"/>
      <c r="E142" s="304"/>
      <c r="F142" s="304"/>
      <c r="G142" s="304"/>
      <c r="H142" s="304"/>
      <c r="I142" s="412" t="s">
        <v>310</v>
      </c>
      <c r="J142" s="408">
        <v>9.3000000000000007</v>
      </c>
      <c r="K142" s="304"/>
      <c r="L142" s="304"/>
      <c r="M142" s="345"/>
      <c r="N142" s="576"/>
      <c r="O142" s="571"/>
      <c r="P142" s="566" t="s">
        <v>92</v>
      </c>
      <c r="Q142" s="329" t="s">
        <v>241</v>
      </c>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4"/>
      <c r="AR142" s="304"/>
      <c r="AS142" s="304"/>
      <c r="AT142" s="304"/>
      <c r="AU142" s="304"/>
      <c r="AV142" s="304"/>
      <c r="AW142" s="304"/>
      <c r="AX142" s="304"/>
      <c r="AY142" s="304"/>
      <c r="AZ142" s="304"/>
      <c r="BA142" s="304"/>
      <c r="BB142" s="304"/>
    </row>
    <row r="143" spans="1:54" x14ac:dyDescent="0.35">
      <c r="A143" s="304"/>
      <c r="B143" s="309"/>
      <c r="C143" s="304"/>
      <c r="D143" s="304"/>
      <c r="E143" s="304"/>
      <c r="F143" s="304"/>
      <c r="G143" s="304"/>
      <c r="H143" s="304"/>
      <c r="I143" s="412" t="s">
        <v>315</v>
      </c>
      <c r="J143" s="408">
        <v>3.3</v>
      </c>
      <c r="K143" s="304"/>
      <c r="L143" s="304"/>
      <c r="M143" s="345"/>
      <c r="N143" s="576"/>
      <c r="O143" s="571"/>
      <c r="P143" s="575"/>
      <c r="Q143" s="328" t="s">
        <v>243</v>
      </c>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4"/>
      <c r="AR143" s="304"/>
      <c r="AS143" s="304"/>
      <c r="AT143" s="304"/>
      <c r="AU143" s="304"/>
      <c r="AV143" s="304"/>
      <c r="AW143" s="304"/>
      <c r="AX143" s="304"/>
      <c r="AY143" s="304"/>
      <c r="AZ143" s="304"/>
      <c r="BA143" s="304"/>
      <c r="BB143" s="304"/>
    </row>
    <row r="144" spans="1:54" x14ac:dyDescent="0.35">
      <c r="A144" s="304"/>
      <c r="B144" s="309"/>
      <c r="C144" s="304"/>
      <c r="D144" s="304"/>
      <c r="E144" s="304"/>
      <c r="F144" s="304"/>
      <c r="G144" s="304"/>
      <c r="H144" s="304"/>
      <c r="I144" s="412" t="s">
        <v>317</v>
      </c>
      <c r="J144" s="408">
        <v>11.9</v>
      </c>
      <c r="K144" s="304"/>
      <c r="L144" s="304"/>
      <c r="M144" s="345"/>
      <c r="N144" s="576"/>
      <c r="O144" s="571"/>
      <c r="P144" s="566" t="s">
        <v>297</v>
      </c>
      <c r="Q144" s="329" t="s">
        <v>93</v>
      </c>
      <c r="R144" s="304"/>
      <c r="S144" s="304"/>
      <c r="T144" s="304"/>
      <c r="U144" s="304"/>
      <c r="V144" s="304"/>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4"/>
      <c r="AR144" s="304"/>
      <c r="AS144" s="304"/>
      <c r="AT144" s="304"/>
      <c r="AU144" s="304"/>
      <c r="AV144" s="304"/>
      <c r="AW144" s="304"/>
      <c r="AX144" s="304"/>
      <c r="AY144" s="304"/>
      <c r="AZ144" s="304"/>
      <c r="BA144" s="304"/>
      <c r="BB144" s="304"/>
    </row>
    <row r="145" spans="1:54" x14ac:dyDescent="0.35">
      <c r="A145" s="304"/>
      <c r="B145" s="309"/>
      <c r="C145" s="304"/>
      <c r="D145" s="304"/>
      <c r="E145" s="304"/>
      <c r="F145" s="304"/>
      <c r="G145" s="304"/>
      <c r="H145" s="304"/>
      <c r="I145" s="412" t="s">
        <v>319</v>
      </c>
      <c r="J145" s="408">
        <v>8.1</v>
      </c>
      <c r="K145" s="304"/>
      <c r="L145" s="304"/>
      <c r="M145" s="345"/>
      <c r="N145" s="576"/>
      <c r="O145" s="571"/>
      <c r="P145" s="575"/>
      <c r="Q145" s="328" t="s">
        <v>96</v>
      </c>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4"/>
      <c r="AY145" s="304"/>
      <c r="AZ145" s="304"/>
      <c r="BA145" s="304"/>
      <c r="BB145" s="304"/>
    </row>
    <row r="146" spans="1:54" x14ac:dyDescent="0.35">
      <c r="A146" s="304"/>
      <c r="B146" s="309"/>
      <c r="C146" s="304"/>
      <c r="D146" s="304"/>
      <c r="E146" s="304"/>
      <c r="F146" s="304"/>
      <c r="G146" s="304"/>
      <c r="H146" s="304"/>
      <c r="I146" s="412" t="s">
        <v>322</v>
      </c>
      <c r="J146" s="408">
        <v>5.8</v>
      </c>
      <c r="K146" s="304"/>
      <c r="L146" s="304"/>
      <c r="M146" s="345"/>
      <c r="N146" s="576"/>
      <c r="O146" s="571"/>
      <c r="P146" s="566" t="s">
        <v>103</v>
      </c>
      <c r="Q146" s="329" t="s">
        <v>104</v>
      </c>
      <c r="R146" s="304"/>
      <c r="S146" s="304"/>
      <c r="T146" s="304"/>
      <c r="U146" s="304"/>
      <c r="V146" s="304"/>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4"/>
      <c r="AR146" s="304"/>
      <c r="AS146" s="304"/>
      <c r="AT146" s="304"/>
      <c r="AU146" s="304"/>
      <c r="AV146" s="304"/>
      <c r="AW146" s="304"/>
      <c r="AX146" s="304"/>
      <c r="AY146" s="304"/>
      <c r="AZ146" s="304"/>
      <c r="BA146" s="304"/>
      <c r="BB146" s="304"/>
    </row>
    <row r="147" spans="1:54" x14ac:dyDescent="0.35">
      <c r="A147" s="304"/>
      <c r="B147" s="309"/>
      <c r="C147" s="304"/>
      <c r="D147" s="304"/>
      <c r="E147" s="304"/>
      <c r="F147" s="304"/>
      <c r="G147" s="304"/>
      <c r="H147" s="304"/>
      <c r="I147" s="412" t="s">
        <v>324</v>
      </c>
      <c r="J147" s="408">
        <v>9.1999999999999993</v>
      </c>
      <c r="K147" s="304"/>
      <c r="L147" s="304"/>
      <c r="M147" s="345"/>
      <c r="N147" s="576"/>
      <c r="O147" s="571"/>
      <c r="P147" s="575"/>
      <c r="Q147" s="328" t="s">
        <v>107</v>
      </c>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4"/>
      <c r="AY147" s="304"/>
      <c r="AZ147" s="304"/>
      <c r="BA147" s="304"/>
      <c r="BB147" s="304"/>
    </row>
    <row r="148" spans="1:54" x14ac:dyDescent="0.35">
      <c r="A148" s="304"/>
      <c r="B148" s="309"/>
      <c r="C148" s="304"/>
      <c r="D148" s="304"/>
      <c r="E148" s="304"/>
      <c r="F148" s="304"/>
      <c r="G148" s="304"/>
      <c r="H148" s="304"/>
      <c r="I148" s="412" t="s">
        <v>326</v>
      </c>
      <c r="J148" s="408">
        <v>5.4</v>
      </c>
      <c r="K148" s="304"/>
      <c r="L148" s="304"/>
      <c r="M148" s="345"/>
      <c r="N148" s="576"/>
      <c r="O148" s="571"/>
      <c r="P148" s="566" t="s">
        <v>302</v>
      </c>
      <c r="Q148" s="329" t="s">
        <v>93</v>
      </c>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c r="AW148" s="304"/>
      <c r="AX148" s="304"/>
      <c r="AY148" s="304"/>
      <c r="AZ148" s="304"/>
      <c r="BA148" s="304"/>
      <c r="BB148" s="304"/>
    </row>
    <row r="149" spans="1:54" x14ac:dyDescent="0.35">
      <c r="A149" s="304"/>
      <c r="B149" s="309"/>
      <c r="C149" s="304"/>
      <c r="D149" s="304"/>
      <c r="E149" s="304"/>
      <c r="F149" s="304"/>
      <c r="G149" s="304"/>
      <c r="H149" s="304"/>
      <c r="I149" s="412" t="s">
        <v>327</v>
      </c>
      <c r="J149" s="408">
        <v>8.8000000000000007</v>
      </c>
      <c r="K149" s="304"/>
      <c r="L149" s="304"/>
      <c r="M149" s="345"/>
      <c r="N149" s="576"/>
      <c r="O149" s="571"/>
      <c r="P149" s="575"/>
      <c r="Q149" s="328" t="s">
        <v>256</v>
      </c>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4"/>
      <c r="AY149" s="304"/>
      <c r="AZ149" s="304"/>
      <c r="BA149" s="304"/>
      <c r="BB149" s="304"/>
    </row>
    <row r="150" spans="1:54" ht="29" x14ac:dyDescent="0.35">
      <c r="A150" s="304"/>
      <c r="B150" s="309"/>
      <c r="C150" s="304"/>
      <c r="D150" s="304"/>
      <c r="E150" s="304"/>
      <c r="F150" s="304"/>
      <c r="G150" s="304"/>
      <c r="H150" s="304"/>
      <c r="I150" s="412" t="s">
        <v>330</v>
      </c>
      <c r="J150" s="408">
        <v>7.5</v>
      </c>
      <c r="K150" s="304"/>
      <c r="L150" s="304"/>
      <c r="M150" s="345"/>
      <c r="N150" s="576"/>
      <c r="O150" s="571"/>
      <c r="P150" s="566" t="s">
        <v>196</v>
      </c>
      <c r="Q150" s="329" t="s">
        <v>104</v>
      </c>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4"/>
      <c r="AR150" s="304"/>
      <c r="AS150" s="304"/>
      <c r="AT150" s="304"/>
      <c r="AU150" s="304"/>
      <c r="AV150" s="304"/>
      <c r="AW150" s="304"/>
      <c r="AX150" s="304"/>
      <c r="AY150" s="304"/>
      <c r="AZ150" s="304"/>
      <c r="BA150" s="304"/>
      <c r="BB150" s="304"/>
    </row>
    <row r="151" spans="1:54" ht="29" x14ac:dyDescent="0.35">
      <c r="A151" s="304"/>
      <c r="B151" s="309"/>
      <c r="C151" s="304"/>
      <c r="D151" s="304"/>
      <c r="E151" s="304"/>
      <c r="F151" s="304"/>
      <c r="G151" s="304"/>
      <c r="H151" s="304"/>
      <c r="I151" s="412" t="s">
        <v>333</v>
      </c>
      <c r="J151" s="408">
        <v>19</v>
      </c>
      <c r="K151" s="304"/>
      <c r="L151" s="304"/>
      <c r="M151" s="345"/>
      <c r="N151" s="564"/>
      <c r="O151" s="574"/>
      <c r="P151" s="564"/>
      <c r="Q151" s="338" t="s">
        <v>258</v>
      </c>
      <c r="R151" s="304"/>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4"/>
      <c r="AR151" s="304"/>
      <c r="AS151" s="304"/>
      <c r="AT151" s="304"/>
      <c r="AU151" s="304"/>
      <c r="AV151" s="304"/>
      <c r="AW151" s="304"/>
      <c r="AX151" s="304"/>
      <c r="AY151" s="304"/>
      <c r="AZ151" s="304"/>
      <c r="BA151" s="304"/>
      <c r="BB151" s="304"/>
    </row>
    <row r="152" spans="1:54" x14ac:dyDescent="0.35">
      <c r="A152" s="304"/>
      <c r="B152" s="309"/>
      <c r="C152" s="304"/>
      <c r="D152" s="304"/>
      <c r="E152" s="304"/>
      <c r="F152" s="304"/>
      <c r="G152" s="304"/>
      <c r="H152" s="304"/>
      <c r="I152" s="412" t="s">
        <v>336</v>
      </c>
      <c r="J152" s="408">
        <v>31.6</v>
      </c>
      <c r="K152" s="304"/>
      <c r="L152" s="304"/>
      <c r="M152" s="339"/>
      <c r="N152" s="326" t="s">
        <v>307</v>
      </c>
      <c r="O152" s="327" t="s">
        <v>308</v>
      </c>
      <c r="P152" s="342" t="s">
        <v>75</v>
      </c>
      <c r="Q152" s="328" t="s">
        <v>309</v>
      </c>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4"/>
      <c r="AR152" s="304"/>
      <c r="AS152" s="304"/>
      <c r="AT152" s="304"/>
      <c r="AU152" s="304"/>
      <c r="AV152" s="304"/>
      <c r="AW152" s="304"/>
      <c r="AX152" s="304"/>
      <c r="AY152" s="304"/>
      <c r="AZ152" s="304"/>
      <c r="BA152" s="304"/>
      <c r="BB152" s="304"/>
    </row>
    <row r="153" spans="1:54" x14ac:dyDescent="0.35">
      <c r="A153" s="304"/>
      <c r="B153" s="309"/>
      <c r="C153" s="304"/>
      <c r="D153" s="304"/>
      <c r="E153" s="304"/>
      <c r="F153" s="304"/>
      <c r="G153" s="304"/>
      <c r="H153" s="304"/>
      <c r="I153" s="412" t="s">
        <v>339</v>
      </c>
      <c r="J153" s="408">
        <v>21.6</v>
      </c>
      <c r="K153" s="304"/>
      <c r="L153" s="304"/>
      <c r="M153" s="343"/>
      <c r="N153" s="563" t="s">
        <v>311</v>
      </c>
      <c r="O153" s="565" t="s">
        <v>312</v>
      </c>
      <c r="P153" s="342" t="s">
        <v>313</v>
      </c>
      <c r="Q153" s="329" t="s">
        <v>314</v>
      </c>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4"/>
      <c r="AY153" s="304"/>
      <c r="AZ153" s="304"/>
      <c r="BA153" s="304"/>
      <c r="BB153" s="304"/>
    </row>
    <row r="154" spans="1:54" x14ac:dyDescent="0.35">
      <c r="A154" s="304"/>
      <c r="B154" s="309"/>
      <c r="C154" s="304"/>
      <c r="D154" s="304"/>
      <c r="E154" s="304"/>
      <c r="F154" s="304"/>
      <c r="G154" s="304"/>
      <c r="H154" s="304"/>
      <c r="I154" s="412" t="s">
        <v>343</v>
      </c>
      <c r="J154" s="408">
        <v>13.9</v>
      </c>
      <c r="K154" s="304"/>
      <c r="L154" s="304"/>
      <c r="M154" s="343"/>
      <c r="N154" s="576"/>
      <c r="O154" s="565"/>
      <c r="P154" s="342" t="s">
        <v>313</v>
      </c>
      <c r="Q154" s="329" t="s">
        <v>316</v>
      </c>
      <c r="R154" s="304"/>
      <c r="S154" s="304"/>
      <c r="T154" s="304"/>
      <c r="U154" s="304"/>
      <c r="V154" s="304"/>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4"/>
      <c r="AR154" s="304"/>
      <c r="AS154" s="304"/>
      <c r="AT154" s="304"/>
      <c r="AU154" s="304"/>
      <c r="AV154" s="304"/>
      <c r="AW154" s="304"/>
      <c r="AX154" s="304"/>
      <c r="AY154" s="304"/>
      <c r="AZ154" s="304"/>
      <c r="BA154" s="304"/>
      <c r="BB154" s="304"/>
    </row>
    <row r="155" spans="1:54" x14ac:dyDescent="0.35">
      <c r="A155" s="304"/>
      <c r="B155" s="309"/>
      <c r="C155" s="304"/>
      <c r="D155" s="304"/>
      <c r="E155" s="304"/>
      <c r="F155" s="304"/>
      <c r="G155" s="304"/>
      <c r="H155" s="304"/>
      <c r="I155" s="412" t="s">
        <v>347</v>
      </c>
      <c r="J155" s="408">
        <v>9.3000000000000007</v>
      </c>
      <c r="K155" s="304"/>
      <c r="L155" s="304"/>
      <c r="M155" s="343"/>
      <c r="N155" s="564"/>
      <c r="O155" s="565"/>
      <c r="P155" s="342" t="s">
        <v>313</v>
      </c>
      <c r="Q155" s="329" t="s">
        <v>318</v>
      </c>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4"/>
      <c r="AY155" s="304"/>
      <c r="AZ155" s="304"/>
      <c r="BA155" s="304"/>
      <c r="BB155" s="304"/>
    </row>
    <row r="156" spans="1:54" x14ac:dyDescent="0.35">
      <c r="A156" s="304"/>
      <c r="B156" s="309"/>
      <c r="C156" s="304"/>
      <c r="D156" s="304"/>
      <c r="E156" s="304"/>
      <c r="F156" s="304"/>
      <c r="G156" s="304"/>
      <c r="H156" s="304"/>
      <c r="I156" s="412" t="s">
        <v>351</v>
      </c>
      <c r="J156" s="408">
        <v>2.7</v>
      </c>
      <c r="K156" s="304"/>
      <c r="L156" s="304"/>
      <c r="M156" s="343"/>
      <c r="N156" s="563" t="s">
        <v>320</v>
      </c>
      <c r="O156" s="570" t="s">
        <v>321</v>
      </c>
      <c r="P156" s="566" t="s">
        <v>75</v>
      </c>
      <c r="Q156" s="328"/>
      <c r="R156" s="304"/>
      <c r="S156" s="304"/>
      <c r="T156" s="304"/>
      <c r="U156" s="304"/>
      <c r="V156" s="304"/>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4"/>
      <c r="AR156" s="304"/>
      <c r="AS156" s="304"/>
      <c r="AT156" s="304"/>
      <c r="AU156" s="304"/>
      <c r="AV156" s="304"/>
      <c r="AW156" s="304"/>
      <c r="AX156" s="304"/>
      <c r="AY156" s="304"/>
      <c r="AZ156" s="304"/>
      <c r="BA156" s="304"/>
      <c r="BB156" s="304"/>
    </row>
    <row r="157" spans="1:54" x14ac:dyDescent="0.35">
      <c r="A157" s="304"/>
      <c r="B157" s="309"/>
      <c r="C157" s="304"/>
      <c r="D157" s="304"/>
      <c r="E157" s="304"/>
      <c r="F157" s="304"/>
      <c r="G157" s="304"/>
      <c r="H157" s="304"/>
      <c r="I157" s="412" t="s">
        <v>352</v>
      </c>
      <c r="J157" s="408">
        <v>4.2</v>
      </c>
      <c r="K157" s="304"/>
      <c r="L157" s="304"/>
      <c r="M157" s="343"/>
      <c r="N157" s="576"/>
      <c r="O157" s="571"/>
      <c r="P157" s="567"/>
      <c r="Q157" s="329" t="s">
        <v>323</v>
      </c>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row>
    <row r="158" spans="1:54" x14ac:dyDescent="0.35">
      <c r="A158" s="304"/>
      <c r="B158" s="309"/>
      <c r="C158" s="304"/>
      <c r="D158" s="304"/>
      <c r="E158" s="304"/>
      <c r="F158" s="304"/>
      <c r="G158" s="304"/>
      <c r="H158" s="304"/>
      <c r="I158" s="412" t="s">
        <v>356</v>
      </c>
      <c r="J158" s="408">
        <v>5.5</v>
      </c>
      <c r="K158" s="304"/>
      <c r="L158" s="304"/>
      <c r="M158" s="343"/>
      <c r="N158" s="576"/>
      <c r="O158" s="571"/>
      <c r="P158" s="567"/>
      <c r="Q158" s="329" t="s">
        <v>325</v>
      </c>
      <c r="R158" s="304"/>
      <c r="S158" s="304"/>
      <c r="T158" s="304"/>
      <c r="U158" s="304"/>
      <c r="V158" s="304"/>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304"/>
      <c r="AR158" s="304"/>
      <c r="AS158" s="304"/>
      <c r="AT158" s="304"/>
      <c r="AU158" s="304"/>
      <c r="AV158" s="304"/>
      <c r="AW158" s="304"/>
      <c r="AX158" s="304"/>
      <c r="AY158" s="304"/>
      <c r="AZ158" s="304"/>
      <c r="BA158" s="304"/>
      <c r="BB158" s="304"/>
    </row>
    <row r="159" spans="1:54" ht="29" x14ac:dyDescent="0.35">
      <c r="A159" s="304"/>
      <c r="B159" s="309"/>
      <c r="C159" s="304"/>
      <c r="D159" s="304"/>
      <c r="E159" s="304"/>
      <c r="F159" s="304"/>
      <c r="G159" s="304"/>
      <c r="H159" s="304"/>
      <c r="I159" s="412" t="s">
        <v>357</v>
      </c>
      <c r="J159" s="408">
        <v>3.6</v>
      </c>
      <c r="K159" s="304"/>
      <c r="L159" s="304"/>
      <c r="M159" s="343"/>
      <c r="N159" s="564"/>
      <c r="O159" s="574"/>
      <c r="P159" s="575"/>
      <c r="Q159" s="329" t="s">
        <v>276</v>
      </c>
      <c r="R159" s="304"/>
      <c r="S159" s="304"/>
      <c r="T159" s="304"/>
      <c r="U159" s="304"/>
      <c r="V159" s="304"/>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4"/>
      <c r="AR159" s="304"/>
      <c r="AS159" s="304"/>
      <c r="AT159" s="304"/>
      <c r="AU159" s="304"/>
      <c r="AV159" s="304"/>
      <c r="AW159" s="304"/>
      <c r="AX159" s="304"/>
      <c r="AY159" s="304"/>
      <c r="AZ159" s="304"/>
      <c r="BA159" s="304"/>
      <c r="BB159" s="304"/>
    </row>
    <row r="160" spans="1:54" x14ac:dyDescent="0.35">
      <c r="A160" s="304"/>
      <c r="B160" s="309"/>
      <c r="C160" s="304"/>
      <c r="D160" s="304"/>
      <c r="E160" s="304"/>
      <c r="F160" s="304"/>
      <c r="G160" s="304"/>
      <c r="H160" s="304"/>
      <c r="I160" s="413" t="s">
        <v>360</v>
      </c>
      <c r="J160" s="411">
        <v>7.4</v>
      </c>
      <c r="K160" s="304"/>
      <c r="L160" s="304"/>
      <c r="M160" s="343"/>
      <c r="N160" s="326" t="s">
        <v>328</v>
      </c>
      <c r="O160" s="570" t="s">
        <v>321</v>
      </c>
      <c r="P160" s="342" t="s">
        <v>329</v>
      </c>
      <c r="Q160" s="329" t="s">
        <v>125</v>
      </c>
      <c r="R160" s="304"/>
      <c r="S160" s="304"/>
      <c r="T160" s="304"/>
      <c r="U160" s="304"/>
      <c r="V160" s="304"/>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4"/>
      <c r="AR160" s="304"/>
      <c r="AS160" s="304"/>
      <c r="AT160" s="304"/>
      <c r="AU160" s="304"/>
      <c r="AV160" s="304"/>
      <c r="AW160" s="304"/>
      <c r="AX160" s="304"/>
      <c r="AY160" s="304"/>
      <c r="AZ160" s="304"/>
      <c r="BA160" s="304"/>
      <c r="BB160" s="304"/>
    </row>
    <row r="161" spans="1:54" ht="23" x14ac:dyDescent="0.35">
      <c r="A161" s="304"/>
      <c r="B161" s="309"/>
      <c r="C161" s="304"/>
      <c r="D161" s="304"/>
      <c r="E161" s="304"/>
      <c r="F161" s="304"/>
      <c r="G161" s="304"/>
      <c r="H161" s="304"/>
      <c r="I161" s="403"/>
      <c r="J161" s="347"/>
      <c r="K161" s="304"/>
      <c r="L161" s="304"/>
      <c r="M161" s="343"/>
      <c r="N161" s="326" t="s">
        <v>331</v>
      </c>
      <c r="O161" s="571"/>
      <c r="P161" s="342" t="s">
        <v>332</v>
      </c>
      <c r="Q161" s="329" t="s">
        <v>125</v>
      </c>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4"/>
      <c r="AY161" s="304"/>
      <c r="AZ161" s="304"/>
      <c r="BA161" s="304"/>
      <c r="BB161" s="304"/>
    </row>
    <row r="162" spans="1:54" ht="23" x14ac:dyDescent="0.35">
      <c r="A162" s="304"/>
      <c r="B162" s="309"/>
      <c r="C162" s="304"/>
      <c r="D162" s="304"/>
      <c r="E162" s="304"/>
      <c r="F162" s="304"/>
      <c r="G162" s="304"/>
      <c r="H162" s="304"/>
      <c r="I162" s="304"/>
      <c r="J162" s="304"/>
      <c r="K162" s="304"/>
      <c r="L162" s="304"/>
      <c r="M162" s="345"/>
      <c r="N162" s="326" t="s">
        <v>334</v>
      </c>
      <c r="O162" s="571"/>
      <c r="P162" s="342" t="s">
        <v>335</v>
      </c>
      <c r="Q162" s="329" t="s">
        <v>117</v>
      </c>
      <c r="R162" s="304"/>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4"/>
      <c r="AV162" s="304"/>
      <c r="AW162" s="304"/>
      <c r="AX162" s="304"/>
      <c r="AY162" s="304"/>
      <c r="AZ162" s="304"/>
      <c r="BA162" s="304"/>
      <c r="BB162" s="304"/>
    </row>
    <row r="163" spans="1:54" ht="23" x14ac:dyDescent="0.35">
      <c r="A163" s="304"/>
      <c r="B163" s="309"/>
      <c r="C163" s="304"/>
      <c r="D163" s="304"/>
      <c r="E163" s="304"/>
      <c r="F163" s="304"/>
      <c r="G163" s="304"/>
      <c r="H163" s="304"/>
      <c r="I163" s="304"/>
      <c r="J163" s="304"/>
      <c r="K163" s="304"/>
      <c r="L163" s="304"/>
      <c r="M163" s="345"/>
      <c r="N163" s="326" t="s">
        <v>337</v>
      </c>
      <c r="O163" s="571"/>
      <c r="P163" s="342" t="s">
        <v>338</v>
      </c>
      <c r="Q163" s="329" t="s">
        <v>125</v>
      </c>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4"/>
      <c r="AZ163" s="304"/>
      <c r="BA163" s="304"/>
      <c r="BB163" s="304"/>
    </row>
    <row r="164" spans="1:54" x14ac:dyDescent="0.35">
      <c r="A164" s="304"/>
      <c r="B164" s="309"/>
      <c r="C164" s="304"/>
      <c r="D164" s="304"/>
      <c r="E164" s="304"/>
      <c r="F164" s="304"/>
      <c r="G164" s="304"/>
      <c r="H164" s="304"/>
      <c r="I164" s="304"/>
      <c r="J164" s="304"/>
      <c r="K164" s="304"/>
      <c r="L164" s="304"/>
      <c r="M164" s="345"/>
      <c r="N164" s="326" t="s">
        <v>340</v>
      </c>
      <c r="O164" s="571"/>
      <c r="P164" s="342" t="s">
        <v>341</v>
      </c>
      <c r="Q164" s="329" t="s">
        <v>342</v>
      </c>
      <c r="R164" s="304"/>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4"/>
      <c r="AN164" s="304"/>
      <c r="AO164" s="304"/>
      <c r="AP164" s="304"/>
      <c r="AQ164" s="304"/>
      <c r="AR164" s="304"/>
      <c r="AS164" s="304"/>
      <c r="AT164" s="304"/>
      <c r="AU164" s="304"/>
      <c r="AV164" s="304"/>
      <c r="AW164" s="304"/>
      <c r="AX164" s="304"/>
      <c r="AY164" s="304"/>
      <c r="AZ164" s="304"/>
      <c r="BA164" s="304"/>
      <c r="BB164" s="304"/>
    </row>
    <row r="165" spans="1:54" x14ac:dyDescent="0.35">
      <c r="A165" s="304"/>
      <c r="B165" s="309"/>
      <c r="C165" s="304"/>
      <c r="D165" s="304"/>
      <c r="E165" s="304"/>
      <c r="F165" s="304"/>
      <c r="G165" s="304"/>
      <c r="H165" s="304"/>
      <c r="I165" s="304"/>
      <c r="J165" s="304"/>
      <c r="K165" s="304"/>
      <c r="L165" s="304"/>
      <c r="M165" s="339"/>
      <c r="N165" s="326" t="s">
        <v>344</v>
      </c>
      <c r="O165" s="571"/>
      <c r="P165" s="342" t="s">
        <v>345</v>
      </c>
      <c r="Q165" s="329" t="s">
        <v>346</v>
      </c>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4"/>
      <c r="AY165" s="304"/>
      <c r="AZ165" s="304"/>
      <c r="BA165" s="304"/>
      <c r="BB165" s="304"/>
    </row>
    <row r="166" spans="1:54" ht="23" x14ac:dyDescent="0.35">
      <c r="A166" s="304"/>
      <c r="B166" s="309"/>
      <c r="C166" s="304"/>
      <c r="D166" s="304"/>
      <c r="E166" s="304"/>
      <c r="F166" s="304"/>
      <c r="G166" s="304"/>
      <c r="H166" s="304"/>
      <c r="I166" s="304"/>
      <c r="J166" s="304"/>
      <c r="K166" s="304"/>
      <c r="L166" s="304"/>
      <c r="M166" s="343"/>
      <c r="N166" s="326" t="s">
        <v>348</v>
      </c>
      <c r="O166" s="571"/>
      <c r="P166" s="342" t="s">
        <v>349</v>
      </c>
      <c r="Q166" s="328" t="s">
        <v>350</v>
      </c>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4"/>
      <c r="AY166" s="304"/>
      <c r="AZ166" s="304"/>
      <c r="BA166" s="304"/>
      <c r="BB166" s="304"/>
    </row>
    <row r="167" spans="1:54" x14ac:dyDescent="0.35">
      <c r="A167" s="304"/>
      <c r="B167" s="309"/>
      <c r="C167" s="304"/>
      <c r="D167" s="304"/>
      <c r="E167" s="304"/>
      <c r="F167" s="304"/>
      <c r="G167" s="304"/>
      <c r="H167" s="304"/>
      <c r="I167" s="304"/>
      <c r="J167" s="304"/>
      <c r="K167" s="304"/>
      <c r="L167" s="304"/>
      <c r="M167" s="345"/>
      <c r="N167" s="326" t="s">
        <v>340</v>
      </c>
      <c r="O167" s="571"/>
      <c r="P167" s="342" t="s">
        <v>341</v>
      </c>
      <c r="Q167" s="329" t="s">
        <v>342</v>
      </c>
      <c r="R167" s="304"/>
      <c r="S167" s="304"/>
      <c r="T167" s="304"/>
      <c r="U167" s="304"/>
      <c r="V167" s="304"/>
      <c r="W167" s="304"/>
      <c r="X167" s="304"/>
      <c r="Y167" s="304"/>
      <c r="Z167" s="304"/>
      <c r="AA167" s="304"/>
      <c r="AB167" s="304"/>
      <c r="AC167" s="304"/>
      <c r="AD167" s="304"/>
      <c r="AE167" s="304"/>
      <c r="AF167" s="304"/>
      <c r="AG167" s="304"/>
      <c r="AH167" s="304"/>
      <c r="AI167" s="304"/>
      <c r="AJ167" s="304"/>
      <c r="AK167" s="304"/>
      <c r="AL167" s="304"/>
      <c r="AM167" s="304"/>
      <c r="AN167" s="304"/>
      <c r="AO167" s="304"/>
      <c r="AP167" s="304"/>
      <c r="AQ167" s="304"/>
      <c r="AR167" s="304"/>
      <c r="AS167" s="304"/>
      <c r="AT167" s="304"/>
      <c r="AU167" s="304"/>
      <c r="AV167" s="304"/>
      <c r="AW167" s="304"/>
      <c r="AX167" s="304"/>
      <c r="AY167" s="304"/>
      <c r="AZ167" s="304"/>
      <c r="BA167" s="304"/>
      <c r="BB167" s="304"/>
    </row>
    <row r="168" spans="1:54" x14ac:dyDescent="0.35">
      <c r="A168" s="304"/>
      <c r="B168" s="309"/>
      <c r="C168" s="304"/>
      <c r="D168" s="304"/>
      <c r="E168" s="304"/>
      <c r="F168" s="304"/>
      <c r="G168" s="304"/>
      <c r="H168" s="304"/>
      <c r="I168" s="304"/>
      <c r="J168" s="304"/>
      <c r="K168" s="304"/>
      <c r="L168" s="304"/>
      <c r="M168" s="343"/>
      <c r="N168" s="326" t="s">
        <v>353</v>
      </c>
      <c r="O168" s="571"/>
      <c r="P168" s="342" t="s">
        <v>354</v>
      </c>
      <c r="Q168" s="329" t="s">
        <v>355</v>
      </c>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4"/>
      <c r="AY168" s="304"/>
      <c r="AZ168" s="304"/>
      <c r="BA168" s="304"/>
      <c r="BB168" s="304"/>
    </row>
    <row r="169" spans="1:54" x14ac:dyDescent="0.35">
      <c r="A169" s="304"/>
      <c r="B169" s="309"/>
      <c r="C169" s="304"/>
      <c r="D169" s="304"/>
      <c r="E169" s="304"/>
      <c r="F169" s="304"/>
      <c r="G169" s="304"/>
      <c r="H169" s="304"/>
      <c r="I169" s="304"/>
      <c r="J169" s="304"/>
      <c r="K169" s="304"/>
      <c r="L169" s="304"/>
      <c r="M169" s="343"/>
      <c r="N169" s="326" t="s">
        <v>340</v>
      </c>
      <c r="O169" s="571"/>
      <c r="P169" s="342" t="s">
        <v>341</v>
      </c>
      <c r="Q169" s="329" t="s">
        <v>342</v>
      </c>
      <c r="R169" s="304"/>
      <c r="S169" s="304"/>
      <c r="T169" s="304"/>
      <c r="U169" s="304"/>
      <c r="V169" s="304"/>
      <c r="W169" s="304"/>
      <c r="X169" s="304"/>
      <c r="Y169" s="304"/>
      <c r="Z169" s="304"/>
      <c r="AA169" s="304"/>
      <c r="AB169" s="304"/>
      <c r="AC169" s="304"/>
      <c r="AD169" s="304"/>
      <c r="AE169" s="304"/>
      <c r="AF169" s="304"/>
      <c r="AG169" s="304"/>
      <c r="AH169" s="304"/>
      <c r="AI169" s="304"/>
      <c r="AJ169" s="304"/>
      <c r="AK169" s="304"/>
      <c r="AL169" s="304"/>
      <c r="AM169" s="304"/>
      <c r="AN169" s="304"/>
      <c r="AO169" s="304"/>
      <c r="AP169" s="304"/>
      <c r="AQ169" s="304"/>
      <c r="AR169" s="304"/>
      <c r="AS169" s="304"/>
      <c r="AT169" s="304"/>
      <c r="AU169" s="304"/>
      <c r="AV169" s="304"/>
      <c r="AW169" s="304"/>
      <c r="AX169" s="304"/>
      <c r="AY169" s="304"/>
      <c r="AZ169" s="304"/>
      <c r="BA169" s="304"/>
      <c r="BB169" s="304"/>
    </row>
    <row r="170" spans="1:54" x14ac:dyDescent="0.35">
      <c r="A170" s="304"/>
      <c r="B170" s="309"/>
      <c r="C170" s="304"/>
      <c r="D170" s="304"/>
      <c r="E170" s="304"/>
      <c r="F170" s="304"/>
      <c r="G170" s="304"/>
      <c r="H170" s="304"/>
      <c r="I170" s="304"/>
      <c r="J170" s="304"/>
      <c r="K170" s="304"/>
      <c r="L170" s="304"/>
      <c r="M170" s="339"/>
      <c r="N170" s="326" t="s">
        <v>358</v>
      </c>
      <c r="O170" s="571"/>
      <c r="P170" s="342" t="s">
        <v>359</v>
      </c>
      <c r="Q170" s="329" t="s">
        <v>342</v>
      </c>
      <c r="R170" s="304"/>
      <c r="S170" s="304"/>
      <c r="T170" s="304"/>
      <c r="U170" s="304"/>
      <c r="V170" s="304"/>
      <c r="W170" s="304"/>
      <c r="X170" s="304"/>
      <c r="Y170" s="304"/>
      <c r="Z170" s="304"/>
      <c r="AA170" s="304"/>
      <c r="AB170" s="304"/>
      <c r="AC170" s="304"/>
      <c r="AD170" s="304"/>
      <c r="AE170" s="304"/>
      <c r="AF170" s="304"/>
      <c r="AG170" s="304"/>
      <c r="AH170" s="304"/>
      <c r="AI170" s="304"/>
      <c r="AJ170" s="304"/>
      <c r="AK170" s="304"/>
      <c r="AL170" s="304"/>
      <c r="AM170" s="304"/>
      <c r="AN170" s="304"/>
      <c r="AO170" s="304"/>
      <c r="AP170" s="304"/>
      <c r="AQ170" s="304"/>
      <c r="AR170" s="304"/>
      <c r="AS170" s="304"/>
      <c r="AT170" s="304"/>
      <c r="AU170" s="304"/>
      <c r="AV170" s="304"/>
      <c r="AW170" s="304"/>
      <c r="AX170" s="304"/>
      <c r="AY170" s="304"/>
      <c r="AZ170" s="304"/>
      <c r="BA170" s="304"/>
      <c r="BB170" s="304"/>
    </row>
    <row r="171" spans="1:54" x14ac:dyDescent="0.35">
      <c r="A171" s="304"/>
      <c r="B171" s="309"/>
      <c r="C171" s="304"/>
      <c r="D171" s="304"/>
      <c r="E171" s="304"/>
      <c r="F171" s="304"/>
      <c r="G171" s="304"/>
      <c r="H171" s="304"/>
      <c r="I171" s="304"/>
      <c r="J171" s="304"/>
      <c r="K171" s="304"/>
      <c r="L171" s="304"/>
      <c r="M171" s="343"/>
      <c r="N171" s="326" t="s">
        <v>361</v>
      </c>
      <c r="O171" s="571"/>
      <c r="P171" s="342" t="s">
        <v>362</v>
      </c>
      <c r="Q171" s="329" t="s">
        <v>363</v>
      </c>
      <c r="R171" s="304"/>
      <c r="S171" s="304"/>
      <c r="T171" s="304"/>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4"/>
      <c r="AQ171" s="304"/>
      <c r="AR171" s="304"/>
      <c r="AS171" s="304"/>
      <c r="AT171" s="304"/>
      <c r="AU171" s="304"/>
      <c r="AV171" s="304"/>
      <c r="AW171" s="304"/>
      <c r="AX171" s="304"/>
      <c r="AY171" s="304"/>
      <c r="AZ171" s="304"/>
      <c r="BA171" s="304"/>
      <c r="BB171" s="304"/>
    </row>
    <row r="172" spans="1:54" x14ac:dyDescent="0.35">
      <c r="A172" s="304"/>
      <c r="B172" s="309"/>
      <c r="C172" s="304"/>
      <c r="D172" s="304"/>
      <c r="E172" s="304"/>
      <c r="F172" s="304"/>
      <c r="G172" s="304"/>
      <c r="H172" s="304"/>
      <c r="I172" s="304"/>
      <c r="J172" s="304"/>
      <c r="K172" s="304"/>
      <c r="L172" s="304"/>
      <c r="M172" s="343"/>
      <c r="N172" s="326" t="s">
        <v>311</v>
      </c>
      <c r="O172" s="571"/>
      <c r="P172" s="342" t="s">
        <v>311</v>
      </c>
      <c r="Q172" s="329" t="s">
        <v>364</v>
      </c>
      <c r="R172" s="304"/>
      <c r="S172" s="304"/>
      <c r="T172" s="304"/>
      <c r="U172" s="304"/>
      <c r="V172" s="304"/>
      <c r="W172" s="304"/>
      <c r="X172" s="304"/>
      <c r="Y172" s="304"/>
      <c r="Z172" s="304"/>
      <c r="AA172" s="304"/>
      <c r="AB172" s="304"/>
      <c r="AC172" s="304"/>
      <c r="AD172" s="304"/>
      <c r="AE172" s="304"/>
      <c r="AF172" s="304"/>
      <c r="AG172" s="304"/>
      <c r="AH172" s="304"/>
      <c r="AI172" s="304"/>
      <c r="AJ172" s="304"/>
      <c r="AK172" s="304"/>
      <c r="AL172" s="304"/>
      <c r="AM172" s="304"/>
      <c r="AN172" s="304"/>
      <c r="AO172" s="304"/>
      <c r="AP172" s="304"/>
      <c r="AQ172" s="304"/>
      <c r="AR172" s="304"/>
      <c r="AS172" s="304"/>
      <c r="AT172" s="304"/>
      <c r="AU172" s="304"/>
      <c r="AV172" s="304"/>
      <c r="AW172" s="304"/>
      <c r="AX172" s="304"/>
      <c r="AY172" s="304"/>
      <c r="AZ172" s="304"/>
      <c r="BA172" s="304"/>
      <c r="BB172" s="304"/>
    </row>
    <row r="173" spans="1:54" x14ac:dyDescent="0.35">
      <c r="A173" s="304"/>
      <c r="B173" s="309"/>
      <c r="C173" s="304"/>
      <c r="D173" s="304"/>
      <c r="E173" s="304"/>
      <c r="F173" s="304"/>
      <c r="G173" s="304"/>
      <c r="H173" s="304"/>
      <c r="I173" s="304"/>
      <c r="J173" s="304"/>
      <c r="K173" s="304"/>
      <c r="L173" s="304"/>
      <c r="M173" s="343"/>
      <c r="N173" s="326" t="s">
        <v>311</v>
      </c>
      <c r="O173" s="574"/>
      <c r="P173" s="342" t="s">
        <v>311</v>
      </c>
      <c r="Q173" s="329" t="s">
        <v>132</v>
      </c>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row>
    <row r="174" spans="1:54" x14ac:dyDescent="0.35">
      <c r="A174" s="304"/>
      <c r="B174" s="309"/>
      <c r="C174" s="304"/>
      <c r="D174" s="304"/>
      <c r="E174" s="304"/>
      <c r="F174" s="304"/>
      <c r="G174" s="304"/>
      <c r="H174" s="304"/>
      <c r="I174" s="304"/>
      <c r="J174" s="304"/>
      <c r="K174" s="304"/>
      <c r="L174" s="304"/>
      <c r="M174" s="343"/>
      <c r="N174" s="326" t="s">
        <v>73</v>
      </c>
      <c r="O174" s="565" t="s">
        <v>365</v>
      </c>
      <c r="P174" s="563" t="s">
        <v>75</v>
      </c>
      <c r="Q174" s="326" t="s">
        <v>366</v>
      </c>
      <c r="R174" s="304"/>
      <c r="S174" s="304"/>
      <c r="T174" s="304"/>
      <c r="U174" s="304"/>
      <c r="V174" s="304"/>
      <c r="W174" s="304"/>
      <c r="X174" s="304"/>
      <c r="Y174" s="304"/>
      <c r="Z174" s="304"/>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c r="AY174" s="304"/>
      <c r="AZ174" s="304"/>
      <c r="BA174" s="304"/>
      <c r="BB174" s="304"/>
    </row>
    <row r="175" spans="1:54" ht="23" x14ac:dyDescent="0.35">
      <c r="A175" s="304"/>
      <c r="B175" s="309"/>
      <c r="C175" s="304"/>
      <c r="D175" s="304"/>
      <c r="E175" s="304"/>
      <c r="F175" s="304"/>
      <c r="G175" s="304"/>
      <c r="H175" s="304"/>
      <c r="I175" s="304"/>
      <c r="J175" s="304"/>
      <c r="K175" s="304"/>
      <c r="L175" s="304"/>
      <c r="M175" s="343"/>
      <c r="N175" s="326" t="s">
        <v>233</v>
      </c>
      <c r="O175" s="565"/>
      <c r="P175" s="576"/>
      <c r="Q175" s="326" t="s">
        <v>367</v>
      </c>
      <c r="R175" s="304"/>
      <c r="S175" s="304"/>
      <c r="T175" s="304"/>
      <c r="U175" s="304"/>
      <c r="V175" s="304"/>
      <c r="W175" s="304"/>
      <c r="X175" s="304"/>
      <c r="Y175" s="304"/>
      <c r="Z175" s="304"/>
      <c r="AA175" s="304"/>
      <c r="AB175" s="304"/>
      <c r="AC175" s="304"/>
      <c r="AD175" s="304"/>
      <c r="AE175" s="304"/>
      <c r="AF175" s="304"/>
      <c r="AG175" s="304"/>
      <c r="AH175" s="304"/>
      <c r="AI175" s="304"/>
      <c r="AJ175" s="304"/>
      <c r="AK175" s="304"/>
      <c r="AL175" s="304"/>
      <c r="AM175" s="304"/>
      <c r="AN175" s="304"/>
      <c r="AO175" s="304"/>
      <c r="AP175" s="304"/>
      <c r="AQ175" s="304"/>
      <c r="AR175" s="304"/>
      <c r="AS175" s="304"/>
      <c r="AT175" s="304"/>
      <c r="AU175" s="304"/>
      <c r="AV175" s="304"/>
      <c r="AW175" s="304"/>
      <c r="AX175" s="304"/>
      <c r="AY175" s="304"/>
      <c r="AZ175" s="304"/>
      <c r="BA175" s="304"/>
      <c r="BB175" s="304"/>
    </row>
    <row r="176" spans="1:54" x14ac:dyDescent="0.35">
      <c r="A176" s="304"/>
      <c r="B176" s="309"/>
      <c r="C176" s="304"/>
      <c r="D176" s="304"/>
      <c r="E176" s="304"/>
      <c r="F176" s="304"/>
      <c r="G176" s="304"/>
      <c r="H176" s="304"/>
      <c r="I176" s="304"/>
      <c r="J176" s="304"/>
      <c r="K176" s="304"/>
      <c r="L176" s="304"/>
      <c r="M176" s="345"/>
      <c r="N176" s="326" t="s">
        <v>254</v>
      </c>
      <c r="O176" s="565"/>
      <c r="P176" s="576"/>
      <c r="Q176" s="326" t="s">
        <v>368</v>
      </c>
      <c r="R176" s="304"/>
      <c r="S176" s="304"/>
      <c r="T176" s="304"/>
      <c r="U176" s="304"/>
      <c r="V176" s="304"/>
      <c r="W176" s="304"/>
      <c r="X176" s="304"/>
      <c r="Y176" s="304"/>
      <c r="Z176" s="304"/>
      <c r="AA176" s="304"/>
      <c r="AB176" s="304"/>
      <c r="AC176" s="304"/>
      <c r="AD176" s="304"/>
      <c r="AE176" s="304"/>
      <c r="AF176" s="304"/>
      <c r="AG176" s="304"/>
      <c r="AH176" s="304"/>
      <c r="AI176" s="304"/>
      <c r="AJ176" s="304"/>
      <c r="AK176" s="304"/>
      <c r="AL176" s="304"/>
      <c r="AM176" s="304"/>
      <c r="AN176" s="304"/>
      <c r="AO176" s="304"/>
      <c r="AP176" s="304"/>
      <c r="AQ176" s="304"/>
      <c r="AR176" s="304"/>
      <c r="AS176" s="304"/>
      <c r="AT176" s="304"/>
      <c r="AU176" s="304"/>
      <c r="AV176" s="304"/>
      <c r="AW176" s="304"/>
      <c r="AX176" s="304"/>
      <c r="AY176" s="304"/>
      <c r="AZ176" s="304"/>
      <c r="BA176" s="304"/>
      <c r="BB176" s="304"/>
    </row>
    <row r="177" spans="1:54" x14ac:dyDescent="0.35">
      <c r="A177" s="304"/>
      <c r="B177" s="309"/>
      <c r="C177" s="304"/>
      <c r="D177" s="304"/>
      <c r="E177" s="304"/>
      <c r="F177" s="304"/>
      <c r="G177" s="304"/>
      <c r="H177" s="304"/>
      <c r="I177" s="304"/>
      <c r="J177" s="304"/>
      <c r="K177" s="304"/>
      <c r="L177" s="304"/>
      <c r="M177" s="339"/>
      <c r="N177" s="326" t="s">
        <v>73</v>
      </c>
      <c r="O177" s="565"/>
      <c r="P177" s="576"/>
      <c r="Q177" s="326" t="s">
        <v>369</v>
      </c>
      <c r="R177" s="304"/>
      <c r="S177" s="304"/>
      <c r="T177" s="304"/>
      <c r="U177" s="304"/>
      <c r="V177" s="304"/>
      <c r="W177" s="304"/>
      <c r="X177" s="304"/>
      <c r="Y177" s="304"/>
      <c r="Z177" s="304"/>
      <c r="AA177" s="304"/>
      <c r="AB177" s="304"/>
      <c r="AC177" s="304"/>
      <c r="AD177" s="304"/>
      <c r="AE177" s="304"/>
      <c r="AF177" s="304"/>
      <c r="AG177" s="304"/>
      <c r="AH177" s="304"/>
      <c r="AI177" s="304"/>
      <c r="AJ177" s="304"/>
      <c r="AK177" s="304"/>
      <c r="AL177" s="304"/>
      <c r="AM177" s="304"/>
      <c r="AN177" s="304"/>
      <c r="AO177" s="304"/>
      <c r="AP177" s="304"/>
      <c r="AQ177" s="304"/>
      <c r="AR177" s="304"/>
      <c r="AS177" s="304"/>
      <c r="AT177" s="304"/>
      <c r="AU177" s="304"/>
      <c r="AV177" s="304"/>
      <c r="AW177" s="304"/>
      <c r="AX177" s="304"/>
      <c r="AY177" s="304"/>
      <c r="AZ177" s="304"/>
      <c r="BA177" s="304"/>
      <c r="BB177" s="304"/>
    </row>
    <row r="178" spans="1:54" ht="23" x14ac:dyDescent="0.35">
      <c r="A178" s="304"/>
      <c r="B178" s="309"/>
      <c r="C178" s="304"/>
      <c r="D178" s="304"/>
      <c r="E178" s="304"/>
      <c r="F178" s="304"/>
      <c r="G178" s="304"/>
      <c r="H178" s="304"/>
      <c r="I178" s="304"/>
      <c r="J178" s="304"/>
      <c r="K178" s="304"/>
      <c r="L178" s="304"/>
      <c r="M178" s="343"/>
      <c r="N178" s="326" t="s">
        <v>233</v>
      </c>
      <c r="O178" s="565"/>
      <c r="P178" s="576"/>
      <c r="Q178" s="326" t="s">
        <v>370</v>
      </c>
      <c r="R178" s="304"/>
      <c r="S178" s="304"/>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304"/>
      <c r="AP178" s="304"/>
      <c r="AQ178" s="304"/>
      <c r="AR178" s="304"/>
      <c r="AS178" s="304"/>
      <c r="AT178" s="304"/>
      <c r="AU178" s="304"/>
      <c r="AV178" s="304"/>
      <c r="AW178" s="304"/>
      <c r="AX178" s="304"/>
      <c r="AY178" s="304"/>
      <c r="AZ178" s="304"/>
      <c r="BA178" s="304"/>
      <c r="BB178" s="304"/>
    </row>
    <row r="179" spans="1:54" x14ac:dyDescent="0.35">
      <c r="A179" s="304"/>
      <c r="B179" s="309"/>
      <c r="C179" s="304"/>
      <c r="D179" s="304"/>
      <c r="E179" s="304"/>
      <c r="F179" s="304"/>
      <c r="G179" s="304"/>
      <c r="H179" s="304"/>
      <c r="I179" s="304"/>
      <c r="J179" s="304"/>
      <c r="K179" s="304"/>
      <c r="L179" s="304"/>
      <c r="M179" s="345"/>
      <c r="N179" s="326" t="s">
        <v>254</v>
      </c>
      <c r="O179" s="565"/>
      <c r="P179" s="576"/>
      <c r="Q179" s="326" t="s">
        <v>371</v>
      </c>
      <c r="R179" s="304"/>
      <c r="S179" s="304"/>
      <c r="T179" s="304"/>
      <c r="U179" s="304"/>
      <c r="V179" s="304"/>
      <c r="W179" s="304"/>
      <c r="X179" s="304"/>
      <c r="Y179" s="304"/>
      <c r="Z179" s="304"/>
      <c r="AA179" s="304"/>
      <c r="AB179" s="304"/>
      <c r="AC179" s="304"/>
      <c r="AD179" s="304"/>
      <c r="AE179" s="304"/>
      <c r="AF179" s="304"/>
      <c r="AG179" s="304"/>
      <c r="AH179" s="304"/>
      <c r="AI179" s="304"/>
      <c r="AJ179" s="304"/>
      <c r="AK179" s="304"/>
      <c r="AL179" s="304"/>
      <c r="AM179" s="304"/>
      <c r="AN179" s="304"/>
      <c r="AO179" s="304"/>
      <c r="AP179" s="304"/>
      <c r="AQ179" s="304"/>
      <c r="AR179" s="304"/>
      <c r="AS179" s="304"/>
      <c r="AT179" s="304"/>
      <c r="AU179" s="304"/>
      <c r="AV179" s="304"/>
      <c r="AW179" s="304"/>
      <c r="AX179" s="304"/>
      <c r="AY179" s="304"/>
      <c r="AZ179" s="304"/>
      <c r="BA179" s="304"/>
      <c r="BB179" s="304"/>
    </row>
    <row r="180" spans="1:54" x14ac:dyDescent="0.35">
      <c r="A180" s="304"/>
      <c r="B180" s="309"/>
      <c r="C180" s="304"/>
      <c r="D180" s="304"/>
      <c r="E180" s="304"/>
      <c r="F180" s="304"/>
      <c r="G180" s="304"/>
      <c r="H180" s="304"/>
      <c r="I180" s="304"/>
      <c r="J180" s="304"/>
      <c r="K180" s="304"/>
      <c r="L180" s="304"/>
      <c r="M180" s="343"/>
      <c r="N180" s="326" t="s">
        <v>73</v>
      </c>
      <c r="O180" s="565"/>
      <c r="P180" s="576"/>
      <c r="Q180" s="326" t="s">
        <v>372</v>
      </c>
      <c r="R180" s="304"/>
      <c r="S180" s="304"/>
      <c r="T180" s="304"/>
      <c r="U180" s="304"/>
      <c r="V180" s="304"/>
      <c r="W180" s="304"/>
      <c r="X180" s="304"/>
      <c r="Y180" s="304"/>
      <c r="Z180" s="304"/>
      <c r="AA180" s="304"/>
      <c r="AB180" s="304"/>
      <c r="AC180" s="304"/>
      <c r="AD180" s="304"/>
      <c r="AE180" s="304"/>
      <c r="AF180" s="304"/>
      <c r="AG180" s="304"/>
      <c r="AH180" s="304"/>
      <c r="AI180" s="304"/>
      <c r="AJ180" s="304"/>
      <c r="AK180" s="304"/>
      <c r="AL180" s="304"/>
      <c r="AM180" s="304"/>
      <c r="AN180" s="304"/>
      <c r="AO180" s="304"/>
      <c r="AP180" s="304"/>
      <c r="AQ180" s="304"/>
      <c r="AR180" s="304"/>
      <c r="AS180" s="304"/>
      <c r="AT180" s="304"/>
      <c r="AU180" s="304"/>
      <c r="AV180" s="304"/>
      <c r="AW180" s="304"/>
      <c r="AX180" s="304"/>
      <c r="AY180" s="304"/>
      <c r="AZ180" s="304"/>
      <c r="BA180" s="304"/>
      <c r="BB180" s="304"/>
    </row>
    <row r="181" spans="1:54" ht="23" x14ac:dyDescent="0.35">
      <c r="A181" s="304"/>
      <c r="B181" s="309"/>
      <c r="C181" s="304"/>
      <c r="D181" s="304"/>
      <c r="E181" s="304"/>
      <c r="F181" s="304"/>
      <c r="G181" s="304"/>
      <c r="H181" s="304"/>
      <c r="I181" s="304"/>
      <c r="J181" s="304"/>
      <c r="K181" s="304"/>
      <c r="L181" s="304"/>
      <c r="M181" s="343"/>
      <c r="N181" s="326" t="s">
        <v>233</v>
      </c>
      <c r="O181" s="565"/>
      <c r="P181" s="576"/>
      <c r="Q181" s="326" t="s">
        <v>373</v>
      </c>
      <c r="R181" s="304"/>
      <c r="S181" s="304"/>
      <c r="T181" s="304"/>
      <c r="U181" s="304"/>
      <c r="V181" s="304"/>
      <c r="W181" s="304"/>
      <c r="X181" s="304"/>
      <c r="Y181" s="304"/>
      <c r="Z181" s="304"/>
      <c r="AA181" s="304"/>
      <c r="AB181" s="304"/>
      <c r="AC181" s="304"/>
      <c r="AD181" s="304"/>
      <c r="AE181" s="304"/>
      <c r="AF181" s="304"/>
      <c r="AG181" s="304"/>
      <c r="AH181" s="304"/>
      <c r="AI181" s="304"/>
      <c r="AJ181" s="304"/>
      <c r="AK181" s="304"/>
      <c r="AL181" s="304"/>
      <c r="AM181" s="304"/>
      <c r="AN181" s="304"/>
      <c r="AO181" s="304"/>
      <c r="AP181" s="304"/>
      <c r="AQ181" s="304"/>
      <c r="AR181" s="304"/>
      <c r="AS181" s="304"/>
      <c r="AT181" s="304"/>
      <c r="AU181" s="304"/>
      <c r="AV181" s="304"/>
      <c r="AW181" s="304"/>
      <c r="AX181" s="304"/>
      <c r="AY181" s="304"/>
      <c r="AZ181" s="304"/>
      <c r="BA181" s="304"/>
      <c r="BB181" s="304"/>
    </row>
    <row r="182" spans="1:54" x14ac:dyDescent="0.35">
      <c r="A182" s="304"/>
      <c r="B182" s="309"/>
      <c r="C182" s="304"/>
      <c r="D182" s="304"/>
      <c r="E182" s="304"/>
      <c r="F182" s="304"/>
      <c r="G182" s="304"/>
      <c r="H182" s="304"/>
      <c r="I182" s="304"/>
      <c r="J182" s="304"/>
      <c r="K182" s="304"/>
      <c r="L182" s="304"/>
      <c r="M182" s="343"/>
      <c r="N182" s="326" t="s">
        <v>254</v>
      </c>
      <c r="O182" s="565"/>
      <c r="P182" s="564"/>
      <c r="Q182" s="326" t="s">
        <v>374</v>
      </c>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4"/>
      <c r="AY182" s="304"/>
      <c r="AZ182" s="304"/>
      <c r="BA182" s="304"/>
      <c r="BB182" s="304"/>
    </row>
    <row r="183" spans="1:54" x14ac:dyDescent="0.35">
      <c r="A183" s="304"/>
      <c r="B183" s="309"/>
      <c r="C183" s="304"/>
      <c r="D183" s="304"/>
      <c r="E183" s="304"/>
      <c r="F183" s="304"/>
      <c r="G183" s="304"/>
      <c r="H183" s="304"/>
      <c r="I183" s="304"/>
      <c r="J183" s="304"/>
      <c r="K183" s="304"/>
      <c r="L183" s="304"/>
      <c r="M183" s="343"/>
      <c r="N183" s="326" t="s">
        <v>73</v>
      </c>
      <c r="O183" s="565"/>
      <c r="P183" s="563" t="s">
        <v>375</v>
      </c>
      <c r="Q183" s="326" t="s">
        <v>370</v>
      </c>
      <c r="R183" s="304"/>
      <c r="S183" s="304"/>
      <c r="T183" s="304"/>
      <c r="U183" s="304"/>
      <c r="V183" s="304"/>
      <c r="W183" s="304"/>
      <c r="X183" s="304"/>
      <c r="Y183" s="304"/>
      <c r="Z183" s="304"/>
      <c r="AA183" s="304"/>
      <c r="AB183" s="304"/>
      <c r="AC183" s="304"/>
      <c r="AD183" s="304"/>
      <c r="AE183" s="304"/>
      <c r="AF183" s="304"/>
      <c r="AG183" s="304"/>
      <c r="AH183" s="304"/>
      <c r="AI183" s="304"/>
      <c r="AJ183" s="304"/>
      <c r="AK183" s="304"/>
      <c r="AL183" s="304"/>
      <c r="AM183" s="304"/>
      <c r="AN183" s="304"/>
      <c r="AO183" s="304"/>
      <c r="AP183" s="304"/>
      <c r="AQ183" s="304"/>
      <c r="AR183" s="304"/>
      <c r="AS183" s="304"/>
      <c r="AT183" s="304"/>
      <c r="AU183" s="304"/>
      <c r="AV183" s="304"/>
      <c r="AW183" s="304"/>
      <c r="AX183" s="304"/>
      <c r="AY183" s="304"/>
      <c r="AZ183" s="304"/>
      <c r="BA183" s="304"/>
      <c r="BB183" s="304"/>
    </row>
    <row r="184" spans="1:54" ht="23" x14ac:dyDescent="0.35">
      <c r="A184" s="304"/>
      <c r="B184" s="309"/>
      <c r="C184" s="304"/>
      <c r="D184" s="304"/>
      <c r="E184" s="304"/>
      <c r="F184" s="304"/>
      <c r="G184" s="304"/>
      <c r="H184" s="304"/>
      <c r="I184" s="304"/>
      <c r="J184" s="304"/>
      <c r="K184" s="304"/>
      <c r="L184" s="304"/>
      <c r="M184" s="343"/>
      <c r="N184" s="326" t="s">
        <v>233</v>
      </c>
      <c r="O184" s="565"/>
      <c r="P184" s="576"/>
      <c r="Q184" s="326" t="s">
        <v>376</v>
      </c>
      <c r="R184" s="304"/>
      <c r="S184" s="304"/>
      <c r="T184" s="304"/>
      <c r="U184" s="304"/>
      <c r="V184" s="304"/>
      <c r="W184" s="304"/>
      <c r="X184" s="304"/>
      <c r="Y184" s="304"/>
      <c r="Z184" s="304"/>
      <c r="AA184" s="304"/>
      <c r="AB184" s="304"/>
      <c r="AC184" s="304"/>
      <c r="AD184" s="304"/>
      <c r="AE184" s="304"/>
      <c r="AF184" s="304"/>
      <c r="AG184" s="304"/>
      <c r="AH184" s="304"/>
      <c r="AI184" s="304"/>
      <c r="AJ184" s="304"/>
      <c r="AK184" s="304"/>
      <c r="AL184" s="304"/>
      <c r="AM184" s="304"/>
      <c r="AN184" s="304"/>
      <c r="AO184" s="304"/>
      <c r="AP184" s="304"/>
      <c r="AQ184" s="304"/>
      <c r="AR184" s="304"/>
      <c r="AS184" s="304"/>
      <c r="AT184" s="304"/>
      <c r="AU184" s="304"/>
      <c r="AV184" s="304"/>
      <c r="AW184" s="304"/>
      <c r="AX184" s="304"/>
      <c r="AY184" s="304"/>
      <c r="AZ184" s="304"/>
      <c r="BA184" s="304"/>
      <c r="BB184" s="304"/>
    </row>
    <row r="185" spans="1:54" x14ac:dyDescent="0.35">
      <c r="A185" s="304"/>
      <c r="B185" s="309"/>
      <c r="C185" s="304"/>
      <c r="D185" s="304"/>
      <c r="E185" s="304"/>
      <c r="F185" s="304"/>
      <c r="G185" s="304"/>
      <c r="H185" s="304"/>
      <c r="I185" s="304"/>
      <c r="J185" s="304"/>
      <c r="K185" s="304"/>
      <c r="L185" s="304"/>
      <c r="M185" s="345"/>
      <c r="N185" s="326" t="s">
        <v>254</v>
      </c>
      <c r="O185" s="565"/>
      <c r="P185" s="576"/>
      <c r="Q185" s="326" t="s">
        <v>367</v>
      </c>
      <c r="R185" s="304"/>
      <c r="S185" s="304"/>
      <c r="T185" s="304"/>
      <c r="U185" s="304"/>
      <c r="V185" s="304"/>
      <c r="W185" s="304"/>
      <c r="X185" s="304"/>
      <c r="Y185" s="304"/>
      <c r="Z185" s="304"/>
      <c r="AA185" s="304"/>
      <c r="AB185" s="304"/>
      <c r="AC185" s="304"/>
      <c r="AD185" s="304"/>
      <c r="AE185" s="304"/>
      <c r="AF185" s="304"/>
      <c r="AG185" s="304"/>
      <c r="AH185" s="304"/>
      <c r="AI185" s="304"/>
      <c r="AJ185" s="304"/>
      <c r="AK185" s="304"/>
      <c r="AL185" s="304"/>
      <c r="AM185" s="304"/>
      <c r="AN185" s="304"/>
      <c r="AO185" s="304"/>
      <c r="AP185" s="304"/>
      <c r="AQ185" s="304"/>
      <c r="AR185" s="304"/>
      <c r="AS185" s="304"/>
      <c r="AT185" s="304"/>
      <c r="AU185" s="304"/>
      <c r="AV185" s="304"/>
      <c r="AW185" s="304"/>
      <c r="AX185" s="304"/>
      <c r="AY185" s="304"/>
      <c r="AZ185" s="304"/>
      <c r="BA185" s="304"/>
      <c r="BB185" s="304"/>
    </row>
    <row r="186" spans="1:54" x14ac:dyDescent="0.35">
      <c r="A186" s="304"/>
      <c r="B186" s="309"/>
      <c r="C186" s="304"/>
      <c r="D186" s="304"/>
      <c r="E186" s="304"/>
      <c r="F186" s="304"/>
      <c r="G186" s="304"/>
      <c r="H186" s="304"/>
      <c r="I186" s="304"/>
      <c r="J186" s="304"/>
      <c r="K186" s="304"/>
      <c r="L186" s="304"/>
      <c r="M186" s="339"/>
      <c r="N186" s="326" t="s">
        <v>73</v>
      </c>
      <c r="O186" s="565"/>
      <c r="P186" s="576"/>
      <c r="Q186" s="326" t="s">
        <v>373</v>
      </c>
      <c r="R186" s="304"/>
      <c r="S186" s="304"/>
      <c r="T186" s="304"/>
      <c r="U186" s="304"/>
      <c r="V186" s="304"/>
      <c r="W186" s="304"/>
      <c r="X186" s="304"/>
      <c r="Y186" s="304"/>
      <c r="Z186" s="304"/>
      <c r="AA186" s="304"/>
      <c r="AB186" s="304"/>
      <c r="AC186" s="304"/>
      <c r="AD186" s="304"/>
      <c r="AE186" s="304"/>
      <c r="AF186" s="304"/>
      <c r="AG186" s="304"/>
      <c r="AH186" s="304"/>
      <c r="AI186" s="304"/>
      <c r="AJ186" s="304"/>
      <c r="AK186" s="304"/>
      <c r="AL186" s="304"/>
      <c r="AM186" s="304"/>
      <c r="AN186" s="304"/>
      <c r="AO186" s="304"/>
      <c r="AP186" s="304"/>
      <c r="AQ186" s="304"/>
      <c r="AR186" s="304"/>
      <c r="AS186" s="304"/>
      <c r="AT186" s="304"/>
      <c r="AU186" s="304"/>
      <c r="AV186" s="304"/>
      <c r="AW186" s="304"/>
      <c r="AX186" s="304"/>
      <c r="AY186" s="304"/>
      <c r="AZ186" s="304"/>
      <c r="BA186" s="304"/>
      <c r="BB186" s="304"/>
    </row>
    <row r="187" spans="1:54" ht="23" x14ac:dyDescent="0.35">
      <c r="A187" s="304"/>
      <c r="B187" s="309"/>
      <c r="C187" s="304"/>
      <c r="D187" s="304"/>
      <c r="E187" s="304"/>
      <c r="F187" s="304"/>
      <c r="G187" s="304"/>
      <c r="H187" s="304"/>
      <c r="I187" s="304"/>
      <c r="J187" s="304"/>
      <c r="K187" s="304"/>
      <c r="L187" s="304"/>
      <c r="M187" s="343"/>
      <c r="N187" s="326" t="s">
        <v>233</v>
      </c>
      <c r="O187" s="565"/>
      <c r="P187" s="576"/>
      <c r="Q187" s="326" t="s">
        <v>367</v>
      </c>
      <c r="R187" s="304"/>
      <c r="S187" s="304"/>
      <c r="T187" s="304"/>
      <c r="U187" s="304"/>
      <c r="V187" s="304"/>
      <c r="W187" s="304"/>
      <c r="X187" s="304"/>
      <c r="Y187" s="304"/>
      <c r="Z187" s="304"/>
      <c r="AA187" s="304"/>
      <c r="AB187" s="304"/>
      <c r="AC187" s="304"/>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4"/>
      <c r="AY187" s="304"/>
      <c r="AZ187" s="304"/>
      <c r="BA187" s="304"/>
      <c r="BB187" s="304"/>
    </row>
    <row r="188" spans="1:54" x14ac:dyDescent="0.35">
      <c r="A188" s="304"/>
      <c r="B188" s="309"/>
      <c r="C188" s="304"/>
      <c r="D188" s="304"/>
      <c r="E188" s="304"/>
      <c r="F188" s="304"/>
      <c r="G188" s="304"/>
      <c r="H188" s="304"/>
      <c r="I188" s="304"/>
      <c r="J188" s="304"/>
      <c r="K188" s="304"/>
      <c r="L188" s="304"/>
      <c r="M188" s="345"/>
      <c r="N188" s="326" t="s">
        <v>254</v>
      </c>
      <c r="O188" s="565"/>
      <c r="P188" s="564"/>
      <c r="Q188" s="326" t="s">
        <v>377</v>
      </c>
      <c r="R188" s="304"/>
      <c r="S188" s="304"/>
      <c r="T188" s="304"/>
      <c r="U188" s="304"/>
      <c r="V188" s="304"/>
      <c r="W188" s="304"/>
      <c r="X188" s="304"/>
      <c r="Y188" s="304"/>
      <c r="Z188" s="304"/>
      <c r="AA188" s="304"/>
      <c r="AB188" s="304"/>
      <c r="AC188" s="304"/>
      <c r="AD188" s="304"/>
      <c r="AE188" s="304"/>
      <c r="AF188" s="304"/>
      <c r="AG188" s="304"/>
      <c r="AH188" s="304"/>
      <c r="AI188" s="304"/>
      <c r="AJ188" s="304"/>
      <c r="AK188" s="304"/>
      <c r="AL188" s="304"/>
      <c r="AM188" s="304"/>
      <c r="AN188" s="304"/>
      <c r="AO188" s="304"/>
      <c r="AP188" s="304"/>
      <c r="AQ188" s="304"/>
      <c r="AR188" s="304"/>
      <c r="AS188" s="304"/>
      <c r="AT188" s="304"/>
      <c r="AU188" s="304"/>
      <c r="AV188" s="304"/>
      <c r="AW188" s="304"/>
      <c r="AX188" s="304"/>
      <c r="AY188" s="304"/>
      <c r="AZ188" s="304"/>
      <c r="BA188" s="304"/>
      <c r="BB188" s="304"/>
    </row>
    <row r="189" spans="1:54" x14ac:dyDescent="0.35">
      <c r="A189" s="304"/>
      <c r="B189" s="309"/>
      <c r="C189" s="304"/>
      <c r="D189" s="304"/>
      <c r="E189" s="304"/>
      <c r="F189" s="304"/>
      <c r="G189" s="304"/>
      <c r="H189" s="304"/>
      <c r="I189" s="304"/>
      <c r="J189" s="304"/>
      <c r="K189" s="304"/>
      <c r="L189" s="304"/>
      <c r="M189" s="343"/>
      <c r="N189" s="326" t="s">
        <v>73</v>
      </c>
      <c r="O189" s="565"/>
      <c r="P189" s="563" t="s">
        <v>75</v>
      </c>
      <c r="Q189" s="326" t="s">
        <v>378</v>
      </c>
      <c r="R189" s="304"/>
      <c r="S189" s="304"/>
      <c r="T189" s="304"/>
      <c r="U189" s="304"/>
      <c r="V189" s="304"/>
      <c r="W189" s="304"/>
      <c r="X189" s="304"/>
      <c r="Y189" s="304"/>
      <c r="Z189" s="304"/>
      <c r="AA189" s="304"/>
      <c r="AB189" s="304"/>
      <c r="AC189" s="304"/>
      <c r="AD189" s="304"/>
      <c r="AE189" s="304"/>
      <c r="AF189" s="304"/>
      <c r="AG189" s="304"/>
      <c r="AH189" s="304"/>
      <c r="AI189" s="304"/>
      <c r="AJ189" s="304"/>
      <c r="AK189" s="304"/>
      <c r="AL189" s="304"/>
      <c r="AM189" s="304"/>
      <c r="AN189" s="304"/>
      <c r="AO189" s="304"/>
      <c r="AP189" s="304"/>
      <c r="AQ189" s="304"/>
      <c r="AR189" s="304"/>
      <c r="AS189" s="304"/>
      <c r="AT189" s="304"/>
      <c r="AU189" s="304"/>
      <c r="AV189" s="304"/>
      <c r="AW189" s="304"/>
      <c r="AX189" s="304"/>
      <c r="AY189" s="304"/>
      <c r="AZ189" s="304"/>
      <c r="BA189" s="304"/>
      <c r="BB189" s="304"/>
    </row>
    <row r="190" spans="1:54" ht="23" x14ac:dyDescent="0.35">
      <c r="A190" s="304"/>
      <c r="B190" s="309"/>
      <c r="C190" s="304"/>
      <c r="D190" s="304"/>
      <c r="E190" s="304"/>
      <c r="F190" s="304"/>
      <c r="G190" s="304"/>
      <c r="H190" s="304"/>
      <c r="I190" s="304"/>
      <c r="J190" s="304"/>
      <c r="K190" s="304"/>
      <c r="L190" s="304"/>
      <c r="M190" s="343"/>
      <c r="N190" s="326" t="s">
        <v>233</v>
      </c>
      <c r="O190" s="565"/>
      <c r="P190" s="576"/>
      <c r="Q190" s="326" t="s">
        <v>379</v>
      </c>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4"/>
      <c r="AY190" s="304"/>
      <c r="AZ190" s="304"/>
      <c r="BA190" s="304"/>
      <c r="BB190" s="304"/>
    </row>
    <row r="191" spans="1:54" x14ac:dyDescent="0.35">
      <c r="A191" s="304"/>
      <c r="B191" s="309"/>
      <c r="C191" s="304"/>
      <c r="D191" s="304"/>
      <c r="E191" s="304"/>
      <c r="F191" s="304"/>
      <c r="G191" s="304"/>
      <c r="H191" s="304"/>
      <c r="I191" s="304"/>
      <c r="J191" s="304"/>
      <c r="K191" s="304"/>
      <c r="L191" s="304"/>
      <c r="M191" s="343"/>
      <c r="N191" s="326" t="s">
        <v>254</v>
      </c>
      <c r="O191" s="565"/>
      <c r="P191" s="564"/>
      <c r="Q191" s="326" t="s">
        <v>380</v>
      </c>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4"/>
      <c r="AY191" s="304"/>
      <c r="AZ191" s="304"/>
      <c r="BA191" s="304"/>
      <c r="BB191" s="304"/>
    </row>
    <row r="192" spans="1:54" x14ac:dyDescent="0.35">
      <c r="A192" s="304"/>
      <c r="B192" s="309"/>
      <c r="C192" s="304"/>
      <c r="D192" s="304"/>
      <c r="E192" s="304"/>
      <c r="F192" s="304"/>
      <c r="G192" s="304"/>
      <c r="H192" s="304"/>
      <c r="I192" s="304"/>
      <c r="J192" s="304"/>
      <c r="K192" s="304"/>
      <c r="L192" s="304"/>
      <c r="M192" s="343"/>
      <c r="N192" s="563" t="s">
        <v>381</v>
      </c>
      <c r="O192" s="565" t="s">
        <v>382</v>
      </c>
      <c r="P192" s="566" t="s">
        <v>75</v>
      </c>
      <c r="Q192" s="573" t="s">
        <v>383</v>
      </c>
      <c r="R192" s="304"/>
      <c r="S192" s="304"/>
      <c r="T192" s="304"/>
      <c r="U192" s="304"/>
      <c r="V192" s="304"/>
      <c r="W192" s="304"/>
      <c r="X192" s="304"/>
      <c r="Y192" s="304"/>
      <c r="Z192" s="304"/>
      <c r="AA192" s="304"/>
      <c r="AB192" s="304"/>
      <c r="AC192" s="304"/>
      <c r="AD192" s="304"/>
      <c r="AE192" s="304"/>
      <c r="AF192" s="304"/>
      <c r="AG192" s="304"/>
      <c r="AH192" s="304"/>
      <c r="AI192" s="304"/>
      <c r="AJ192" s="304"/>
      <c r="AK192" s="304"/>
      <c r="AL192" s="304"/>
      <c r="AM192" s="304"/>
      <c r="AN192" s="304"/>
      <c r="AO192" s="304"/>
      <c r="AP192" s="304"/>
      <c r="AQ192" s="304"/>
      <c r="AR192" s="304"/>
      <c r="AS192" s="304"/>
      <c r="AT192" s="304"/>
      <c r="AU192" s="304"/>
      <c r="AV192" s="304"/>
      <c r="AW192" s="304"/>
      <c r="AX192" s="304"/>
      <c r="AY192" s="304"/>
      <c r="AZ192" s="304"/>
      <c r="BA192" s="304"/>
      <c r="BB192" s="304"/>
    </row>
    <row r="193" spans="1:54" x14ac:dyDescent="0.35">
      <c r="A193" s="304"/>
      <c r="B193" s="309"/>
      <c r="C193" s="304"/>
      <c r="D193" s="304"/>
      <c r="E193" s="304"/>
      <c r="F193" s="304"/>
      <c r="G193" s="304"/>
      <c r="H193" s="304"/>
      <c r="I193" s="304"/>
      <c r="J193" s="304"/>
      <c r="K193" s="304"/>
      <c r="L193" s="304"/>
      <c r="M193" s="343"/>
      <c r="N193" s="576"/>
      <c r="O193" s="565"/>
      <c r="P193" s="567"/>
      <c r="Q193" s="573"/>
      <c r="R193" s="304"/>
      <c r="S193" s="304"/>
      <c r="T193" s="304"/>
      <c r="U193" s="304"/>
      <c r="V193" s="304"/>
      <c r="W193" s="304"/>
      <c r="X193" s="304"/>
      <c r="Y193" s="304"/>
      <c r="Z193" s="304"/>
      <c r="AA193" s="304"/>
      <c r="AB193" s="304"/>
      <c r="AC193" s="304"/>
      <c r="AD193" s="304"/>
      <c r="AE193" s="304"/>
      <c r="AF193" s="304"/>
      <c r="AG193" s="304"/>
      <c r="AH193" s="304"/>
      <c r="AI193" s="304"/>
      <c r="AJ193" s="304"/>
      <c r="AK193" s="304"/>
      <c r="AL193" s="304"/>
      <c r="AM193" s="304"/>
      <c r="AN193" s="304"/>
      <c r="AO193" s="304"/>
      <c r="AP193" s="304"/>
      <c r="AQ193" s="304"/>
      <c r="AR193" s="304"/>
      <c r="AS193" s="304"/>
      <c r="AT193" s="304"/>
      <c r="AU193" s="304"/>
      <c r="AV193" s="304"/>
      <c r="AW193" s="304"/>
      <c r="AX193" s="304"/>
      <c r="AY193" s="304"/>
      <c r="AZ193" s="304"/>
      <c r="BA193" s="304"/>
      <c r="BB193" s="304"/>
    </row>
    <row r="194" spans="1:54" x14ac:dyDescent="0.35">
      <c r="A194" s="304"/>
      <c r="B194" s="309"/>
      <c r="C194" s="304"/>
      <c r="D194" s="304"/>
      <c r="E194" s="304"/>
      <c r="F194" s="304"/>
      <c r="G194" s="304"/>
      <c r="H194" s="304"/>
      <c r="I194" s="304"/>
      <c r="J194" s="304"/>
      <c r="K194" s="304"/>
      <c r="L194" s="304"/>
      <c r="M194" s="343"/>
      <c r="N194" s="564"/>
      <c r="O194" s="565"/>
      <c r="P194" s="575"/>
      <c r="Q194" s="573"/>
      <c r="R194" s="304"/>
      <c r="S194" s="304"/>
      <c r="T194" s="304"/>
      <c r="U194" s="304"/>
      <c r="V194" s="304"/>
      <c r="W194" s="304"/>
      <c r="X194" s="304"/>
      <c r="Y194" s="304"/>
      <c r="Z194" s="304"/>
      <c r="AA194" s="304"/>
      <c r="AB194" s="304"/>
      <c r="AC194" s="304"/>
      <c r="AD194" s="304"/>
      <c r="AE194" s="304"/>
      <c r="AF194" s="304"/>
      <c r="AG194" s="304"/>
      <c r="AH194" s="304"/>
      <c r="AI194" s="304"/>
      <c r="AJ194" s="304"/>
      <c r="AK194" s="304"/>
      <c r="AL194" s="304"/>
      <c r="AM194" s="304"/>
      <c r="AN194" s="304"/>
      <c r="AO194" s="304"/>
      <c r="AP194" s="304"/>
      <c r="AQ194" s="304"/>
      <c r="AR194" s="304"/>
      <c r="AS194" s="304"/>
      <c r="AT194" s="304"/>
      <c r="AU194" s="304"/>
      <c r="AV194" s="304"/>
      <c r="AW194" s="304"/>
      <c r="AX194" s="304"/>
      <c r="AY194" s="304"/>
      <c r="AZ194" s="304"/>
      <c r="BA194" s="304"/>
      <c r="BB194" s="304"/>
    </row>
    <row r="195" spans="1:54" x14ac:dyDescent="0.35">
      <c r="A195" s="304"/>
      <c r="B195" s="309"/>
      <c r="C195" s="304"/>
      <c r="D195" s="304"/>
      <c r="E195" s="304"/>
      <c r="F195" s="304"/>
      <c r="G195" s="304"/>
      <c r="H195" s="304"/>
      <c r="I195" s="304"/>
      <c r="J195" s="304"/>
      <c r="K195" s="304"/>
      <c r="L195" s="304"/>
      <c r="M195" s="343"/>
      <c r="N195" s="326" t="s">
        <v>75</v>
      </c>
      <c r="O195" s="326" t="s">
        <v>75</v>
      </c>
      <c r="P195" s="326" t="s">
        <v>75</v>
      </c>
      <c r="Q195" s="348">
        <v>-5</v>
      </c>
      <c r="R195" s="304"/>
      <c r="S195" s="304"/>
      <c r="T195" s="304"/>
      <c r="U195" s="304"/>
      <c r="V195" s="304"/>
      <c r="W195" s="304"/>
      <c r="X195" s="304"/>
      <c r="Y195" s="304"/>
      <c r="Z195" s="304"/>
      <c r="AA195" s="304"/>
      <c r="AB195" s="304"/>
      <c r="AC195" s="304"/>
      <c r="AD195" s="304"/>
      <c r="AE195" s="304"/>
      <c r="AF195" s="304"/>
      <c r="AG195" s="304"/>
      <c r="AH195" s="304"/>
      <c r="AI195" s="304"/>
      <c r="AJ195" s="304"/>
      <c r="AK195" s="304"/>
      <c r="AL195" s="304"/>
      <c r="AM195" s="304"/>
      <c r="AN195" s="304"/>
      <c r="AO195" s="304"/>
      <c r="AP195" s="304"/>
      <c r="AQ195" s="304"/>
      <c r="AR195" s="304"/>
      <c r="AS195" s="304"/>
      <c r="AT195" s="304"/>
      <c r="AU195" s="304"/>
      <c r="AV195" s="304"/>
      <c r="AW195" s="304"/>
      <c r="AX195" s="304"/>
      <c r="AY195" s="304"/>
      <c r="AZ195" s="304"/>
      <c r="BA195" s="304"/>
      <c r="BB195" s="304"/>
    </row>
    <row r="196" spans="1:54" ht="34.5" x14ac:dyDescent="0.35">
      <c r="A196" s="304"/>
      <c r="B196" s="309"/>
      <c r="C196" s="304"/>
      <c r="D196" s="304"/>
      <c r="E196" s="304"/>
      <c r="F196" s="304"/>
      <c r="G196" s="304"/>
      <c r="H196" s="304"/>
      <c r="I196" s="304"/>
      <c r="J196" s="304"/>
      <c r="K196" s="304"/>
      <c r="L196" s="304"/>
      <c r="M196" s="343"/>
      <c r="N196" s="326" t="s">
        <v>384</v>
      </c>
      <c r="O196" s="341" t="s">
        <v>385</v>
      </c>
      <c r="P196" s="342" t="s">
        <v>75</v>
      </c>
      <c r="Q196" s="329" t="s">
        <v>386</v>
      </c>
      <c r="R196" s="304"/>
      <c r="S196" s="304"/>
      <c r="T196" s="304"/>
      <c r="U196" s="304"/>
      <c r="V196" s="304"/>
      <c r="W196" s="304"/>
      <c r="X196" s="304"/>
      <c r="Y196" s="304"/>
      <c r="Z196" s="304"/>
      <c r="AA196" s="304"/>
      <c r="AB196" s="304"/>
      <c r="AC196" s="304"/>
      <c r="AD196" s="304"/>
      <c r="AE196" s="304"/>
      <c r="AF196" s="304"/>
      <c r="AG196" s="304"/>
      <c r="AH196" s="304"/>
      <c r="AI196" s="304"/>
      <c r="AJ196" s="304"/>
      <c r="AK196" s="304"/>
      <c r="AL196" s="304"/>
      <c r="AM196" s="304"/>
      <c r="AN196" s="304"/>
      <c r="AO196" s="304"/>
      <c r="AP196" s="304"/>
      <c r="AQ196" s="304"/>
      <c r="AR196" s="304"/>
      <c r="AS196" s="304"/>
      <c r="AT196" s="304"/>
      <c r="AU196" s="304"/>
      <c r="AV196" s="304"/>
      <c r="AW196" s="304"/>
      <c r="AX196" s="304"/>
      <c r="AY196" s="304"/>
      <c r="AZ196" s="304"/>
      <c r="BA196" s="304"/>
      <c r="BB196" s="304"/>
    </row>
    <row r="197" spans="1:54" ht="23" x14ac:dyDescent="0.35">
      <c r="A197" s="304"/>
      <c r="B197" s="309"/>
      <c r="C197" s="304"/>
      <c r="D197" s="304"/>
      <c r="E197" s="304"/>
      <c r="F197" s="304"/>
      <c r="G197" s="304"/>
      <c r="H197" s="304"/>
      <c r="I197" s="304"/>
      <c r="J197" s="304"/>
      <c r="K197" s="304"/>
      <c r="L197" s="304"/>
      <c r="M197" s="343"/>
      <c r="N197" s="326" t="s">
        <v>387</v>
      </c>
      <c r="O197" s="570" t="s">
        <v>388</v>
      </c>
      <c r="P197" s="342" t="s">
        <v>75</v>
      </c>
      <c r="Q197" s="328" t="s">
        <v>389</v>
      </c>
      <c r="R197" s="304"/>
      <c r="S197" s="304"/>
      <c r="T197" s="304"/>
      <c r="U197" s="304"/>
      <c r="V197" s="304"/>
      <c r="W197" s="304"/>
      <c r="X197" s="304"/>
      <c r="Y197" s="304"/>
      <c r="Z197" s="304"/>
      <c r="AA197" s="304"/>
      <c r="AB197" s="304"/>
      <c r="AC197" s="304"/>
      <c r="AD197" s="304"/>
      <c r="AE197" s="304"/>
      <c r="AF197" s="304"/>
      <c r="AG197" s="304"/>
      <c r="AH197" s="304"/>
      <c r="AI197" s="304"/>
      <c r="AJ197" s="304"/>
      <c r="AK197" s="304"/>
      <c r="AL197" s="304"/>
      <c r="AM197" s="304"/>
      <c r="AN197" s="304"/>
      <c r="AO197" s="304"/>
      <c r="AP197" s="304"/>
      <c r="AQ197" s="304"/>
      <c r="AR197" s="304"/>
      <c r="AS197" s="304"/>
      <c r="AT197" s="304"/>
      <c r="AU197" s="304"/>
      <c r="AV197" s="304"/>
      <c r="AW197" s="304"/>
      <c r="AX197" s="304"/>
      <c r="AY197" s="304"/>
      <c r="AZ197" s="304"/>
      <c r="BA197" s="304"/>
      <c r="BB197" s="304"/>
    </row>
    <row r="198" spans="1:54" x14ac:dyDescent="0.35">
      <c r="A198" s="304"/>
      <c r="B198" s="309"/>
      <c r="C198" s="304"/>
      <c r="D198" s="304"/>
      <c r="E198" s="304"/>
      <c r="F198" s="304"/>
      <c r="G198" s="304"/>
      <c r="H198" s="304"/>
      <c r="I198" s="304"/>
      <c r="J198" s="304"/>
      <c r="K198" s="304"/>
      <c r="L198" s="304"/>
      <c r="M198" s="340"/>
      <c r="N198" s="326" t="s">
        <v>390</v>
      </c>
      <c r="O198" s="574"/>
      <c r="P198" s="342" t="s">
        <v>75</v>
      </c>
      <c r="Q198" s="328" t="s">
        <v>391</v>
      </c>
      <c r="R198" s="304"/>
      <c r="S198" s="304"/>
      <c r="T198" s="304"/>
      <c r="U198" s="304"/>
      <c r="V198" s="304"/>
      <c r="W198" s="304"/>
      <c r="X198" s="304"/>
      <c r="Y198" s="304"/>
      <c r="Z198" s="304"/>
      <c r="AA198" s="304"/>
      <c r="AB198" s="304"/>
      <c r="AC198" s="304"/>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4"/>
      <c r="AY198" s="304"/>
      <c r="AZ198" s="304"/>
      <c r="BA198" s="304"/>
      <c r="BB198" s="304"/>
    </row>
    <row r="199" spans="1:54" x14ac:dyDescent="0.35">
      <c r="A199" s="304"/>
      <c r="B199" s="309"/>
      <c r="C199" s="304"/>
      <c r="D199" s="304"/>
      <c r="E199" s="304"/>
      <c r="F199" s="304"/>
      <c r="G199" s="304"/>
      <c r="H199" s="304"/>
      <c r="I199" s="304"/>
      <c r="J199" s="304"/>
      <c r="K199" s="304"/>
      <c r="L199" s="304"/>
      <c r="M199" s="340"/>
      <c r="N199" s="326" t="s">
        <v>384</v>
      </c>
      <c r="O199" s="570" t="s">
        <v>392</v>
      </c>
      <c r="P199" s="566" t="s">
        <v>75</v>
      </c>
      <c r="Q199" s="329" t="s">
        <v>393</v>
      </c>
      <c r="R199" s="304"/>
      <c r="S199" s="304"/>
      <c r="T199" s="304"/>
      <c r="U199" s="304"/>
      <c r="V199" s="304"/>
      <c r="W199" s="304"/>
      <c r="X199" s="304"/>
      <c r="Y199" s="304"/>
      <c r="Z199" s="304"/>
      <c r="AA199" s="304"/>
      <c r="AB199" s="304"/>
      <c r="AC199" s="304"/>
      <c r="AD199" s="304"/>
      <c r="AE199" s="304"/>
      <c r="AF199" s="304"/>
      <c r="AG199" s="304"/>
      <c r="AH199" s="304"/>
      <c r="AI199" s="304"/>
      <c r="AJ199" s="304"/>
      <c r="AK199" s="304"/>
      <c r="AL199" s="304"/>
      <c r="AM199" s="304"/>
      <c r="AN199" s="304"/>
      <c r="AO199" s="304"/>
      <c r="AP199" s="304"/>
      <c r="AQ199" s="304"/>
      <c r="AR199" s="304"/>
      <c r="AS199" s="304"/>
      <c r="AT199" s="304"/>
      <c r="AU199" s="304"/>
      <c r="AV199" s="304"/>
      <c r="AW199" s="304"/>
      <c r="AX199" s="304"/>
      <c r="AY199" s="304"/>
      <c r="AZ199" s="304"/>
      <c r="BA199" s="304"/>
      <c r="BB199" s="304"/>
    </row>
    <row r="200" spans="1:54" ht="23" x14ac:dyDescent="0.35">
      <c r="A200" s="304"/>
      <c r="B200" s="309"/>
      <c r="C200" s="304"/>
      <c r="D200" s="304"/>
      <c r="E200" s="304"/>
      <c r="F200" s="304"/>
      <c r="G200" s="304"/>
      <c r="H200" s="304"/>
      <c r="I200" s="304"/>
      <c r="J200" s="304"/>
      <c r="K200" s="304"/>
      <c r="L200" s="304"/>
      <c r="M200" s="343"/>
      <c r="N200" s="326" t="s">
        <v>387</v>
      </c>
      <c r="O200" s="571"/>
      <c r="P200" s="567"/>
      <c r="Q200" s="328" t="s">
        <v>394</v>
      </c>
      <c r="R200" s="304"/>
      <c r="S200" s="304"/>
      <c r="T200" s="304"/>
      <c r="U200" s="304"/>
      <c r="V200" s="304"/>
      <c r="W200" s="304"/>
      <c r="X200" s="304"/>
      <c r="Y200" s="304"/>
      <c r="Z200" s="304"/>
      <c r="AA200" s="304"/>
      <c r="AB200" s="304"/>
      <c r="AC200" s="304"/>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4"/>
      <c r="AY200" s="304"/>
      <c r="AZ200" s="304"/>
      <c r="BA200" s="304"/>
      <c r="BB200" s="304"/>
    </row>
    <row r="201" spans="1:54" x14ac:dyDescent="0.35">
      <c r="A201" s="304"/>
      <c r="B201" s="309"/>
      <c r="C201" s="304"/>
      <c r="D201" s="304"/>
      <c r="E201" s="304"/>
      <c r="F201" s="304"/>
      <c r="G201" s="304"/>
      <c r="H201" s="304"/>
      <c r="I201" s="304"/>
      <c r="J201" s="304"/>
      <c r="K201" s="304"/>
      <c r="L201" s="304"/>
      <c r="M201" s="340"/>
      <c r="N201" s="326" t="s">
        <v>390</v>
      </c>
      <c r="O201" s="574"/>
      <c r="P201" s="575"/>
      <c r="Q201" s="328" t="s">
        <v>395</v>
      </c>
      <c r="R201" s="304"/>
      <c r="S201" s="304"/>
      <c r="T201" s="304"/>
      <c r="U201" s="304"/>
      <c r="V201" s="304"/>
      <c r="W201" s="304"/>
      <c r="X201" s="304"/>
      <c r="Y201" s="304"/>
      <c r="Z201" s="304"/>
      <c r="AA201" s="304"/>
      <c r="AB201" s="304"/>
      <c r="AC201" s="304"/>
      <c r="AD201" s="304"/>
      <c r="AE201" s="304"/>
      <c r="AF201" s="304"/>
      <c r="AG201" s="304"/>
      <c r="AH201" s="304"/>
      <c r="AI201" s="304"/>
      <c r="AJ201" s="304"/>
      <c r="AK201" s="304"/>
      <c r="AL201" s="304"/>
      <c r="AM201" s="304"/>
      <c r="AN201" s="304"/>
      <c r="AO201" s="304"/>
      <c r="AP201" s="304"/>
      <c r="AQ201" s="304"/>
      <c r="AR201" s="304"/>
      <c r="AS201" s="304"/>
      <c r="AT201" s="304"/>
      <c r="AU201" s="304"/>
      <c r="AV201" s="304"/>
      <c r="AW201" s="304"/>
      <c r="AX201" s="304"/>
      <c r="AY201" s="304"/>
      <c r="AZ201" s="304"/>
      <c r="BA201" s="304"/>
      <c r="BB201" s="304"/>
    </row>
    <row r="202" spans="1:54" x14ac:dyDescent="0.35">
      <c r="A202" s="304"/>
      <c r="B202" s="309"/>
      <c r="C202" s="304"/>
      <c r="D202" s="304"/>
      <c r="E202" s="304"/>
      <c r="F202" s="304"/>
      <c r="G202" s="304"/>
      <c r="H202" s="304"/>
      <c r="I202" s="304"/>
      <c r="J202" s="304"/>
      <c r="K202" s="304"/>
      <c r="L202" s="304"/>
      <c r="M202" s="343"/>
      <c r="N202" s="326" t="s">
        <v>384</v>
      </c>
      <c r="O202" s="327" t="s">
        <v>396</v>
      </c>
      <c r="P202" s="566" t="s">
        <v>75</v>
      </c>
      <c r="Q202" s="329" t="s">
        <v>393</v>
      </c>
      <c r="R202" s="304"/>
      <c r="S202" s="304"/>
      <c r="T202" s="304"/>
      <c r="U202" s="304"/>
      <c r="V202" s="304"/>
      <c r="W202" s="304"/>
      <c r="X202" s="304"/>
      <c r="Y202" s="304"/>
      <c r="Z202" s="304"/>
      <c r="AA202" s="304"/>
      <c r="AB202" s="304"/>
      <c r="AC202" s="304"/>
      <c r="AD202" s="304"/>
      <c r="AE202" s="304"/>
      <c r="AF202" s="304"/>
      <c r="AG202" s="304"/>
      <c r="AH202" s="304"/>
      <c r="AI202" s="304"/>
      <c r="AJ202" s="304"/>
      <c r="AK202" s="304"/>
      <c r="AL202" s="304"/>
      <c r="AM202" s="304"/>
      <c r="AN202" s="304"/>
      <c r="AO202" s="304"/>
      <c r="AP202" s="304"/>
      <c r="AQ202" s="304"/>
      <c r="AR202" s="304"/>
      <c r="AS202" s="304"/>
      <c r="AT202" s="304"/>
      <c r="AU202" s="304"/>
      <c r="AV202" s="304"/>
      <c r="AW202" s="304"/>
      <c r="AX202" s="304"/>
      <c r="AY202" s="304"/>
      <c r="AZ202" s="304"/>
      <c r="BA202" s="304"/>
      <c r="BB202" s="304"/>
    </row>
    <row r="203" spans="1:54" ht="23" x14ac:dyDescent="0.35">
      <c r="A203" s="304"/>
      <c r="B203" s="309"/>
      <c r="C203" s="304"/>
      <c r="D203" s="304"/>
      <c r="E203" s="304"/>
      <c r="F203" s="304"/>
      <c r="G203" s="304"/>
      <c r="H203" s="304"/>
      <c r="I203" s="304"/>
      <c r="J203" s="304"/>
      <c r="K203" s="304"/>
      <c r="L203" s="304"/>
      <c r="M203" s="343"/>
      <c r="N203" s="326" t="s">
        <v>387</v>
      </c>
      <c r="O203" s="570" t="s">
        <v>397</v>
      </c>
      <c r="P203" s="567"/>
      <c r="Q203" s="328" t="s">
        <v>394</v>
      </c>
      <c r="R203" s="304"/>
      <c r="S203" s="304"/>
      <c r="T203" s="304"/>
      <c r="U203" s="304"/>
      <c r="V203" s="304"/>
      <c r="W203" s="304"/>
      <c r="X203" s="304"/>
      <c r="Y203" s="304"/>
      <c r="Z203" s="304"/>
      <c r="AA203" s="304"/>
      <c r="AB203" s="304"/>
      <c r="AC203" s="304"/>
      <c r="AD203" s="304"/>
      <c r="AE203" s="304"/>
      <c r="AF203" s="304"/>
      <c r="AG203" s="304"/>
      <c r="AH203" s="304"/>
      <c r="AI203" s="304"/>
      <c r="AJ203" s="304"/>
      <c r="AK203" s="304"/>
      <c r="AL203" s="304"/>
      <c r="AM203" s="304"/>
      <c r="AN203" s="304"/>
      <c r="AO203" s="304"/>
      <c r="AP203" s="304"/>
      <c r="AQ203" s="304"/>
      <c r="AR203" s="304"/>
      <c r="AS203" s="304"/>
      <c r="AT203" s="304"/>
      <c r="AU203" s="304"/>
      <c r="AV203" s="304"/>
      <c r="AW203" s="304"/>
      <c r="AX203" s="304"/>
      <c r="AY203" s="304"/>
      <c r="AZ203" s="304"/>
      <c r="BA203" s="304"/>
      <c r="BB203" s="304"/>
    </row>
    <row r="204" spans="1:54" x14ac:dyDescent="0.35">
      <c r="A204" s="304"/>
      <c r="B204" s="309"/>
      <c r="C204" s="304"/>
      <c r="D204" s="304"/>
      <c r="E204" s="304"/>
      <c r="F204" s="304"/>
      <c r="G204" s="304"/>
      <c r="H204" s="304"/>
      <c r="I204" s="304"/>
      <c r="J204" s="304"/>
      <c r="K204" s="304"/>
      <c r="L204" s="304"/>
      <c r="M204" s="343"/>
      <c r="N204" s="326" t="s">
        <v>390</v>
      </c>
      <c r="O204" s="574"/>
      <c r="P204" s="564"/>
      <c r="Q204" s="338" t="s">
        <v>398</v>
      </c>
      <c r="R204" s="304"/>
      <c r="S204" s="304"/>
      <c r="T204" s="304"/>
      <c r="U204" s="304"/>
      <c r="V204" s="304"/>
      <c r="W204" s="304"/>
      <c r="X204" s="304"/>
      <c r="Y204" s="304"/>
      <c r="Z204" s="304"/>
      <c r="AA204" s="304"/>
      <c r="AB204" s="304"/>
      <c r="AC204" s="304"/>
      <c r="AD204" s="304"/>
      <c r="AE204" s="304"/>
      <c r="AF204" s="304"/>
      <c r="AG204" s="304"/>
      <c r="AH204" s="304"/>
      <c r="AI204" s="304"/>
      <c r="AJ204" s="304"/>
      <c r="AK204" s="304"/>
      <c r="AL204" s="304"/>
      <c r="AM204" s="304"/>
      <c r="AN204" s="304"/>
      <c r="AO204" s="304"/>
      <c r="AP204" s="304"/>
      <c r="AQ204" s="304"/>
      <c r="AR204" s="304"/>
      <c r="AS204" s="304"/>
      <c r="AT204" s="304"/>
      <c r="AU204" s="304"/>
      <c r="AV204" s="304"/>
      <c r="AW204" s="304"/>
      <c r="AX204" s="304"/>
      <c r="AY204" s="304"/>
      <c r="AZ204" s="304"/>
      <c r="BA204" s="304"/>
      <c r="BB204" s="304"/>
    </row>
    <row r="205" spans="1:54" x14ac:dyDescent="0.35">
      <c r="A205" s="304"/>
      <c r="B205" s="309"/>
      <c r="C205" s="304"/>
      <c r="D205" s="304"/>
      <c r="E205" s="304"/>
      <c r="F205" s="304"/>
      <c r="G205" s="304"/>
      <c r="H205" s="304"/>
      <c r="I205" s="304"/>
      <c r="J205" s="304"/>
      <c r="K205" s="304"/>
      <c r="L205" s="304"/>
      <c r="M205" s="343"/>
      <c r="N205" s="326" t="s">
        <v>399</v>
      </c>
      <c r="O205" s="327" t="s">
        <v>396</v>
      </c>
      <c r="P205" s="342" t="s">
        <v>75</v>
      </c>
      <c r="Q205" s="329" t="s">
        <v>400</v>
      </c>
      <c r="R205" s="304"/>
      <c r="S205" s="304"/>
      <c r="T205" s="304"/>
      <c r="U205" s="304"/>
      <c r="V205" s="304"/>
      <c r="W205" s="304"/>
      <c r="X205" s="304"/>
      <c r="Y205" s="304"/>
      <c r="Z205" s="304"/>
      <c r="AA205" s="304"/>
      <c r="AB205" s="304"/>
      <c r="AC205" s="304"/>
      <c r="AD205" s="304"/>
      <c r="AE205" s="304"/>
      <c r="AF205" s="304"/>
      <c r="AG205" s="304"/>
      <c r="AH205" s="304"/>
      <c r="AI205" s="304"/>
      <c r="AJ205" s="304"/>
      <c r="AK205" s="304"/>
      <c r="AL205" s="304"/>
      <c r="AM205" s="304"/>
      <c r="AN205" s="304"/>
      <c r="AO205" s="304"/>
      <c r="AP205" s="304"/>
      <c r="AQ205" s="304"/>
      <c r="AR205" s="304"/>
      <c r="AS205" s="304"/>
      <c r="AT205" s="304"/>
      <c r="AU205" s="304"/>
      <c r="AV205" s="304"/>
      <c r="AW205" s="304"/>
      <c r="AX205" s="304"/>
      <c r="AY205" s="304"/>
      <c r="AZ205" s="304"/>
      <c r="BA205" s="304"/>
      <c r="BB205" s="304"/>
    </row>
    <row r="206" spans="1:54" ht="23" x14ac:dyDescent="0.35">
      <c r="A206" s="304"/>
      <c r="B206" s="309"/>
      <c r="C206" s="304"/>
      <c r="D206" s="304"/>
      <c r="E206" s="304"/>
      <c r="F206" s="304"/>
      <c r="G206" s="304"/>
      <c r="H206" s="304"/>
      <c r="I206" s="304"/>
      <c r="J206" s="304"/>
      <c r="K206" s="304"/>
      <c r="L206" s="304"/>
      <c r="M206" s="343"/>
      <c r="N206" s="326" t="s">
        <v>401</v>
      </c>
      <c r="O206" s="341" t="s">
        <v>402</v>
      </c>
      <c r="P206" s="342" t="s">
        <v>403</v>
      </c>
      <c r="Q206" s="328" t="s">
        <v>404</v>
      </c>
      <c r="R206" s="304"/>
      <c r="S206" s="304"/>
      <c r="T206" s="304"/>
      <c r="U206" s="304"/>
      <c r="V206" s="304"/>
      <c r="W206" s="304"/>
      <c r="X206" s="304"/>
      <c r="Y206" s="304"/>
      <c r="Z206" s="304"/>
      <c r="AA206" s="304"/>
      <c r="AB206" s="304"/>
      <c r="AC206" s="304"/>
      <c r="AD206" s="304"/>
      <c r="AE206" s="304"/>
      <c r="AF206" s="304"/>
      <c r="AG206" s="304"/>
      <c r="AH206" s="304"/>
      <c r="AI206" s="304"/>
      <c r="AJ206" s="304"/>
      <c r="AK206" s="304"/>
      <c r="AL206" s="304"/>
      <c r="AM206" s="304"/>
      <c r="AN206" s="304"/>
      <c r="AO206" s="304"/>
      <c r="AP206" s="304"/>
      <c r="AQ206" s="304"/>
      <c r="AR206" s="304"/>
      <c r="AS206" s="304"/>
      <c r="AT206" s="304"/>
      <c r="AU206" s="304"/>
      <c r="AV206" s="304"/>
      <c r="AW206" s="304"/>
      <c r="AX206" s="304"/>
      <c r="AY206" s="304"/>
      <c r="AZ206" s="304"/>
      <c r="BA206" s="304"/>
      <c r="BB206" s="304"/>
    </row>
    <row r="207" spans="1:54" x14ac:dyDescent="0.35">
      <c r="A207" s="304"/>
      <c r="B207" s="309"/>
      <c r="C207" s="304"/>
      <c r="D207" s="304"/>
      <c r="E207" s="304"/>
      <c r="F207" s="304"/>
      <c r="G207" s="304"/>
      <c r="H207" s="304"/>
      <c r="I207" s="304"/>
      <c r="J207" s="304"/>
      <c r="K207" s="304"/>
      <c r="L207" s="304"/>
      <c r="M207" s="343"/>
      <c r="N207" s="563" t="s">
        <v>405</v>
      </c>
      <c r="O207" s="565" t="s">
        <v>406</v>
      </c>
      <c r="P207" s="566" t="s">
        <v>75</v>
      </c>
      <c r="Q207" s="328" t="s">
        <v>404</v>
      </c>
      <c r="R207" s="304"/>
      <c r="S207" s="304"/>
      <c r="T207" s="304"/>
      <c r="U207" s="304"/>
      <c r="V207" s="304"/>
      <c r="W207" s="304"/>
      <c r="X207" s="304"/>
      <c r="Y207" s="304"/>
      <c r="Z207" s="304"/>
      <c r="AA207" s="304"/>
      <c r="AB207" s="304"/>
      <c r="AC207" s="304"/>
      <c r="AD207" s="304"/>
      <c r="AE207" s="304"/>
      <c r="AF207" s="304"/>
      <c r="AG207" s="304"/>
      <c r="AH207" s="304"/>
      <c r="AI207" s="304"/>
      <c r="AJ207" s="304"/>
      <c r="AK207" s="304"/>
      <c r="AL207" s="304"/>
      <c r="AM207" s="304"/>
      <c r="AN207" s="304"/>
      <c r="AO207" s="304"/>
      <c r="AP207" s="304"/>
      <c r="AQ207" s="304"/>
      <c r="AR207" s="304"/>
      <c r="AS207" s="304"/>
      <c r="AT207" s="304"/>
      <c r="AU207" s="304"/>
      <c r="AV207" s="304"/>
      <c r="AW207" s="304"/>
      <c r="AX207" s="304"/>
      <c r="AY207" s="304"/>
      <c r="AZ207" s="304"/>
      <c r="BA207" s="304"/>
      <c r="BB207" s="304"/>
    </row>
    <row r="208" spans="1:54" x14ac:dyDescent="0.35">
      <c r="A208" s="304"/>
      <c r="B208" s="309"/>
      <c r="C208" s="304"/>
      <c r="D208" s="304"/>
      <c r="E208" s="304"/>
      <c r="F208" s="304"/>
      <c r="G208" s="304"/>
      <c r="H208" s="304"/>
      <c r="I208" s="304"/>
      <c r="J208" s="304"/>
      <c r="K208" s="304"/>
      <c r="L208" s="304"/>
      <c r="M208" s="343"/>
      <c r="N208" s="564"/>
      <c r="O208" s="565"/>
      <c r="P208" s="567"/>
      <c r="Q208" s="329" t="s">
        <v>407</v>
      </c>
      <c r="R208" s="304"/>
      <c r="S208" s="304"/>
      <c r="T208" s="304"/>
      <c r="U208" s="304"/>
      <c r="V208" s="304"/>
      <c r="W208" s="304"/>
      <c r="X208" s="304"/>
      <c r="Y208" s="304"/>
      <c r="Z208" s="304"/>
      <c r="AA208" s="304"/>
      <c r="AB208" s="304"/>
      <c r="AC208" s="304"/>
      <c r="AD208" s="304"/>
      <c r="AE208" s="304"/>
      <c r="AF208" s="304"/>
      <c r="AG208" s="304"/>
      <c r="AH208" s="304"/>
      <c r="AI208" s="304"/>
      <c r="AJ208" s="304"/>
      <c r="AK208" s="304"/>
      <c r="AL208" s="304"/>
      <c r="AM208" s="304"/>
      <c r="AN208" s="304"/>
      <c r="AO208" s="304"/>
      <c r="AP208" s="304"/>
      <c r="AQ208" s="304"/>
      <c r="AR208" s="304"/>
      <c r="AS208" s="304"/>
      <c r="AT208" s="304"/>
      <c r="AU208" s="304"/>
      <c r="AV208" s="304"/>
      <c r="AW208" s="304"/>
      <c r="AX208" s="304"/>
      <c r="AY208" s="304"/>
      <c r="AZ208" s="304"/>
      <c r="BA208" s="304"/>
      <c r="BB208" s="304"/>
    </row>
    <row r="209" spans="1:54" ht="34.5" x14ac:dyDescent="0.35">
      <c r="A209" s="304"/>
      <c r="B209" s="309"/>
      <c r="C209" s="304"/>
      <c r="D209" s="304"/>
      <c r="E209" s="304"/>
      <c r="F209" s="304"/>
      <c r="G209" s="304"/>
      <c r="H209" s="304"/>
      <c r="I209" s="304"/>
      <c r="J209" s="304"/>
      <c r="K209" s="304"/>
      <c r="L209" s="304"/>
      <c r="M209" s="343"/>
      <c r="N209" s="326" t="s">
        <v>408</v>
      </c>
      <c r="O209" s="341" t="s">
        <v>409</v>
      </c>
      <c r="P209" s="567"/>
      <c r="Q209" s="328" t="s">
        <v>53</v>
      </c>
      <c r="R209" s="304"/>
      <c r="S209" s="304"/>
      <c r="T209" s="304"/>
      <c r="U209" s="304"/>
      <c r="V209" s="304"/>
      <c r="W209" s="304"/>
      <c r="X209" s="304"/>
      <c r="Y209" s="304"/>
      <c r="Z209" s="304"/>
      <c r="AA209" s="304"/>
      <c r="AB209" s="304"/>
      <c r="AC209" s="304"/>
      <c r="AD209" s="304"/>
      <c r="AE209" s="304"/>
      <c r="AF209" s="304"/>
      <c r="AG209" s="304"/>
      <c r="AH209" s="304"/>
      <c r="AI209" s="304"/>
      <c r="AJ209" s="304"/>
      <c r="AK209" s="304"/>
      <c r="AL209" s="304"/>
      <c r="AM209" s="304"/>
      <c r="AN209" s="304"/>
      <c r="AO209" s="304"/>
      <c r="AP209" s="304"/>
      <c r="AQ209" s="304"/>
      <c r="AR209" s="304"/>
      <c r="AS209" s="304"/>
      <c r="AT209" s="304"/>
      <c r="AU209" s="304"/>
      <c r="AV209" s="304"/>
      <c r="AW209" s="304"/>
      <c r="AX209" s="304"/>
      <c r="AY209" s="304"/>
      <c r="AZ209" s="304"/>
      <c r="BA209" s="304"/>
      <c r="BB209" s="304"/>
    </row>
    <row r="210" spans="1:54" x14ac:dyDescent="0.35">
      <c r="A210" s="304"/>
      <c r="B210" s="309"/>
      <c r="C210" s="304"/>
      <c r="D210" s="304"/>
      <c r="E210" s="304"/>
      <c r="F210" s="304"/>
      <c r="G210" s="304"/>
      <c r="H210" s="304"/>
      <c r="I210" s="304"/>
      <c r="J210" s="304"/>
      <c r="K210" s="304"/>
      <c r="L210" s="304"/>
      <c r="M210" s="343"/>
      <c r="N210" s="563" t="s">
        <v>399</v>
      </c>
      <c r="O210" s="570" t="s">
        <v>396</v>
      </c>
      <c r="P210" s="567"/>
      <c r="Q210" s="329" t="s">
        <v>410</v>
      </c>
      <c r="R210" s="304"/>
      <c r="S210" s="304"/>
      <c r="T210" s="304"/>
      <c r="U210" s="304"/>
      <c r="V210" s="304"/>
      <c r="W210" s="304"/>
      <c r="X210" s="304"/>
      <c r="Y210" s="304"/>
      <c r="Z210" s="304"/>
      <c r="AA210" s="304"/>
      <c r="AB210" s="304"/>
      <c r="AC210" s="304"/>
      <c r="AD210" s="304"/>
      <c r="AE210" s="304"/>
      <c r="AF210" s="304"/>
      <c r="AG210" s="304"/>
      <c r="AH210" s="304"/>
      <c r="AI210" s="304"/>
      <c r="AJ210" s="304"/>
      <c r="AK210" s="304"/>
      <c r="AL210" s="304"/>
      <c r="AM210" s="304"/>
      <c r="AN210" s="304"/>
      <c r="AO210" s="304"/>
      <c r="AP210" s="304"/>
      <c r="AQ210" s="304"/>
      <c r="AR210" s="304"/>
      <c r="AS210" s="304"/>
      <c r="AT210" s="304"/>
      <c r="AU210" s="304"/>
      <c r="AV210" s="304"/>
      <c r="AW210" s="304"/>
      <c r="AX210" s="304"/>
      <c r="AY210" s="304"/>
      <c r="AZ210" s="304"/>
      <c r="BA210" s="304"/>
      <c r="BB210" s="304"/>
    </row>
    <row r="211" spans="1:54" x14ac:dyDescent="0.35">
      <c r="A211" s="304"/>
      <c r="B211" s="309"/>
      <c r="C211" s="304"/>
      <c r="D211" s="304"/>
      <c r="E211" s="304"/>
      <c r="F211" s="304"/>
      <c r="G211" s="304"/>
      <c r="H211" s="304"/>
      <c r="I211" s="304"/>
      <c r="J211" s="304"/>
      <c r="K211" s="304"/>
      <c r="L211" s="304"/>
      <c r="M211" s="343"/>
      <c r="N211" s="564"/>
      <c r="O211" s="571"/>
      <c r="P211" s="567"/>
      <c r="Q211" s="328" t="s">
        <v>411</v>
      </c>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4"/>
      <c r="AY211" s="304"/>
      <c r="AZ211" s="304"/>
      <c r="BA211" s="304"/>
      <c r="BB211" s="304"/>
    </row>
    <row r="212" spans="1:54" x14ac:dyDescent="0.35">
      <c r="A212" s="304"/>
      <c r="B212" s="309"/>
      <c r="C212" s="304"/>
      <c r="D212" s="304"/>
      <c r="E212" s="304"/>
      <c r="F212" s="304"/>
      <c r="G212" s="304"/>
      <c r="H212" s="304"/>
      <c r="I212" s="304"/>
      <c r="J212" s="304"/>
      <c r="K212" s="304"/>
      <c r="L212" s="304"/>
      <c r="M212" s="345"/>
      <c r="N212" s="342" t="s">
        <v>401</v>
      </c>
      <c r="O212" s="572" t="s">
        <v>412</v>
      </c>
      <c r="P212" s="568"/>
      <c r="Q212" s="328" t="s">
        <v>413</v>
      </c>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4"/>
      <c r="AY212" s="304"/>
      <c r="AZ212" s="304"/>
      <c r="BA212" s="304"/>
      <c r="BB212" s="304"/>
    </row>
    <row r="213" spans="1:54" x14ac:dyDescent="0.35">
      <c r="A213" s="304"/>
      <c r="B213" s="309"/>
      <c r="C213" s="304"/>
      <c r="D213" s="304"/>
      <c r="E213" s="304"/>
      <c r="F213" s="304"/>
      <c r="G213" s="304"/>
      <c r="H213" s="304"/>
      <c r="I213" s="304"/>
      <c r="J213" s="304"/>
      <c r="K213" s="304"/>
      <c r="L213" s="304"/>
      <c r="M213" s="339"/>
      <c r="N213" s="342" t="s">
        <v>75</v>
      </c>
      <c r="O213" s="572"/>
      <c r="P213" s="569"/>
      <c r="Q213" s="328" t="s">
        <v>404</v>
      </c>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4"/>
      <c r="AY213" s="304"/>
      <c r="AZ213" s="304"/>
      <c r="BA213" s="304"/>
      <c r="BB213" s="304"/>
    </row>
    <row r="214" spans="1:54" x14ac:dyDescent="0.35">
      <c r="A214" s="304"/>
      <c r="B214" s="309"/>
      <c r="C214" s="304"/>
      <c r="D214" s="304"/>
      <c r="E214" s="304"/>
      <c r="F214" s="304"/>
      <c r="G214" s="304"/>
      <c r="H214" s="304"/>
      <c r="I214" s="304"/>
      <c r="J214" s="304"/>
      <c r="K214" s="304"/>
      <c r="L214" s="304"/>
      <c r="M214" s="323"/>
      <c r="N214" s="323"/>
      <c r="O214" s="323"/>
      <c r="P214" s="323"/>
      <c r="Q214" s="323"/>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4"/>
      <c r="AY214" s="304"/>
      <c r="AZ214" s="304"/>
      <c r="BA214" s="304"/>
      <c r="BB214" s="304"/>
    </row>
    <row r="215" spans="1:54" x14ac:dyDescent="0.35">
      <c r="A215" s="304"/>
      <c r="B215" s="309"/>
      <c r="C215" s="304"/>
      <c r="D215" s="304"/>
      <c r="E215" s="304"/>
      <c r="F215" s="304"/>
      <c r="G215" s="304"/>
      <c r="H215" s="304"/>
      <c r="I215" s="304"/>
      <c r="J215" s="304"/>
      <c r="K215" s="304"/>
      <c r="L215" s="304"/>
      <c r="M215" s="323"/>
      <c r="N215" s="323"/>
      <c r="O215" s="323"/>
      <c r="P215" s="323"/>
      <c r="Q215" s="323"/>
      <c r="R215" s="304"/>
      <c r="S215" s="304"/>
      <c r="T215" s="304"/>
      <c r="U215" s="304"/>
      <c r="V215" s="304"/>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4"/>
      <c r="AR215" s="304"/>
      <c r="AS215" s="304"/>
      <c r="AT215" s="304"/>
      <c r="AU215" s="304"/>
      <c r="AV215" s="304"/>
      <c r="AW215" s="304"/>
      <c r="AX215" s="304"/>
      <c r="AY215" s="304"/>
      <c r="AZ215" s="304"/>
      <c r="BA215" s="304"/>
      <c r="BB215" s="304"/>
    </row>
    <row r="216" spans="1:54" x14ac:dyDescent="0.35">
      <c r="A216" s="304"/>
      <c r="B216" s="309"/>
      <c r="C216" s="304"/>
      <c r="D216" s="304"/>
      <c r="E216" s="304"/>
      <c r="F216" s="304"/>
      <c r="G216" s="304"/>
      <c r="H216" s="304"/>
      <c r="I216" s="304"/>
      <c r="J216" s="304"/>
      <c r="K216" s="304"/>
      <c r="L216" s="304"/>
      <c r="M216" s="323" t="s">
        <v>414</v>
      </c>
      <c r="N216" s="323"/>
      <c r="O216" s="323"/>
      <c r="P216" s="323"/>
      <c r="Q216" s="323"/>
      <c r="R216" s="304"/>
      <c r="S216" s="304"/>
      <c r="T216" s="304"/>
      <c r="U216" s="304"/>
      <c r="V216" s="304"/>
      <c r="W216" s="304"/>
      <c r="X216" s="304"/>
      <c r="Y216" s="304"/>
      <c r="Z216" s="304"/>
      <c r="AA216" s="304"/>
      <c r="AB216" s="304"/>
      <c r="AC216" s="304"/>
      <c r="AD216" s="304"/>
      <c r="AE216" s="304"/>
      <c r="AF216" s="304"/>
      <c r="AG216" s="304"/>
      <c r="AH216" s="304"/>
      <c r="AI216" s="304"/>
      <c r="AJ216" s="304"/>
      <c r="AK216" s="304"/>
      <c r="AL216" s="304"/>
      <c r="AM216" s="304"/>
      <c r="AN216" s="304"/>
      <c r="AO216" s="304"/>
      <c r="AP216" s="304"/>
      <c r="AQ216" s="304"/>
      <c r="AR216" s="304"/>
      <c r="AS216" s="304"/>
      <c r="AT216" s="304"/>
      <c r="AU216" s="304"/>
      <c r="AV216" s="304"/>
      <c r="AW216" s="304"/>
      <c r="AX216" s="304"/>
      <c r="AY216" s="304"/>
      <c r="AZ216" s="304"/>
      <c r="BA216" s="304"/>
      <c r="BB216" s="304"/>
    </row>
    <row r="217" spans="1:54" x14ac:dyDescent="0.35">
      <c r="A217" s="304"/>
      <c r="B217" s="309"/>
      <c r="C217" s="304"/>
      <c r="D217" s="304"/>
      <c r="E217" s="304"/>
      <c r="F217" s="304"/>
      <c r="G217" s="304"/>
      <c r="H217" s="304"/>
      <c r="I217" s="304"/>
      <c r="J217" s="304"/>
      <c r="K217" s="304"/>
      <c r="L217" s="304"/>
      <c r="M217" s="323" t="s">
        <v>415</v>
      </c>
      <c r="N217" s="323"/>
      <c r="O217" s="323"/>
      <c r="P217" s="323"/>
      <c r="Q217" s="323"/>
      <c r="R217" s="304"/>
      <c r="S217" s="304"/>
      <c r="T217" s="304"/>
      <c r="U217" s="304"/>
      <c r="V217" s="304"/>
      <c r="W217" s="304"/>
      <c r="X217" s="304"/>
      <c r="Y217" s="304"/>
      <c r="Z217" s="304"/>
      <c r="AA217" s="304"/>
      <c r="AB217" s="304"/>
      <c r="AC217" s="304"/>
      <c r="AD217" s="304"/>
      <c r="AE217" s="304"/>
      <c r="AF217" s="304"/>
      <c r="AG217" s="304"/>
      <c r="AH217" s="304"/>
      <c r="AI217" s="304"/>
      <c r="AJ217" s="304"/>
      <c r="AK217" s="304"/>
      <c r="AL217" s="304"/>
      <c r="AM217" s="304"/>
      <c r="AN217" s="304"/>
      <c r="AO217" s="304"/>
      <c r="AP217" s="304"/>
      <c r="AQ217" s="304"/>
      <c r="AR217" s="304"/>
      <c r="AS217" s="304"/>
      <c r="AT217" s="304"/>
      <c r="AU217" s="304"/>
      <c r="AV217" s="304"/>
      <c r="AW217" s="304"/>
      <c r="AX217" s="304"/>
      <c r="AY217" s="304"/>
      <c r="AZ217" s="304"/>
      <c r="BA217" s="304"/>
      <c r="BB217" s="304"/>
    </row>
    <row r="218" spans="1:54" x14ac:dyDescent="0.35">
      <c r="A218" s="304"/>
      <c r="B218" s="309"/>
      <c r="C218" s="304"/>
      <c r="D218" s="304"/>
      <c r="E218" s="304"/>
      <c r="F218" s="304"/>
      <c r="G218" s="304"/>
      <c r="H218" s="304"/>
      <c r="I218" s="304"/>
      <c r="J218" s="304"/>
      <c r="K218" s="304"/>
      <c r="L218" s="304"/>
      <c r="M218" s="323" t="s">
        <v>416</v>
      </c>
      <c r="N218" s="323"/>
      <c r="O218" s="323"/>
      <c r="P218" s="323"/>
      <c r="Q218" s="323"/>
      <c r="R218" s="304"/>
      <c r="S218" s="304"/>
      <c r="T218" s="304"/>
      <c r="U218" s="304"/>
      <c r="V218" s="304"/>
      <c r="W218" s="304"/>
      <c r="X218" s="304"/>
      <c r="Y218" s="304"/>
      <c r="Z218" s="304"/>
      <c r="AA218" s="304"/>
      <c r="AB218" s="304"/>
      <c r="AC218" s="304"/>
      <c r="AD218" s="304"/>
      <c r="AE218" s="304"/>
      <c r="AF218" s="304"/>
      <c r="AG218" s="304"/>
      <c r="AH218" s="304"/>
      <c r="AI218" s="304"/>
      <c r="AJ218" s="304"/>
      <c r="AK218" s="304"/>
      <c r="AL218" s="304"/>
      <c r="AM218" s="304"/>
      <c r="AN218" s="304"/>
      <c r="AO218" s="304"/>
      <c r="AP218" s="304"/>
      <c r="AQ218" s="304"/>
      <c r="AR218" s="304"/>
      <c r="AS218" s="304"/>
      <c r="AT218" s="304"/>
      <c r="AU218" s="304"/>
      <c r="AV218" s="304"/>
      <c r="AW218" s="304"/>
      <c r="AX218" s="304"/>
      <c r="AY218" s="304"/>
      <c r="AZ218" s="304"/>
      <c r="BA218" s="304"/>
      <c r="BB218" s="304"/>
    </row>
    <row r="219" spans="1:54" x14ac:dyDescent="0.35">
      <c r="A219" s="304"/>
      <c r="B219" s="309"/>
      <c r="C219" s="304"/>
      <c r="D219" s="304"/>
      <c r="E219" s="304"/>
      <c r="F219" s="304"/>
      <c r="G219" s="304"/>
      <c r="H219" s="304"/>
      <c r="I219" s="304"/>
      <c r="J219" s="304"/>
      <c r="K219" s="304"/>
      <c r="L219" s="304"/>
      <c r="M219" s="323" t="s">
        <v>417</v>
      </c>
      <c r="N219" s="323"/>
      <c r="O219" s="323"/>
      <c r="P219" s="323"/>
      <c r="Q219" s="323"/>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4"/>
      <c r="AY219" s="304"/>
      <c r="AZ219" s="304"/>
      <c r="BA219" s="304"/>
      <c r="BB219" s="304"/>
    </row>
    <row r="220" spans="1:54" x14ac:dyDescent="0.35">
      <c r="A220" s="304"/>
      <c r="B220" s="309"/>
      <c r="C220" s="304"/>
      <c r="D220" s="304"/>
      <c r="E220" s="304"/>
      <c r="F220" s="304"/>
      <c r="G220" s="304"/>
      <c r="H220" s="304"/>
      <c r="I220" s="304"/>
      <c r="J220" s="304"/>
      <c r="K220" s="304"/>
      <c r="L220" s="304"/>
      <c r="M220" s="323" t="s">
        <v>418</v>
      </c>
      <c r="N220" s="323"/>
      <c r="O220" s="323"/>
      <c r="P220" s="323"/>
      <c r="Q220" s="323"/>
      <c r="R220" s="304"/>
      <c r="S220" s="304"/>
      <c r="T220" s="304"/>
      <c r="U220" s="304"/>
      <c r="V220" s="304"/>
      <c r="W220" s="304"/>
      <c r="X220" s="304"/>
      <c r="Y220" s="304"/>
      <c r="Z220" s="304"/>
      <c r="AA220" s="304"/>
      <c r="AB220" s="304"/>
      <c r="AC220" s="304"/>
      <c r="AD220" s="304"/>
      <c r="AE220" s="304"/>
      <c r="AF220" s="304"/>
      <c r="AG220" s="304"/>
      <c r="AH220" s="304"/>
      <c r="AI220" s="304"/>
      <c r="AJ220" s="304"/>
      <c r="AK220" s="304"/>
      <c r="AL220" s="304"/>
      <c r="AM220" s="304"/>
      <c r="AN220" s="304"/>
      <c r="AO220" s="304"/>
      <c r="AP220" s="304"/>
      <c r="AQ220" s="304"/>
      <c r="AR220" s="304"/>
      <c r="AS220" s="304"/>
      <c r="AT220" s="304"/>
      <c r="AU220" s="304"/>
      <c r="AV220" s="304"/>
      <c r="AW220" s="304"/>
      <c r="AX220" s="304"/>
      <c r="AY220" s="304"/>
      <c r="AZ220" s="304"/>
      <c r="BA220" s="304"/>
      <c r="BB220" s="304"/>
    </row>
    <row r="221" spans="1:54" x14ac:dyDescent="0.35">
      <c r="A221" s="304"/>
      <c r="B221" s="309"/>
      <c r="C221" s="304"/>
      <c r="D221" s="304"/>
      <c r="E221" s="304"/>
      <c r="F221" s="304"/>
      <c r="G221" s="304"/>
      <c r="H221" s="304"/>
      <c r="I221" s="304"/>
      <c r="J221" s="304"/>
      <c r="K221" s="304"/>
      <c r="L221" s="304"/>
      <c r="M221" s="323" t="s">
        <v>419</v>
      </c>
      <c r="N221" s="323"/>
      <c r="O221" s="323"/>
      <c r="P221" s="323"/>
      <c r="Q221" s="323"/>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4"/>
      <c r="AY221" s="304"/>
      <c r="AZ221" s="304"/>
      <c r="BA221" s="304"/>
      <c r="BB221" s="304"/>
    </row>
    <row r="222" spans="1:54" x14ac:dyDescent="0.35">
      <c r="A222" s="304"/>
      <c r="B222" s="309"/>
      <c r="C222" s="304"/>
      <c r="D222" s="304"/>
      <c r="E222" s="304"/>
      <c r="F222" s="304"/>
      <c r="G222" s="304"/>
      <c r="H222" s="304"/>
      <c r="I222" s="304"/>
      <c r="J222" s="304"/>
      <c r="K222" s="304"/>
      <c r="L222" s="304"/>
      <c r="M222" s="323" t="s">
        <v>420</v>
      </c>
      <c r="N222" s="323"/>
      <c r="O222" s="323"/>
      <c r="P222" s="323"/>
      <c r="Q222" s="323"/>
      <c r="R222" s="304"/>
      <c r="S222" s="304"/>
      <c r="T222" s="304"/>
      <c r="U222" s="304"/>
      <c r="V222" s="304"/>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4"/>
      <c r="AR222" s="304"/>
      <c r="AS222" s="304"/>
      <c r="AT222" s="304"/>
      <c r="AU222" s="304"/>
      <c r="AV222" s="304"/>
      <c r="AW222" s="304"/>
      <c r="AX222" s="304"/>
      <c r="AY222" s="304"/>
      <c r="AZ222" s="304"/>
      <c r="BA222" s="304"/>
      <c r="BB222" s="304"/>
    </row>
    <row r="223" spans="1:54" x14ac:dyDescent="0.35">
      <c r="A223" s="304"/>
      <c r="B223" s="309"/>
      <c r="C223" s="304"/>
      <c r="D223" s="304"/>
      <c r="E223" s="304"/>
      <c r="F223" s="304"/>
      <c r="G223" s="304"/>
      <c r="H223" s="304"/>
      <c r="I223" s="304"/>
      <c r="J223" s="304"/>
      <c r="K223" s="304"/>
      <c r="L223" s="304"/>
      <c r="M223" s="323" t="s">
        <v>421</v>
      </c>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4"/>
      <c r="AY223" s="304"/>
      <c r="AZ223" s="304"/>
      <c r="BA223" s="304"/>
      <c r="BB223" s="304"/>
    </row>
    <row r="224" spans="1:54" x14ac:dyDescent="0.35">
      <c r="A224" s="304"/>
      <c r="B224" s="309"/>
      <c r="C224" s="304"/>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4"/>
      <c r="AY224" s="304"/>
      <c r="AZ224" s="304"/>
      <c r="BA224" s="304"/>
      <c r="BB224" s="304"/>
    </row>
    <row r="225" spans="1:54" x14ac:dyDescent="0.35">
      <c r="A225" s="304"/>
      <c r="B225" s="309"/>
      <c r="C225" s="304"/>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304"/>
      <c r="AT225" s="304"/>
      <c r="AU225" s="304"/>
      <c r="AV225" s="304"/>
      <c r="AW225" s="304"/>
      <c r="AX225" s="304"/>
      <c r="AY225" s="304"/>
      <c r="AZ225" s="304"/>
      <c r="BA225" s="304"/>
      <c r="BB225" s="304"/>
    </row>
    <row r="226" spans="1:54" x14ac:dyDescent="0.35">
      <c r="A226" s="304"/>
      <c r="B226" s="309"/>
      <c r="C226" s="304"/>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c r="Z226" s="304"/>
      <c r="AA226" s="304"/>
      <c r="AB226" s="304"/>
      <c r="AC226" s="304"/>
      <c r="AD226" s="304"/>
      <c r="AE226" s="304"/>
      <c r="AF226" s="304"/>
      <c r="AG226" s="304"/>
      <c r="AH226" s="304"/>
      <c r="AI226" s="304"/>
      <c r="AJ226" s="304"/>
      <c r="AK226" s="304"/>
      <c r="AL226" s="304"/>
      <c r="AM226" s="304"/>
      <c r="AN226" s="304"/>
      <c r="AO226" s="304"/>
      <c r="AP226" s="304"/>
      <c r="AQ226" s="304"/>
      <c r="AR226" s="304"/>
      <c r="AS226" s="304"/>
      <c r="AT226" s="304"/>
      <c r="AU226" s="304"/>
      <c r="AV226" s="304"/>
      <c r="AW226" s="304"/>
      <c r="AX226" s="304"/>
      <c r="AY226" s="304"/>
      <c r="AZ226" s="304"/>
      <c r="BA226" s="304"/>
      <c r="BB226" s="304"/>
    </row>
    <row r="227" spans="1:54" x14ac:dyDescent="0.35">
      <c r="A227" s="304"/>
      <c r="B227" s="309"/>
      <c r="C227" s="304"/>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4"/>
      <c r="AY227" s="304"/>
      <c r="AZ227" s="304"/>
      <c r="BA227" s="304"/>
      <c r="BB227" s="304"/>
    </row>
    <row r="228" spans="1:54" x14ac:dyDescent="0.35">
      <c r="A228" s="304"/>
      <c r="B228" s="309"/>
      <c r="C228" s="304"/>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4"/>
      <c r="AY228" s="304"/>
      <c r="AZ228" s="304"/>
      <c r="BA228" s="304"/>
      <c r="BB228" s="304"/>
    </row>
    <row r="229" spans="1:54" x14ac:dyDescent="0.35">
      <c r="A229" s="304"/>
      <c r="B229" s="309"/>
      <c r="C229" s="304"/>
      <c r="D229" s="304"/>
      <c r="E229" s="304"/>
      <c r="F229" s="304"/>
      <c r="G229" s="304"/>
      <c r="H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304"/>
      <c r="AT229" s="304"/>
      <c r="AU229" s="304"/>
      <c r="AV229" s="304"/>
      <c r="AW229" s="304"/>
      <c r="AX229" s="304"/>
      <c r="AY229" s="304"/>
      <c r="AZ229" s="304"/>
      <c r="BA229" s="304"/>
      <c r="BB229" s="304"/>
    </row>
    <row r="230" spans="1:54" x14ac:dyDescent="0.35">
      <c r="A230" s="304"/>
      <c r="B230" s="309"/>
      <c r="C230" s="304"/>
      <c r="D230" s="304"/>
      <c r="E230" s="304"/>
      <c r="F230" s="304"/>
      <c r="G230" s="304"/>
      <c r="H230" s="304"/>
      <c r="K230" s="304"/>
      <c r="L230" s="304"/>
      <c r="M230" s="304"/>
      <c r="N230" s="304"/>
      <c r="O230" s="304"/>
      <c r="P230" s="304"/>
      <c r="Q230" s="304"/>
      <c r="R230" s="304"/>
      <c r="S230" s="304"/>
      <c r="T230" s="304"/>
      <c r="U230" s="304"/>
      <c r="V230" s="304"/>
      <c r="W230" s="304"/>
      <c r="X230" s="304"/>
      <c r="Y230" s="304"/>
      <c r="Z230" s="304"/>
      <c r="AA230" s="304"/>
      <c r="AB230" s="304"/>
      <c r="AC230" s="304"/>
      <c r="AD230" s="304"/>
      <c r="AE230" s="304"/>
      <c r="AF230" s="304"/>
      <c r="AG230" s="304"/>
      <c r="AH230" s="304"/>
      <c r="AI230" s="304"/>
      <c r="AJ230" s="304"/>
      <c r="AK230" s="304"/>
      <c r="AL230" s="304"/>
      <c r="AM230" s="304"/>
      <c r="AN230" s="304"/>
      <c r="AO230" s="304"/>
      <c r="AP230" s="304"/>
      <c r="AQ230" s="304"/>
      <c r="AR230" s="304"/>
      <c r="AS230" s="304"/>
      <c r="AT230" s="304"/>
      <c r="AU230" s="304"/>
      <c r="AV230" s="304"/>
      <c r="AW230" s="304"/>
      <c r="AX230" s="304"/>
      <c r="AY230" s="304"/>
      <c r="AZ230" s="304"/>
      <c r="BA230" s="304"/>
      <c r="BB230" s="304"/>
    </row>
    <row r="231" spans="1:54" x14ac:dyDescent="0.35">
      <c r="A231" s="304"/>
      <c r="B231" s="309"/>
      <c r="C231" s="304"/>
      <c r="D231" s="304"/>
      <c r="E231" s="304"/>
      <c r="F231" s="304"/>
      <c r="G231" s="304"/>
      <c r="H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304"/>
      <c r="AT231" s="304"/>
      <c r="AU231" s="304"/>
      <c r="AV231" s="304"/>
      <c r="AW231" s="304"/>
      <c r="AX231" s="304"/>
      <c r="AY231" s="304"/>
      <c r="AZ231" s="304"/>
      <c r="BA231" s="304"/>
      <c r="BB231" s="304"/>
    </row>
    <row r="232" spans="1:54" x14ac:dyDescent="0.35">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row>
    <row r="233" spans="1:54" x14ac:dyDescent="0.35">
      <c r="M233" s="304"/>
      <c r="N233" s="304"/>
      <c r="O233" s="304"/>
      <c r="P233" s="304"/>
      <c r="Q233" s="304"/>
      <c r="R233" s="304"/>
      <c r="S233" s="304"/>
      <c r="T233" s="304"/>
      <c r="U233" s="304"/>
      <c r="V233" s="304"/>
      <c r="W233" s="304"/>
      <c r="X233" s="304"/>
      <c r="Y233" s="304"/>
      <c r="Z233" s="304"/>
      <c r="AA233" s="304"/>
      <c r="AB233" s="304"/>
      <c r="AC233" s="304"/>
      <c r="AD233" s="304"/>
      <c r="AE233" s="304"/>
      <c r="AF233" s="304"/>
      <c r="AG233" s="304"/>
      <c r="AH233" s="304"/>
      <c r="AI233" s="304"/>
      <c r="AJ233" s="304"/>
      <c r="AK233" s="304"/>
    </row>
    <row r="234" spans="1:54" x14ac:dyDescent="0.35">
      <c r="M234" s="304"/>
      <c r="N234" s="304"/>
      <c r="O234" s="304"/>
      <c r="P234" s="304"/>
      <c r="Q234" s="304"/>
      <c r="R234" s="304"/>
      <c r="S234" s="304"/>
      <c r="T234" s="304"/>
      <c r="U234" s="304"/>
      <c r="V234" s="304"/>
      <c r="W234" s="304"/>
      <c r="X234" s="304"/>
      <c r="Y234" s="304"/>
      <c r="Z234" s="304"/>
      <c r="AA234" s="304"/>
      <c r="AB234" s="304"/>
      <c r="AC234" s="304"/>
      <c r="AD234" s="304"/>
      <c r="AE234" s="304"/>
      <c r="AF234" s="304"/>
      <c r="AG234" s="304"/>
      <c r="AH234" s="304"/>
      <c r="AI234" s="304"/>
      <c r="AJ234" s="304"/>
      <c r="AK234" s="304"/>
    </row>
    <row r="235" spans="1:54" x14ac:dyDescent="0.35">
      <c r="M235" s="304"/>
      <c r="N235" s="304"/>
      <c r="O235" s="304"/>
      <c r="P235" s="304"/>
      <c r="Q235" s="304"/>
      <c r="R235" s="304"/>
      <c r="S235" s="304"/>
      <c r="T235" s="304"/>
      <c r="U235" s="304"/>
      <c r="V235" s="304"/>
      <c r="W235" s="304"/>
      <c r="X235" s="304"/>
      <c r="Y235" s="304"/>
      <c r="Z235" s="304"/>
      <c r="AA235" s="304"/>
      <c r="AB235" s="304"/>
      <c r="AC235" s="304"/>
      <c r="AD235" s="304"/>
      <c r="AE235" s="304"/>
      <c r="AF235" s="304"/>
      <c r="AG235" s="304"/>
      <c r="AH235" s="304"/>
      <c r="AI235" s="304"/>
      <c r="AJ235" s="304"/>
      <c r="AK235" s="304"/>
    </row>
    <row r="236" spans="1:54" x14ac:dyDescent="0.35">
      <c r="M236" s="304"/>
      <c r="N236" s="304"/>
      <c r="O236" s="304"/>
      <c r="P236" s="304"/>
      <c r="Q236" s="304"/>
      <c r="R236" s="304"/>
      <c r="S236" s="304"/>
      <c r="T236" s="304"/>
      <c r="U236" s="304"/>
      <c r="V236" s="304"/>
      <c r="W236" s="304"/>
      <c r="X236" s="304"/>
      <c r="Y236" s="304"/>
      <c r="Z236" s="304"/>
      <c r="AA236" s="304"/>
      <c r="AB236" s="304"/>
      <c r="AC236" s="304"/>
      <c r="AD236" s="304"/>
      <c r="AE236" s="304"/>
      <c r="AF236" s="304"/>
      <c r="AG236" s="304"/>
      <c r="AH236" s="304"/>
      <c r="AI236" s="304"/>
      <c r="AJ236" s="304"/>
      <c r="AK236" s="304"/>
    </row>
    <row r="237" spans="1:54" x14ac:dyDescent="0.35">
      <c r="M237" s="304"/>
      <c r="N237" s="304"/>
      <c r="O237" s="304"/>
      <c r="P237" s="304"/>
      <c r="Q237" s="304"/>
      <c r="R237" s="304"/>
      <c r="S237" s="304"/>
      <c r="T237" s="304"/>
      <c r="U237" s="304"/>
      <c r="V237" s="304"/>
      <c r="W237" s="304"/>
      <c r="X237" s="304"/>
      <c r="Y237" s="304"/>
      <c r="Z237" s="304"/>
      <c r="AA237" s="304"/>
      <c r="AB237" s="304"/>
      <c r="AC237" s="304"/>
      <c r="AD237" s="304"/>
      <c r="AE237" s="304"/>
      <c r="AF237" s="304"/>
      <c r="AG237" s="304"/>
      <c r="AH237" s="304"/>
      <c r="AI237" s="304"/>
      <c r="AJ237" s="304"/>
      <c r="AK237" s="304"/>
    </row>
    <row r="238" spans="1:54" x14ac:dyDescent="0.35">
      <c r="M238" s="304"/>
      <c r="N238" s="304"/>
      <c r="O238" s="304"/>
      <c r="P238" s="304"/>
      <c r="Q238" s="304"/>
      <c r="R238" s="304"/>
      <c r="S238" s="304"/>
      <c r="T238" s="304"/>
      <c r="U238" s="304"/>
      <c r="V238" s="304"/>
      <c r="W238" s="304"/>
      <c r="X238" s="304"/>
      <c r="Y238" s="304"/>
      <c r="Z238" s="304"/>
      <c r="AA238" s="304"/>
      <c r="AB238" s="304"/>
      <c r="AC238" s="304"/>
      <c r="AD238" s="304"/>
      <c r="AE238" s="304"/>
      <c r="AF238" s="304"/>
      <c r="AG238" s="304"/>
      <c r="AH238" s="304"/>
      <c r="AI238" s="304"/>
      <c r="AJ238" s="304"/>
      <c r="AK238" s="304"/>
    </row>
    <row r="239" spans="1:54" x14ac:dyDescent="0.35">
      <c r="M239" s="304"/>
      <c r="N239" s="304"/>
      <c r="O239" s="304"/>
      <c r="P239" s="304"/>
      <c r="Q239" s="304"/>
      <c r="R239" s="304"/>
      <c r="S239" s="304"/>
      <c r="T239" s="304"/>
      <c r="U239" s="304"/>
      <c r="V239" s="304"/>
      <c r="W239" s="304"/>
      <c r="X239" s="304"/>
      <c r="Y239" s="304"/>
      <c r="Z239" s="304"/>
      <c r="AA239" s="304"/>
      <c r="AB239" s="304"/>
      <c r="AC239" s="304"/>
      <c r="AD239" s="304"/>
      <c r="AE239" s="304"/>
      <c r="AF239" s="304"/>
      <c r="AG239" s="304"/>
      <c r="AH239" s="304"/>
      <c r="AI239" s="304"/>
      <c r="AJ239" s="304"/>
      <c r="AK239" s="304"/>
    </row>
    <row r="240" spans="1:54" x14ac:dyDescent="0.35">
      <c r="M240" s="304"/>
      <c r="N240" s="304"/>
      <c r="O240" s="304"/>
      <c r="P240" s="304"/>
      <c r="Q240" s="304"/>
      <c r="R240" s="304"/>
      <c r="S240" s="304"/>
      <c r="T240" s="304"/>
      <c r="U240" s="304"/>
      <c r="V240" s="304"/>
      <c r="W240" s="304"/>
      <c r="X240" s="304"/>
      <c r="Y240" s="304"/>
      <c r="Z240" s="304"/>
      <c r="AA240" s="304"/>
      <c r="AB240" s="304"/>
      <c r="AC240" s="304"/>
      <c r="AD240" s="304"/>
      <c r="AE240" s="304"/>
      <c r="AF240" s="304"/>
      <c r="AG240" s="304"/>
      <c r="AH240" s="304"/>
      <c r="AI240" s="304"/>
      <c r="AJ240" s="304"/>
      <c r="AK240" s="304"/>
    </row>
    <row r="241" spans="18:37" x14ac:dyDescent="0.35">
      <c r="R241" s="304"/>
      <c r="S241" s="304"/>
      <c r="T241" s="304"/>
      <c r="U241" s="304"/>
      <c r="V241" s="304"/>
      <c r="W241" s="304"/>
      <c r="X241" s="304"/>
      <c r="Y241" s="304"/>
      <c r="Z241" s="304"/>
      <c r="AA241" s="304"/>
      <c r="AB241" s="304"/>
      <c r="AC241" s="304"/>
      <c r="AD241" s="304"/>
      <c r="AE241" s="304"/>
      <c r="AF241" s="304"/>
      <c r="AG241" s="304"/>
      <c r="AH241" s="304"/>
      <c r="AI241" s="304"/>
      <c r="AJ241" s="304"/>
      <c r="AK241" s="304"/>
    </row>
    <row r="242" spans="18:37" x14ac:dyDescent="0.35">
      <c r="R242" s="304"/>
      <c r="S242" s="304"/>
      <c r="T242" s="304"/>
      <c r="U242" s="304"/>
      <c r="V242" s="304"/>
      <c r="W242" s="304"/>
      <c r="X242" s="304"/>
      <c r="Y242" s="304"/>
      <c r="Z242" s="304"/>
      <c r="AA242" s="304"/>
      <c r="AB242" s="304"/>
      <c r="AC242" s="304"/>
      <c r="AD242" s="304"/>
      <c r="AE242" s="304"/>
      <c r="AF242" s="304"/>
      <c r="AG242" s="304"/>
      <c r="AH242" s="304"/>
      <c r="AI242" s="304"/>
      <c r="AJ242" s="304"/>
      <c r="AK242" s="304"/>
    </row>
    <row r="243" spans="18:37" x14ac:dyDescent="0.35">
      <c r="R243" s="304"/>
      <c r="S243" s="304"/>
      <c r="T243" s="304"/>
      <c r="U243" s="304"/>
      <c r="V243" s="304"/>
      <c r="W243" s="304"/>
      <c r="X243" s="304"/>
      <c r="Y243" s="304"/>
      <c r="Z243" s="304"/>
      <c r="AA243" s="304"/>
      <c r="AB243" s="304"/>
      <c r="AC243" s="304"/>
      <c r="AD243" s="304"/>
      <c r="AE243" s="304"/>
      <c r="AF243" s="304"/>
      <c r="AG243" s="304"/>
      <c r="AH243" s="304"/>
      <c r="AI243" s="304"/>
      <c r="AJ243" s="304"/>
      <c r="AK243" s="304"/>
    </row>
  </sheetData>
  <sheetProtection algorithmName="SHA-512" hashValue="iuu62Gy7ivvNWDcB6UogixekRaPtI4tt7Li4ZCjPh4axTdQw5OjYhMRzMaHtsRVR+6bfh34KnhticNSEfsBbxw==" saltValue="SP95yu8hdcvJa8Skv8TL+A==" spinCount="100000" sheet="1" objects="1" scenarios="1"/>
  <mergeCells count="88">
    <mergeCell ref="M63:M64"/>
    <mergeCell ref="P61:P62"/>
    <mergeCell ref="O63:O78"/>
    <mergeCell ref="P63:P64"/>
    <mergeCell ref="P65:P66"/>
    <mergeCell ref="P67:P68"/>
    <mergeCell ref="P69:P70"/>
    <mergeCell ref="P71:P72"/>
    <mergeCell ref="P73:P74"/>
    <mergeCell ref="N75:N78"/>
    <mergeCell ref="P75:P76"/>
    <mergeCell ref="P77:P78"/>
    <mergeCell ref="N79:N102"/>
    <mergeCell ref="O79:O102"/>
    <mergeCell ref="P79:P82"/>
    <mergeCell ref="P83:P86"/>
    <mergeCell ref="P87:P90"/>
    <mergeCell ref="P91:P94"/>
    <mergeCell ref="P95:P98"/>
    <mergeCell ref="P99:P102"/>
    <mergeCell ref="N103:N105"/>
    <mergeCell ref="O104:O105"/>
    <mergeCell ref="N106:N108"/>
    <mergeCell ref="O107:O108"/>
    <mergeCell ref="Q109:Q110"/>
    <mergeCell ref="N109:N110"/>
    <mergeCell ref="P109:P110"/>
    <mergeCell ref="N111:N122"/>
    <mergeCell ref="O111:O122"/>
    <mergeCell ref="P111:P113"/>
    <mergeCell ref="P114:P116"/>
    <mergeCell ref="P117:P119"/>
    <mergeCell ref="P120:P122"/>
    <mergeCell ref="N123:N128"/>
    <mergeCell ref="P123:P125"/>
    <mergeCell ref="P126:P128"/>
    <mergeCell ref="N129:N130"/>
    <mergeCell ref="O129:O130"/>
    <mergeCell ref="P129:P130"/>
    <mergeCell ref="N131:N134"/>
    <mergeCell ref="O131:O132"/>
    <mergeCell ref="P131:P134"/>
    <mergeCell ref="O133:O134"/>
    <mergeCell ref="N136:N137"/>
    <mergeCell ref="O136:O137"/>
    <mergeCell ref="N138:N139"/>
    <mergeCell ref="O138:O139"/>
    <mergeCell ref="P138:P139"/>
    <mergeCell ref="N140:N151"/>
    <mergeCell ref="O140:O151"/>
    <mergeCell ref="P140:P141"/>
    <mergeCell ref="P142:P143"/>
    <mergeCell ref="P144:P145"/>
    <mergeCell ref="P146:P147"/>
    <mergeCell ref="P148:P149"/>
    <mergeCell ref="N192:N194"/>
    <mergeCell ref="O192:O194"/>
    <mergeCell ref="P192:P194"/>
    <mergeCell ref="P150:P151"/>
    <mergeCell ref="N153:N155"/>
    <mergeCell ref="O153:O155"/>
    <mergeCell ref="N156:N159"/>
    <mergeCell ref="O156:O159"/>
    <mergeCell ref="P156:P159"/>
    <mergeCell ref="O160:O173"/>
    <mergeCell ref="O174:O191"/>
    <mergeCell ref="P174:P182"/>
    <mergeCell ref="P183:P188"/>
    <mergeCell ref="P189:P191"/>
    <mergeCell ref="Q192:Q194"/>
    <mergeCell ref="O197:O198"/>
    <mergeCell ref="O199:O201"/>
    <mergeCell ref="P199:P201"/>
    <mergeCell ref="P202:P204"/>
    <mergeCell ref="O203:O204"/>
    <mergeCell ref="N207:N208"/>
    <mergeCell ref="O207:O208"/>
    <mergeCell ref="P207:P213"/>
    <mergeCell ref="N210:N211"/>
    <mergeCell ref="O210:O211"/>
    <mergeCell ref="O212:O213"/>
    <mergeCell ref="T24:U24"/>
    <mergeCell ref="V24:W24"/>
    <mergeCell ref="AB24:AC24"/>
    <mergeCell ref="AI24:AJ24"/>
    <mergeCell ref="AF24:AH24"/>
    <mergeCell ref="X24:Y24"/>
    <mergeCell ref="Z24:AA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Z1748"/>
  <sheetViews>
    <sheetView showGridLines="0" zoomScaleNormal="100" workbookViewId="0">
      <selection activeCell="O3" sqref="O3:Y3"/>
    </sheetView>
  </sheetViews>
  <sheetFormatPr defaultRowHeight="12.5" x14ac:dyDescent="0.25"/>
  <cols>
    <col min="1" max="1" width="2.7265625" style="6" customWidth="1"/>
    <col min="2" max="2" width="0.7265625" style="6" customWidth="1"/>
    <col min="3" max="3" width="3.7265625" style="6" customWidth="1"/>
    <col min="4" max="17" width="3.26953125" style="6" customWidth="1"/>
    <col min="18" max="18" width="3.7265625" style="6" customWidth="1"/>
    <col min="19" max="34" width="3.26953125" style="6" customWidth="1"/>
    <col min="35" max="36" width="0.7265625" style="6" customWidth="1"/>
    <col min="37" max="73" width="3.26953125" style="6" customWidth="1"/>
    <col min="74" max="256" width="9" style="6"/>
    <col min="257" max="257" width="2.7265625" style="6" customWidth="1"/>
    <col min="258" max="258" width="0.7265625" style="6" customWidth="1"/>
    <col min="259" max="259" width="3.7265625" style="6" customWidth="1"/>
    <col min="260" max="273" width="3.26953125" style="6" customWidth="1"/>
    <col min="274" max="274" width="3.7265625" style="6" customWidth="1"/>
    <col min="275" max="290" width="3.26953125" style="6" customWidth="1"/>
    <col min="291" max="292" width="0.7265625" style="6" customWidth="1"/>
    <col min="293" max="329" width="3.26953125" style="6" customWidth="1"/>
    <col min="330" max="512" width="9" style="6"/>
    <col min="513" max="513" width="2.7265625" style="6" customWidth="1"/>
    <col min="514" max="514" width="0.7265625" style="6" customWidth="1"/>
    <col min="515" max="515" width="3.7265625" style="6" customWidth="1"/>
    <col min="516" max="529" width="3.26953125" style="6" customWidth="1"/>
    <col min="530" max="530" width="3.7265625" style="6" customWidth="1"/>
    <col min="531" max="546" width="3.26953125" style="6" customWidth="1"/>
    <col min="547" max="548" width="0.7265625" style="6" customWidth="1"/>
    <col min="549" max="585" width="3.26953125" style="6" customWidth="1"/>
    <col min="586" max="768" width="9" style="6"/>
    <col min="769" max="769" width="2.7265625" style="6" customWidth="1"/>
    <col min="770" max="770" width="0.7265625" style="6" customWidth="1"/>
    <col min="771" max="771" width="3.7265625" style="6" customWidth="1"/>
    <col min="772" max="785" width="3.26953125" style="6" customWidth="1"/>
    <col min="786" max="786" width="3.7265625" style="6" customWidth="1"/>
    <col min="787" max="802" width="3.26953125" style="6" customWidth="1"/>
    <col min="803" max="804" width="0.7265625" style="6" customWidth="1"/>
    <col min="805" max="841" width="3.26953125" style="6" customWidth="1"/>
    <col min="842" max="1024" width="9" style="6"/>
    <col min="1025" max="1025" width="2.7265625" style="6" customWidth="1"/>
    <col min="1026" max="1026" width="0.7265625" style="6" customWidth="1"/>
    <col min="1027" max="1027" width="3.7265625" style="6" customWidth="1"/>
    <col min="1028" max="1041" width="3.26953125" style="6" customWidth="1"/>
    <col min="1042" max="1042" width="3.7265625" style="6" customWidth="1"/>
    <col min="1043" max="1058" width="3.26953125" style="6" customWidth="1"/>
    <col min="1059" max="1060" width="0.7265625" style="6" customWidth="1"/>
    <col min="1061" max="1097" width="3.26953125" style="6" customWidth="1"/>
    <col min="1098" max="1280" width="9" style="6"/>
    <col min="1281" max="1281" width="2.7265625" style="6" customWidth="1"/>
    <col min="1282" max="1282" width="0.7265625" style="6" customWidth="1"/>
    <col min="1283" max="1283" width="3.7265625" style="6" customWidth="1"/>
    <col min="1284" max="1297" width="3.26953125" style="6" customWidth="1"/>
    <col min="1298" max="1298" width="3.7265625" style="6" customWidth="1"/>
    <col min="1299" max="1314" width="3.26953125" style="6" customWidth="1"/>
    <col min="1315" max="1316" width="0.7265625" style="6" customWidth="1"/>
    <col min="1317" max="1353" width="3.26953125" style="6" customWidth="1"/>
    <col min="1354" max="1536" width="9" style="6"/>
    <col min="1537" max="1537" width="2.7265625" style="6" customWidth="1"/>
    <col min="1538" max="1538" width="0.7265625" style="6" customWidth="1"/>
    <col min="1539" max="1539" width="3.7265625" style="6" customWidth="1"/>
    <col min="1540" max="1553" width="3.26953125" style="6" customWidth="1"/>
    <col min="1554" max="1554" width="3.7265625" style="6" customWidth="1"/>
    <col min="1555" max="1570" width="3.26953125" style="6" customWidth="1"/>
    <col min="1571" max="1572" width="0.7265625" style="6" customWidth="1"/>
    <col min="1573" max="1609" width="3.26953125" style="6" customWidth="1"/>
    <col min="1610" max="1792" width="9" style="6"/>
    <col min="1793" max="1793" width="2.7265625" style="6" customWidth="1"/>
    <col min="1794" max="1794" width="0.7265625" style="6" customWidth="1"/>
    <col min="1795" max="1795" width="3.7265625" style="6" customWidth="1"/>
    <col min="1796" max="1809" width="3.26953125" style="6" customWidth="1"/>
    <col min="1810" max="1810" width="3.7265625" style="6" customWidth="1"/>
    <col min="1811" max="1826" width="3.26953125" style="6" customWidth="1"/>
    <col min="1827" max="1828" width="0.7265625" style="6" customWidth="1"/>
    <col min="1829" max="1865" width="3.26953125" style="6" customWidth="1"/>
    <col min="1866" max="2048" width="9" style="6"/>
    <col min="2049" max="2049" width="2.7265625" style="6" customWidth="1"/>
    <col min="2050" max="2050" width="0.7265625" style="6" customWidth="1"/>
    <col min="2051" max="2051" width="3.7265625" style="6" customWidth="1"/>
    <col min="2052" max="2065" width="3.26953125" style="6" customWidth="1"/>
    <col min="2066" max="2066" width="3.7265625" style="6" customWidth="1"/>
    <col min="2067" max="2082" width="3.26953125" style="6" customWidth="1"/>
    <col min="2083" max="2084" width="0.7265625" style="6" customWidth="1"/>
    <col min="2085" max="2121" width="3.26953125" style="6" customWidth="1"/>
    <col min="2122" max="2304" width="9" style="6"/>
    <col min="2305" max="2305" width="2.7265625" style="6" customWidth="1"/>
    <col min="2306" max="2306" width="0.7265625" style="6" customWidth="1"/>
    <col min="2307" max="2307" width="3.7265625" style="6" customWidth="1"/>
    <col min="2308" max="2321" width="3.26953125" style="6" customWidth="1"/>
    <col min="2322" max="2322" width="3.7265625" style="6" customWidth="1"/>
    <col min="2323" max="2338" width="3.26953125" style="6" customWidth="1"/>
    <col min="2339" max="2340" width="0.7265625" style="6" customWidth="1"/>
    <col min="2341" max="2377" width="3.26953125" style="6" customWidth="1"/>
    <col min="2378" max="2560" width="9" style="6"/>
    <col min="2561" max="2561" width="2.7265625" style="6" customWidth="1"/>
    <col min="2562" max="2562" width="0.7265625" style="6" customWidth="1"/>
    <col min="2563" max="2563" width="3.7265625" style="6" customWidth="1"/>
    <col min="2564" max="2577" width="3.26953125" style="6" customWidth="1"/>
    <col min="2578" max="2578" width="3.7265625" style="6" customWidth="1"/>
    <col min="2579" max="2594" width="3.26953125" style="6" customWidth="1"/>
    <col min="2595" max="2596" width="0.7265625" style="6" customWidth="1"/>
    <col min="2597" max="2633" width="3.26953125" style="6" customWidth="1"/>
    <col min="2634" max="2816" width="9" style="6"/>
    <col min="2817" max="2817" width="2.7265625" style="6" customWidth="1"/>
    <col min="2818" max="2818" width="0.7265625" style="6" customWidth="1"/>
    <col min="2819" max="2819" width="3.7265625" style="6" customWidth="1"/>
    <col min="2820" max="2833" width="3.26953125" style="6" customWidth="1"/>
    <col min="2834" max="2834" width="3.7265625" style="6" customWidth="1"/>
    <col min="2835" max="2850" width="3.26953125" style="6" customWidth="1"/>
    <col min="2851" max="2852" width="0.7265625" style="6" customWidth="1"/>
    <col min="2853" max="2889" width="3.26953125" style="6" customWidth="1"/>
    <col min="2890" max="3072" width="9" style="6"/>
    <col min="3073" max="3073" width="2.7265625" style="6" customWidth="1"/>
    <col min="3074" max="3074" width="0.7265625" style="6" customWidth="1"/>
    <col min="3075" max="3075" width="3.7265625" style="6" customWidth="1"/>
    <col min="3076" max="3089" width="3.26953125" style="6" customWidth="1"/>
    <col min="3090" max="3090" width="3.7265625" style="6" customWidth="1"/>
    <col min="3091" max="3106" width="3.26953125" style="6" customWidth="1"/>
    <col min="3107" max="3108" width="0.7265625" style="6" customWidth="1"/>
    <col min="3109" max="3145" width="3.26953125" style="6" customWidth="1"/>
    <col min="3146" max="3328" width="9" style="6"/>
    <col min="3329" max="3329" width="2.7265625" style="6" customWidth="1"/>
    <col min="3330" max="3330" width="0.7265625" style="6" customWidth="1"/>
    <col min="3331" max="3331" width="3.7265625" style="6" customWidth="1"/>
    <col min="3332" max="3345" width="3.26953125" style="6" customWidth="1"/>
    <col min="3346" max="3346" width="3.7265625" style="6" customWidth="1"/>
    <col min="3347" max="3362" width="3.26953125" style="6" customWidth="1"/>
    <col min="3363" max="3364" width="0.7265625" style="6" customWidth="1"/>
    <col min="3365" max="3401" width="3.26953125" style="6" customWidth="1"/>
    <col min="3402" max="3584" width="9" style="6"/>
    <col min="3585" max="3585" width="2.7265625" style="6" customWidth="1"/>
    <col min="3586" max="3586" width="0.7265625" style="6" customWidth="1"/>
    <col min="3587" max="3587" width="3.7265625" style="6" customWidth="1"/>
    <col min="3588" max="3601" width="3.26953125" style="6" customWidth="1"/>
    <col min="3602" max="3602" width="3.7265625" style="6" customWidth="1"/>
    <col min="3603" max="3618" width="3.26953125" style="6" customWidth="1"/>
    <col min="3619" max="3620" width="0.7265625" style="6" customWidth="1"/>
    <col min="3621" max="3657" width="3.26953125" style="6" customWidth="1"/>
    <col min="3658" max="3840" width="9" style="6"/>
    <col min="3841" max="3841" width="2.7265625" style="6" customWidth="1"/>
    <col min="3842" max="3842" width="0.7265625" style="6" customWidth="1"/>
    <col min="3843" max="3843" width="3.7265625" style="6" customWidth="1"/>
    <col min="3844" max="3857" width="3.26953125" style="6" customWidth="1"/>
    <col min="3858" max="3858" width="3.7265625" style="6" customWidth="1"/>
    <col min="3859" max="3874" width="3.26953125" style="6" customWidth="1"/>
    <col min="3875" max="3876" width="0.7265625" style="6" customWidth="1"/>
    <col min="3877" max="3913" width="3.26953125" style="6" customWidth="1"/>
    <col min="3914" max="4096" width="9" style="6"/>
    <col min="4097" max="4097" width="2.7265625" style="6" customWidth="1"/>
    <col min="4098" max="4098" width="0.7265625" style="6" customWidth="1"/>
    <col min="4099" max="4099" width="3.7265625" style="6" customWidth="1"/>
    <col min="4100" max="4113" width="3.26953125" style="6" customWidth="1"/>
    <col min="4114" max="4114" width="3.7265625" style="6" customWidth="1"/>
    <col min="4115" max="4130" width="3.26953125" style="6" customWidth="1"/>
    <col min="4131" max="4132" width="0.7265625" style="6" customWidth="1"/>
    <col min="4133" max="4169" width="3.26953125" style="6" customWidth="1"/>
    <col min="4170" max="4352" width="9" style="6"/>
    <col min="4353" max="4353" width="2.7265625" style="6" customWidth="1"/>
    <col min="4354" max="4354" width="0.7265625" style="6" customWidth="1"/>
    <col min="4355" max="4355" width="3.7265625" style="6" customWidth="1"/>
    <col min="4356" max="4369" width="3.26953125" style="6" customWidth="1"/>
    <col min="4370" max="4370" width="3.7265625" style="6" customWidth="1"/>
    <col min="4371" max="4386" width="3.26953125" style="6" customWidth="1"/>
    <col min="4387" max="4388" width="0.7265625" style="6" customWidth="1"/>
    <col min="4389" max="4425" width="3.26953125" style="6" customWidth="1"/>
    <col min="4426" max="4608" width="9" style="6"/>
    <col min="4609" max="4609" width="2.7265625" style="6" customWidth="1"/>
    <col min="4610" max="4610" width="0.7265625" style="6" customWidth="1"/>
    <col min="4611" max="4611" width="3.7265625" style="6" customWidth="1"/>
    <col min="4612" max="4625" width="3.26953125" style="6" customWidth="1"/>
    <col min="4626" max="4626" width="3.7265625" style="6" customWidth="1"/>
    <col min="4627" max="4642" width="3.26953125" style="6" customWidth="1"/>
    <col min="4643" max="4644" width="0.7265625" style="6" customWidth="1"/>
    <col min="4645" max="4681" width="3.26953125" style="6" customWidth="1"/>
    <col min="4682" max="4864" width="9" style="6"/>
    <col min="4865" max="4865" width="2.7265625" style="6" customWidth="1"/>
    <col min="4866" max="4866" width="0.7265625" style="6" customWidth="1"/>
    <col min="4867" max="4867" width="3.7265625" style="6" customWidth="1"/>
    <col min="4868" max="4881" width="3.26953125" style="6" customWidth="1"/>
    <col min="4882" max="4882" width="3.7265625" style="6" customWidth="1"/>
    <col min="4883" max="4898" width="3.26953125" style="6" customWidth="1"/>
    <col min="4899" max="4900" width="0.7265625" style="6" customWidth="1"/>
    <col min="4901" max="4937" width="3.26953125" style="6" customWidth="1"/>
    <col min="4938" max="5120" width="9" style="6"/>
    <col min="5121" max="5121" width="2.7265625" style="6" customWidth="1"/>
    <col min="5122" max="5122" width="0.7265625" style="6" customWidth="1"/>
    <col min="5123" max="5123" width="3.7265625" style="6" customWidth="1"/>
    <col min="5124" max="5137" width="3.26953125" style="6" customWidth="1"/>
    <col min="5138" max="5138" width="3.7265625" style="6" customWidth="1"/>
    <col min="5139" max="5154" width="3.26953125" style="6" customWidth="1"/>
    <col min="5155" max="5156" width="0.7265625" style="6" customWidth="1"/>
    <col min="5157" max="5193" width="3.26953125" style="6" customWidth="1"/>
    <col min="5194" max="5376" width="9" style="6"/>
    <col min="5377" max="5377" width="2.7265625" style="6" customWidth="1"/>
    <col min="5378" max="5378" width="0.7265625" style="6" customWidth="1"/>
    <col min="5379" max="5379" width="3.7265625" style="6" customWidth="1"/>
    <col min="5380" max="5393" width="3.26953125" style="6" customWidth="1"/>
    <col min="5394" max="5394" width="3.7265625" style="6" customWidth="1"/>
    <col min="5395" max="5410" width="3.26953125" style="6" customWidth="1"/>
    <col min="5411" max="5412" width="0.7265625" style="6" customWidth="1"/>
    <col min="5413" max="5449" width="3.26953125" style="6" customWidth="1"/>
    <col min="5450" max="5632" width="9" style="6"/>
    <col min="5633" max="5633" width="2.7265625" style="6" customWidth="1"/>
    <col min="5634" max="5634" width="0.7265625" style="6" customWidth="1"/>
    <col min="5635" max="5635" width="3.7265625" style="6" customWidth="1"/>
    <col min="5636" max="5649" width="3.26953125" style="6" customWidth="1"/>
    <col min="5650" max="5650" width="3.7265625" style="6" customWidth="1"/>
    <col min="5651" max="5666" width="3.26953125" style="6" customWidth="1"/>
    <col min="5667" max="5668" width="0.7265625" style="6" customWidth="1"/>
    <col min="5669" max="5705" width="3.26953125" style="6" customWidth="1"/>
    <col min="5706" max="5888" width="9" style="6"/>
    <col min="5889" max="5889" width="2.7265625" style="6" customWidth="1"/>
    <col min="5890" max="5890" width="0.7265625" style="6" customWidth="1"/>
    <col min="5891" max="5891" width="3.7265625" style="6" customWidth="1"/>
    <col min="5892" max="5905" width="3.26953125" style="6" customWidth="1"/>
    <col min="5906" max="5906" width="3.7265625" style="6" customWidth="1"/>
    <col min="5907" max="5922" width="3.26953125" style="6" customWidth="1"/>
    <col min="5923" max="5924" width="0.7265625" style="6" customWidth="1"/>
    <col min="5925" max="5961" width="3.26953125" style="6" customWidth="1"/>
    <col min="5962" max="6144" width="9" style="6"/>
    <col min="6145" max="6145" width="2.7265625" style="6" customWidth="1"/>
    <col min="6146" max="6146" width="0.7265625" style="6" customWidth="1"/>
    <col min="6147" max="6147" width="3.7265625" style="6" customWidth="1"/>
    <col min="6148" max="6161" width="3.26953125" style="6" customWidth="1"/>
    <col min="6162" max="6162" width="3.7265625" style="6" customWidth="1"/>
    <col min="6163" max="6178" width="3.26953125" style="6" customWidth="1"/>
    <col min="6179" max="6180" width="0.7265625" style="6" customWidth="1"/>
    <col min="6181" max="6217" width="3.26953125" style="6" customWidth="1"/>
    <col min="6218" max="6400" width="9" style="6"/>
    <col min="6401" max="6401" width="2.7265625" style="6" customWidth="1"/>
    <col min="6402" max="6402" width="0.7265625" style="6" customWidth="1"/>
    <col min="6403" max="6403" width="3.7265625" style="6" customWidth="1"/>
    <col min="6404" max="6417" width="3.26953125" style="6" customWidth="1"/>
    <col min="6418" max="6418" width="3.7265625" style="6" customWidth="1"/>
    <col min="6419" max="6434" width="3.26953125" style="6" customWidth="1"/>
    <col min="6435" max="6436" width="0.7265625" style="6" customWidth="1"/>
    <col min="6437" max="6473" width="3.26953125" style="6" customWidth="1"/>
    <col min="6474" max="6656" width="9" style="6"/>
    <col min="6657" max="6657" width="2.7265625" style="6" customWidth="1"/>
    <col min="6658" max="6658" width="0.7265625" style="6" customWidth="1"/>
    <col min="6659" max="6659" width="3.7265625" style="6" customWidth="1"/>
    <col min="6660" max="6673" width="3.26953125" style="6" customWidth="1"/>
    <col min="6674" max="6674" width="3.7265625" style="6" customWidth="1"/>
    <col min="6675" max="6690" width="3.26953125" style="6" customWidth="1"/>
    <col min="6691" max="6692" width="0.7265625" style="6" customWidth="1"/>
    <col min="6693" max="6729" width="3.26953125" style="6" customWidth="1"/>
    <col min="6730" max="6912" width="9" style="6"/>
    <col min="6913" max="6913" width="2.7265625" style="6" customWidth="1"/>
    <col min="6914" max="6914" width="0.7265625" style="6" customWidth="1"/>
    <col min="6915" max="6915" width="3.7265625" style="6" customWidth="1"/>
    <col min="6916" max="6929" width="3.26953125" style="6" customWidth="1"/>
    <col min="6930" max="6930" width="3.7265625" style="6" customWidth="1"/>
    <col min="6931" max="6946" width="3.26953125" style="6" customWidth="1"/>
    <col min="6947" max="6948" width="0.7265625" style="6" customWidth="1"/>
    <col min="6949" max="6985" width="3.26953125" style="6" customWidth="1"/>
    <col min="6986" max="7168" width="9" style="6"/>
    <col min="7169" max="7169" width="2.7265625" style="6" customWidth="1"/>
    <col min="7170" max="7170" width="0.7265625" style="6" customWidth="1"/>
    <col min="7171" max="7171" width="3.7265625" style="6" customWidth="1"/>
    <col min="7172" max="7185" width="3.26953125" style="6" customWidth="1"/>
    <col min="7186" max="7186" width="3.7265625" style="6" customWidth="1"/>
    <col min="7187" max="7202" width="3.26953125" style="6" customWidth="1"/>
    <col min="7203" max="7204" width="0.7265625" style="6" customWidth="1"/>
    <col min="7205" max="7241" width="3.26953125" style="6" customWidth="1"/>
    <col min="7242" max="7424" width="9" style="6"/>
    <col min="7425" max="7425" width="2.7265625" style="6" customWidth="1"/>
    <col min="7426" max="7426" width="0.7265625" style="6" customWidth="1"/>
    <col min="7427" max="7427" width="3.7265625" style="6" customWidth="1"/>
    <col min="7428" max="7441" width="3.26953125" style="6" customWidth="1"/>
    <col min="7442" max="7442" width="3.7265625" style="6" customWidth="1"/>
    <col min="7443" max="7458" width="3.26953125" style="6" customWidth="1"/>
    <col min="7459" max="7460" width="0.7265625" style="6" customWidth="1"/>
    <col min="7461" max="7497" width="3.26953125" style="6" customWidth="1"/>
    <col min="7498" max="7680" width="9" style="6"/>
    <col min="7681" max="7681" width="2.7265625" style="6" customWidth="1"/>
    <col min="7682" max="7682" width="0.7265625" style="6" customWidth="1"/>
    <col min="7683" max="7683" width="3.7265625" style="6" customWidth="1"/>
    <col min="7684" max="7697" width="3.26953125" style="6" customWidth="1"/>
    <col min="7698" max="7698" width="3.7265625" style="6" customWidth="1"/>
    <col min="7699" max="7714" width="3.26953125" style="6" customWidth="1"/>
    <col min="7715" max="7716" width="0.7265625" style="6" customWidth="1"/>
    <col min="7717" max="7753" width="3.26953125" style="6" customWidth="1"/>
    <col min="7754" max="7936" width="9" style="6"/>
    <col min="7937" max="7937" width="2.7265625" style="6" customWidth="1"/>
    <col min="7938" max="7938" width="0.7265625" style="6" customWidth="1"/>
    <col min="7939" max="7939" width="3.7265625" style="6" customWidth="1"/>
    <col min="7940" max="7953" width="3.26953125" style="6" customWidth="1"/>
    <col min="7954" max="7954" width="3.7265625" style="6" customWidth="1"/>
    <col min="7955" max="7970" width="3.26953125" style="6" customWidth="1"/>
    <col min="7971" max="7972" width="0.7265625" style="6" customWidth="1"/>
    <col min="7973" max="8009" width="3.26953125" style="6" customWidth="1"/>
    <col min="8010" max="8192" width="9" style="6"/>
    <col min="8193" max="8193" width="2.7265625" style="6" customWidth="1"/>
    <col min="8194" max="8194" width="0.7265625" style="6" customWidth="1"/>
    <col min="8195" max="8195" width="3.7265625" style="6" customWidth="1"/>
    <col min="8196" max="8209" width="3.26953125" style="6" customWidth="1"/>
    <col min="8210" max="8210" width="3.7265625" style="6" customWidth="1"/>
    <col min="8211" max="8226" width="3.26953125" style="6" customWidth="1"/>
    <col min="8227" max="8228" width="0.7265625" style="6" customWidth="1"/>
    <col min="8229" max="8265" width="3.26953125" style="6" customWidth="1"/>
    <col min="8266" max="8448" width="9" style="6"/>
    <col min="8449" max="8449" width="2.7265625" style="6" customWidth="1"/>
    <col min="8450" max="8450" width="0.7265625" style="6" customWidth="1"/>
    <col min="8451" max="8451" width="3.7265625" style="6" customWidth="1"/>
    <col min="8452" max="8465" width="3.26953125" style="6" customWidth="1"/>
    <col min="8466" max="8466" width="3.7265625" style="6" customWidth="1"/>
    <col min="8467" max="8482" width="3.26953125" style="6" customWidth="1"/>
    <col min="8483" max="8484" width="0.7265625" style="6" customWidth="1"/>
    <col min="8485" max="8521" width="3.26953125" style="6" customWidth="1"/>
    <col min="8522" max="8704" width="9" style="6"/>
    <col min="8705" max="8705" width="2.7265625" style="6" customWidth="1"/>
    <col min="8706" max="8706" width="0.7265625" style="6" customWidth="1"/>
    <col min="8707" max="8707" width="3.7265625" style="6" customWidth="1"/>
    <col min="8708" max="8721" width="3.26953125" style="6" customWidth="1"/>
    <col min="8722" max="8722" width="3.7265625" style="6" customWidth="1"/>
    <col min="8723" max="8738" width="3.26953125" style="6" customWidth="1"/>
    <col min="8739" max="8740" width="0.7265625" style="6" customWidth="1"/>
    <col min="8741" max="8777" width="3.26953125" style="6" customWidth="1"/>
    <col min="8778" max="8960" width="9" style="6"/>
    <col min="8961" max="8961" width="2.7265625" style="6" customWidth="1"/>
    <col min="8962" max="8962" width="0.7265625" style="6" customWidth="1"/>
    <col min="8963" max="8963" width="3.7265625" style="6" customWidth="1"/>
    <col min="8964" max="8977" width="3.26953125" style="6" customWidth="1"/>
    <col min="8978" max="8978" width="3.7265625" style="6" customWidth="1"/>
    <col min="8979" max="8994" width="3.26953125" style="6" customWidth="1"/>
    <col min="8995" max="8996" width="0.7265625" style="6" customWidth="1"/>
    <col min="8997" max="9033" width="3.26953125" style="6" customWidth="1"/>
    <col min="9034" max="9216" width="9" style="6"/>
    <col min="9217" max="9217" width="2.7265625" style="6" customWidth="1"/>
    <col min="9218" max="9218" width="0.7265625" style="6" customWidth="1"/>
    <col min="9219" max="9219" width="3.7265625" style="6" customWidth="1"/>
    <col min="9220" max="9233" width="3.26953125" style="6" customWidth="1"/>
    <col min="9234" max="9234" width="3.7265625" style="6" customWidth="1"/>
    <col min="9235" max="9250" width="3.26953125" style="6" customWidth="1"/>
    <col min="9251" max="9252" width="0.7265625" style="6" customWidth="1"/>
    <col min="9253" max="9289" width="3.26953125" style="6" customWidth="1"/>
    <col min="9290" max="9472" width="9" style="6"/>
    <col min="9473" max="9473" width="2.7265625" style="6" customWidth="1"/>
    <col min="9474" max="9474" width="0.7265625" style="6" customWidth="1"/>
    <col min="9475" max="9475" width="3.7265625" style="6" customWidth="1"/>
    <col min="9476" max="9489" width="3.26953125" style="6" customWidth="1"/>
    <col min="9490" max="9490" width="3.7265625" style="6" customWidth="1"/>
    <col min="9491" max="9506" width="3.26953125" style="6" customWidth="1"/>
    <col min="9507" max="9508" width="0.7265625" style="6" customWidth="1"/>
    <col min="9509" max="9545" width="3.26953125" style="6" customWidth="1"/>
    <col min="9546" max="9728" width="9" style="6"/>
    <col min="9729" max="9729" width="2.7265625" style="6" customWidth="1"/>
    <col min="9730" max="9730" width="0.7265625" style="6" customWidth="1"/>
    <col min="9731" max="9731" width="3.7265625" style="6" customWidth="1"/>
    <col min="9732" max="9745" width="3.26953125" style="6" customWidth="1"/>
    <col min="9746" max="9746" width="3.7265625" style="6" customWidth="1"/>
    <col min="9747" max="9762" width="3.26953125" style="6" customWidth="1"/>
    <col min="9763" max="9764" width="0.7265625" style="6" customWidth="1"/>
    <col min="9765" max="9801" width="3.26953125" style="6" customWidth="1"/>
    <col min="9802" max="9984" width="9" style="6"/>
    <col min="9985" max="9985" width="2.7265625" style="6" customWidth="1"/>
    <col min="9986" max="9986" width="0.7265625" style="6" customWidth="1"/>
    <col min="9987" max="9987" width="3.7265625" style="6" customWidth="1"/>
    <col min="9988" max="10001" width="3.26953125" style="6" customWidth="1"/>
    <col min="10002" max="10002" width="3.7265625" style="6" customWidth="1"/>
    <col min="10003" max="10018" width="3.26953125" style="6" customWidth="1"/>
    <col min="10019" max="10020" width="0.7265625" style="6" customWidth="1"/>
    <col min="10021" max="10057" width="3.26953125" style="6" customWidth="1"/>
    <col min="10058" max="10240" width="9" style="6"/>
    <col min="10241" max="10241" width="2.7265625" style="6" customWidth="1"/>
    <col min="10242" max="10242" width="0.7265625" style="6" customWidth="1"/>
    <col min="10243" max="10243" width="3.7265625" style="6" customWidth="1"/>
    <col min="10244" max="10257" width="3.26953125" style="6" customWidth="1"/>
    <col min="10258" max="10258" width="3.7265625" style="6" customWidth="1"/>
    <col min="10259" max="10274" width="3.26953125" style="6" customWidth="1"/>
    <col min="10275" max="10276" width="0.7265625" style="6" customWidth="1"/>
    <col min="10277" max="10313" width="3.26953125" style="6" customWidth="1"/>
    <col min="10314" max="10496" width="9" style="6"/>
    <col min="10497" max="10497" width="2.7265625" style="6" customWidth="1"/>
    <col min="10498" max="10498" width="0.7265625" style="6" customWidth="1"/>
    <col min="10499" max="10499" width="3.7265625" style="6" customWidth="1"/>
    <col min="10500" max="10513" width="3.26953125" style="6" customWidth="1"/>
    <col min="10514" max="10514" width="3.7265625" style="6" customWidth="1"/>
    <col min="10515" max="10530" width="3.26953125" style="6" customWidth="1"/>
    <col min="10531" max="10532" width="0.7265625" style="6" customWidth="1"/>
    <col min="10533" max="10569" width="3.26953125" style="6" customWidth="1"/>
    <col min="10570" max="10752" width="9" style="6"/>
    <col min="10753" max="10753" width="2.7265625" style="6" customWidth="1"/>
    <col min="10754" max="10754" width="0.7265625" style="6" customWidth="1"/>
    <col min="10755" max="10755" width="3.7265625" style="6" customWidth="1"/>
    <col min="10756" max="10769" width="3.26953125" style="6" customWidth="1"/>
    <col min="10770" max="10770" width="3.7265625" style="6" customWidth="1"/>
    <col min="10771" max="10786" width="3.26953125" style="6" customWidth="1"/>
    <col min="10787" max="10788" width="0.7265625" style="6" customWidth="1"/>
    <col min="10789" max="10825" width="3.26953125" style="6" customWidth="1"/>
    <col min="10826" max="11008" width="9" style="6"/>
    <col min="11009" max="11009" width="2.7265625" style="6" customWidth="1"/>
    <col min="11010" max="11010" width="0.7265625" style="6" customWidth="1"/>
    <col min="11011" max="11011" width="3.7265625" style="6" customWidth="1"/>
    <col min="11012" max="11025" width="3.26953125" style="6" customWidth="1"/>
    <col min="11026" max="11026" width="3.7265625" style="6" customWidth="1"/>
    <col min="11027" max="11042" width="3.26953125" style="6" customWidth="1"/>
    <col min="11043" max="11044" width="0.7265625" style="6" customWidth="1"/>
    <col min="11045" max="11081" width="3.26953125" style="6" customWidth="1"/>
    <col min="11082" max="11264" width="9" style="6"/>
    <col min="11265" max="11265" width="2.7265625" style="6" customWidth="1"/>
    <col min="11266" max="11266" width="0.7265625" style="6" customWidth="1"/>
    <col min="11267" max="11267" width="3.7265625" style="6" customWidth="1"/>
    <col min="11268" max="11281" width="3.26953125" style="6" customWidth="1"/>
    <col min="11282" max="11282" width="3.7265625" style="6" customWidth="1"/>
    <col min="11283" max="11298" width="3.26953125" style="6" customWidth="1"/>
    <col min="11299" max="11300" width="0.7265625" style="6" customWidth="1"/>
    <col min="11301" max="11337" width="3.26953125" style="6" customWidth="1"/>
    <col min="11338" max="11520" width="9" style="6"/>
    <col min="11521" max="11521" width="2.7265625" style="6" customWidth="1"/>
    <col min="11522" max="11522" width="0.7265625" style="6" customWidth="1"/>
    <col min="11523" max="11523" width="3.7265625" style="6" customWidth="1"/>
    <col min="11524" max="11537" width="3.26953125" style="6" customWidth="1"/>
    <col min="11538" max="11538" width="3.7265625" style="6" customWidth="1"/>
    <col min="11539" max="11554" width="3.26953125" style="6" customWidth="1"/>
    <col min="11555" max="11556" width="0.7265625" style="6" customWidth="1"/>
    <col min="11557" max="11593" width="3.26953125" style="6" customWidth="1"/>
    <col min="11594" max="11776" width="9" style="6"/>
    <col min="11777" max="11777" width="2.7265625" style="6" customWidth="1"/>
    <col min="11778" max="11778" width="0.7265625" style="6" customWidth="1"/>
    <col min="11779" max="11779" width="3.7265625" style="6" customWidth="1"/>
    <col min="11780" max="11793" width="3.26953125" style="6" customWidth="1"/>
    <col min="11794" max="11794" width="3.7265625" style="6" customWidth="1"/>
    <col min="11795" max="11810" width="3.26953125" style="6" customWidth="1"/>
    <col min="11811" max="11812" width="0.7265625" style="6" customWidth="1"/>
    <col min="11813" max="11849" width="3.26953125" style="6" customWidth="1"/>
    <col min="11850" max="12032" width="9" style="6"/>
    <col min="12033" max="12033" width="2.7265625" style="6" customWidth="1"/>
    <col min="12034" max="12034" width="0.7265625" style="6" customWidth="1"/>
    <col min="12035" max="12035" width="3.7265625" style="6" customWidth="1"/>
    <col min="12036" max="12049" width="3.26953125" style="6" customWidth="1"/>
    <col min="12050" max="12050" width="3.7265625" style="6" customWidth="1"/>
    <col min="12051" max="12066" width="3.26953125" style="6" customWidth="1"/>
    <col min="12067" max="12068" width="0.7265625" style="6" customWidth="1"/>
    <col min="12069" max="12105" width="3.26953125" style="6" customWidth="1"/>
    <col min="12106" max="12288" width="9" style="6"/>
    <col min="12289" max="12289" width="2.7265625" style="6" customWidth="1"/>
    <col min="12290" max="12290" width="0.7265625" style="6" customWidth="1"/>
    <col min="12291" max="12291" width="3.7265625" style="6" customWidth="1"/>
    <col min="12292" max="12305" width="3.26953125" style="6" customWidth="1"/>
    <col min="12306" max="12306" width="3.7265625" style="6" customWidth="1"/>
    <col min="12307" max="12322" width="3.26953125" style="6" customWidth="1"/>
    <col min="12323" max="12324" width="0.7265625" style="6" customWidth="1"/>
    <col min="12325" max="12361" width="3.26953125" style="6" customWidth="1"/>
    <col min="12362" max="12544" width="9" style="6"/>
    <col min="12545" max="12545" width="2.7265625" style="6" customWidth="1"/>
    <col min="12546" max="12546" width="0.7265625" style="6" customWidth="1"/>
    <col min="12547" max="12547" width="3.7265625" style="6" customWidth="1"/>
    <col min="12548" max="12561" width="3.26953125" style="6" customWidth="1"/>
    <col min="12562" max="12562" width="3.7265625" style="6" customWidth="1"/>
    <col min="12563" max="12578" width="3.26953125" style="6" customWidth="1"/>
    <col min="12579" max="12580" width="0.7265625" style="6" customWidth="1"/>
    <col min="12581" max="12617" width="3.26953125" style="6" customWidth="1"/>
    <col min="12618" max="12800" width="9" style="6"/>
    <col min="12801" max="12801" width="2.7265625" style="6" customWidth="1"/>
    <col min="12802" max="12802" width="0.7265625" style="6" customWidth="1"/>
    <col min="12803" max="12803" width="3.7265625" style="6" customWidth="1"/>
    <col min="12804" max="12817" width="3.26953125" style="6" customWidth="1"/>
    <col min="12818" max="12818" width="3.7265625" style="6" customWidth="1"/>
    <col min="12819" max="12834" width="3.26953125" style="6" customWidth="1"/>
    <col min="12835" max="12836" width="0.7265625" style="6" customWidth="1"/>
    <col min="12837" max="12873" width="3.26953125" style="6" customWidth="1"/>
    <col min="12874" max="13056" width="9" style="6"/>
    <col min="13057" max="13057" width="2.7265625" style="6" customWidth="1"/>
    <col min="13058" max="13058" width="0.7265625" style="6" customWidth="1"/>
    <col min="13059" max="13059" width="3.7265625" style="6" customWidth="1"/>
    <col min="13060" max="13073" width="3.26953125" style="6" customWidth="1"/>
    <col min="13074" max="13074" width="3.7265625" style="6" customWidth="1"/>
    <col min="13075" max="13090" width="3.26953125" style="6" customWidth="1"/>
    <col min="13091" max="13092" width="0.7265625" style="6" customWidth="1"/>
    <col min="13093" max="13129" width="3.26953125" style="6" customWidth="1"/>
    <col min="13130" max="13312" width="9" style="6"/>
    <col min="13313" max="13313" width="2.7265625" style="6" customWidth="1"/>
    <col min="13314" max="13314" width="0.7265625" style="6" customWidth="1"/>
    <col min="13315" max="13315" width="3.7265625" style="6" customWidth="1"/>
    <col min="13316" max="13329" width="3.26953125" style="6" customWidth="1"/>
    <col min="13330" max="13330" width="3.7265625" style="6" customWidth="1"/>
    <col min="13331" max="13346" width="3.26953125" style="6" customWidth="1"/>
    <col min="13347" max="13348" width="0.7265625" style="6" customWidth="1"/>
    <col min="13349" max="13385" width="3.26953125" style="6" customWidth="1"/>
    <col min="13386" max="13568" width="9" style="6"/>
    <col min="13569" max="13569" width="2.7265625" style="6" customWidth="1"/>
    <col min="13570" max="13570" width="0.7265625" style="6" customWidth="1"/>
    <col min="13571" max="13571" width="3.7265625" style="6" customWidth="1"/>
    <col min="13572" max="13585" width="3.26953125" style="6" customWidth="1"/>
    <col min="13586" max="13586" width="3.7265625" style="6" customWidth="1"/>
    <col min="13587" max="13602" width="3.26953125" style="6" customWidth="1"/>
    <col min="13603" max="13604" width="0.7265625" style="6" customWidth="1"/>
    <col min="13605" max="13641" width="3.26953125" style="6" customWidth="1"/>
    <col min="13642" max="13824" width="9" style="6"/>
    <col min="13825" max="13825" width="2.7265625" style="6" customWidth="1"/>
    <col min="13826" max="13826" width="0.7265625" style="6" customWidth="1"/>
    <col min="13827" max="13827" width="3.7265625" style="6" customWidth="1"/>
    <col min="13828" max="13841" width="3.26953125" style="6" customWidth="1"/>
    <col min="13842" max="13842" width="3.7265625" style="6" customWidth="1"/>
    <col min="13843" max="13858" width="3.26953125" style="6" customWidth="1"/>
    <col min="13859" max="13860" width="0.7265625" style="6" customWidth="1"/>
    <col min="13861" max="13897" width="3.26953125" style="6" customWidth="1"/>
    <col min="13898" max="14080" width="9" style="6"/>
    <col min="14081" max="14081" width="2.7265625" style="6" customWidth="1"/>
    <col min="14082" max="14082" width="0.7265625" style="6" customWidth="1"/>
    <col min="14083" max="14083" width="3.7265625" style="6" customWidth="1"/>
    <col min="14084" max="14097" width="3.26953125" style="6" customWidth="1"/>
    <col min="14098" max="14098" width="3.7265625" style="6" customWidth="1"/>
    <col min="14099" max="14114" width="3.26953125" style="6" customWidth="1"/>
    <col min="14115" max="14116" width="0.7265625" style="6" customWidth="1"/>
    <col min="14117" max="14153" width="3.26953125" style="6" customWidth="1"/>
    <col min="14154" max="14336" width="9" style="6"/>
    <col min="14337" max="14337" width="2.7265625" style="6" customWidth="1"/>
    <col min="14338" max="14338" width="0.7265625" style="6" customWidth="1"/>
    <col min="14339" max="14339" width="3.7265625" style="6" customWidth="1"/>
    <col min="14340" max="14353" width="3.26953125" style="6" customWidth="1"/>
    <col min="14354" max="14354" width="3.7265625" style="6" customWidth="1"/>
    <col min="14355" max="14370" width="3.26953125" style="6" customWidth="1"/>
    <col min="14371" max="14372" width="0.7265625" style="6" customWidth="1"/>
    <col min="14373" max="14409" width="3.26953125" style="6" customWidth="1"/>
    <col min="14410" max="14592" width="9" style="6"/>
    <col min="14593" max="14593" width="2.7265625" style="6" customWidth="1"/>
    <col min="14594" max="14594" width="0.7265625" style="6" customWidth="1"/>
    <col min="14595" max="14595" width="3.7265625" style="6" customWidth="1"/>
    <col min="14596" max="14609" width="3.26953125" style="6" customWidth="1"/>
    <col min="14610" max="14610" width="3.7265625" style="6" customWidth="1"/>
    <col min="14611" max="14626" width="3.26953125" style="6" customWidth="1"/>
    <col min="14627" max="14628" width="0.7265625" style="6" customWidth="1"/>
    <col min="14629" max="14665" width="3.26953125" style="6" customWidth="1"/>
    <col min="14666" max="14848" width="9" style="6"/>
    <col min="14849" max="14849" width="2.7265625" style="6" customWidth="1"/>
    <col min="14850" max="14850" width="0.7265625" style="6" customWidth="1"/>
    <col min="14851" max="14851" width="3.7265625" style="6" customWidth="1"/>
    <col min="14852" max="14865" width="3.26953125" style="6" customWidth="1"/>
    <col min="14866" max="14866" width="3.7265625" style="6" customWidth="1"/>
    <col min="14867" max="14882" width="3.26953125" style="6" customWidth="1"/>
    <col min="14883" max="14884" width="0.7265625" style="6" customWidth="1"/>
    <col min="14885" max="14921" width="3.26953125" style="6" customWidth="1"/>
    <col min="14922" max="15104" width="9" style="6"/>
    <col min="15105" max="15105" width="2.7265625" style="6" customWidth="1"/>
    <col min="15106" max="15106" width="0.7265625" style="6" customWidth="1"/>
    <col min="15107" max="15107" width="3.7265625" style="6" customWidth="1"/>
    <col min="15108" max="15121" width="3.26953125" style="6" customWidth="1"/>
    <col min="15122" max="15122" width="3.7265625" style="6" customWidth="1"/>
    <col min="15123" max="15138" width="3.26953125" style="6" customWidth="1"/>
    <col min="15139" max="15140" width="0.7265625" style="6" customWidth="1"/>
    <col min="15141" max="15177" width="3.26953125" style="6" customWidth="1"/>
    <col min="15178" max="15360" width="9" style="6"/>
    <col min="15361" max="15361" width="2.7265625" style="6" customWidth="1"/>
    <col min="15362" max="15362" width="0.7265625" style="6" customWidth="1"/>
    <col min="15363" max="15363" width="3.7265625" style="6" customWidth="1"/>
    <col min="15364" max="15377" width="3.26953125" style="6" customWidth="1"/>
    <col min="15378" max="15378" width="3.7265625" style="6" customWidth="1"/>
    <col min="15379" max="15394" width="3.26953125" style="6" customWidth="1"/>
    <col min="15395" max="15396" width="0.7265625" style="6" customWidth="1"/>
    <col min="15397" max="15433" width="3.26953125" style="6" customWidth="1"/>
    <col min="15434" max="15616" width="9" style="6"/>
    <col min="15617" max="15617" width="2.7265625" style="6" customWidth="1"/>
    <col min="15618" max="15618" width="0.7265625" style="6" customWidth="1"/>
    <col min="15619" max="15619" width="3.7265625" style="6" customWidth="1"/>
    <col min="15620" max="15633" width="3.26953125" style="6" customWidth="1"/>
    <col min="15634" max="15634" width="3.7265625" style="6" customWidth="1"/>
    <col min="15635" max="15650" width="3.26953125" style="6" customWidth="1"/>
    <col min="15651" max="15652" width="0.7265625" style="6" customWidth="1"/>
    <col min="15653" max="15689" width="3.26953125" style="6" customWidth="1"/>
    <col min="15690" max="15872" width="9" style="6"/>
    <col min="15873" max="15873" width="2.7265625" style="6" customWidth="1"/>
    <col min="15874" max="15874" width="0.7265625" style="6" customWidth="1"/>
    <col min="15875" max="15875" width="3.7265625" style="6" customWidth="1"/>
    <col min="15876" max="15889" width="3.26953125" style="6" customWidth="1"/>
    <col min="15890" max="15890" width="3.7265625" style="6" customWidth="1"/>
    <col min="15891" max="15906" width="3.26953125" style="6" customWidth="1"/>
    <col min="15907" max="15908" width="0.7265625" style="6" customWidth="1"/>
    <col min="15909" max="15945" width="3.26953125" style="6" customWidth="1"/>
    <col min="15946" max="16128" width="9" style="6"/>
    <col min="16129" max="16129" width="2.7265625" style="6" customWidth="1"/>
    <col min="16130" max="16130" width="0.7265625" style="6" customWidth="1"/>
    <col min="16131" max="16131" width="3.7265625" style="6" customWidth="1"/>
    <col min="16132" max="16145" width="3.26953125" style="6" customWidth="1"/>
    <col min="16146" max="16146" width="3.7265625" style="6" customWidth="1"/>
    <col min="16147" max="16162" width="3.26953125" style="6" customWidth="1"/>
    <col min="16163" max="16164" width="0.7265625" style="6" customWidth="1"/>
    <col min="16165" max="16201" width="3.26953125" style="6" customWidth="1"/>
    <col min="16202" max="16384" width="9" style="6"/>
  </cols>
  <sheetData>
    <row r="1" spans="1:78" ht="18" customHeight="1" x14ac:dyDescent="0.25">
      <c r="A1" s="5"/>
      <c r="B1" s="670"/>
      <c r="C1" s="671"/>
      <c r="D1" s="671"/>
      <c r="E1" s="671"/>
      <c r="F1" s="671"/>
      <c r="G1" s="659" t="s">
        <v>2772</v>
      </c>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1"/>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8" ht="13" customHeight="1" thickBot="1" x14ac:dyDescent="0.3">
      <c r="A2" s="12"/>
      <c r="B2" s="672"/>
      <c r="C2" s="673"/>
      <c r="D2" s="673"/>
      <c r="E2" s="673"/>
      <c r="F2" s="673"/>
      <c r="G2" s="662" t="s">
        <v>2738</v>
      </c>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4"/>
      <c r="AK2" s="5"/>
      <c r="AL2" s="5"/>
      <c r="AM2" s="674" t="str">
        <f>VLOOKUP(H16,AA94:AK178,11,FALSE)</f>
        <v>Building Use description will appear here.</v>
      </c>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6"/>
      <c r="BM2" s="5"/>
      <c r="BN2" s="5"/>
      <c r="BO2" s="5"/>
      <c r="BP2" s="5"/>
      <c r="BQ2" s="5"/>
      <c r="BR2" s="5"/>
      <c r="BS2" s="5"/>
      <c r="BT2" s="5"/>
      <c r="BU2" s="5"/>
    </row>
    <row r="3" spans="1:78" ht="12.75" customHeight="1" x14ac:dyDescent="0.25">
      <c r="A3" s="5"/>
      <c r="B3" s="683" t="s">
        <v>446</v>
      </c>
      <c r="C3" s="684"/>
      <c r="D3" s="684"/>
      <c r="E3" s="684"/>
      <c r="F3" s="684"/>
      <c r="G3" s="685"/>
      <c r="H3" s="686">
        <v>37</v>
      </c>
      <c r="I3" s="687"/>
      <c r="J3" s="688"/>
      <c r="K3" s="686">
        <v>2203</v>
      </c>
      <c r="L3" s="687"/>
      <c r="M3" s="687"/>
      <c r="N3" s="688"/>
      <c r="O3" s="686" t="s">
        <v>726</v>
      </c>
      <c r="P3" s="687"/>
      <c r="Q3" s="687"/>
      <c r="R3" s="687"/>
      <c r="S3" s="687"/>
      <c r="T3" s="687"/>
      <c r="U3" s="687"/>
      <c r="V3" s="687"/>
      <c r="W3" s="687"/>
      <c r="X3" s="687"/>
      <c r="Y3" s="688"/>
      <c r="Z3" s="689" t="s">
        <v>447</v>
      </c>
      <c r="AA3" s="690"/>
      <c r="AB3" s="690"/>
      <c r="AC3" s="690"/>
      <c r="AD3" s="691"/>
      <c r="AE3" s="695"/>
      <c r="AF3" s="696"/>
      <c r="AG3" s="696"/>
      <c r="AH3" s="696"/>
      <c r="AI3" s="696"/>
      <c r="AJ3" s="697"/>
      <c r="AK3" s="5"/>
      <c r="AL3" s="5"/>
      <c r="AM3" s="677"/>
      <c r="AN3" s="678"/>
      <c r="AO3" s="678"/>
      <c r="AP3" s="678"/>
      <c r="AQ3" s="678"/>
      <c r="AR3" s="678"/>
      <c r="AS3" s="678"/>
      <c r="AT3" s="678"/>
      <c r="AU3" s="678"/>
      <c r="AV3" s="678"/>
      <c r="AW3" s="678"/>
      <c r="AX3" s="678"/>
      <c r="AY3" s="678"/>
      <c r="AZ3" s="678"/>
      <c r="BA3" s="678"/>
      <c r="BB3" s="678"/>
      <c r="BC3" s="678"/>
      <c r="BD3" s="678"/>
      <c r="BE3" s="678"/>
      <c r="BF3" s="678"/>
      <c r="BG3" s="678"/>
      <c r="BH3" s="678"/>
      <c r="BI3" s="678"/>
      <c r="BJ3" s="678"/>
      <c r="BK3" s="678"/>
      <c r="BL3" s="679"/>
      <c r="BM3" s="5"/>
      <c r="BN3" s="5"/>
      <c r="BO3" s="5"/>
      <c r="BP3" s="5"/>
      <c r="BQ3" s="5"/>
      <c r="BR3" s="5"/>
      <c r="BS3" s="5"/>
      <c r="BT3" s="5"/>
      <c r="BU3" s="5"/>
      <c r="BV3" s="5"/>
      <c r="BW3" s="5"/>
      <c r="BX3" s="5"/>
      <c r="BY3" s="5"/>
      <c r="BZ3" s="5"/>
    </row>
    <row r="4" spans="1:78" ht="13" thickBot="1" x14ac:dyDescent="0.3">
      <c r="A4" s="5"/>
      <c r="B4" s="701" t="s">
        <v>448</v>
      </c>
      <c r="C4" s="702"/>
      <c r="D4" s="702"/>
      <c r="E4" s="702"/>
      <c r="F4" s="702"/>
      <c r="G4" s="703"/>
      <c r="H4" s="665"/>
      <c r="I4" s="666"/>
      <c r="J4" s="667"/>
      <c r="K4" s="665"/>
      <c r="L4" s="666"/>
      <c r="M4" s="666"/>
      <c r="N4" s="667"/>
      <c r="O4" s="666"/>
      <c r="P4" s="666"/>
      <c r="Q4" s="666"/>
      <c r="R4" s="666"/>
      <c r="S4" s="666"/>
      <c r="T4" s="666"/>
      <c r="U4" s="666"/>
      <c r="V4" s="666"/>
      <c r="W4" s="666"/>
      <c r="X4" s="666"/>
      <c r="Y4" s="667"/>
      <c r="Z4" s="692"/>
      <c r="AA4" s="693"/>
      <c r="AB4" s="693"/>
      <c r="AC4" s="693"/>
      <c r="AD4" s="694"/>
      <c r="AE4" s="698"/>
      <c r="AF4" s="699"/>
      <c r="AG4" s="699"/>
      <c r="AH4" s="699"/>
      <c r="AI4" s="699"/>
      <c r="AJ4" s="700"/>
      <c r="AK4" s="5"/>
      <c r="AL4" s="5"/>
      <c r="AM4" s="677"/>
      <c r="AN4" s="678"/>
      <c r="AO4" s="678"/>
      <c r="AP4" s="678"/>
      <c r="AQ4" s="678"/>
      <c r="AR4" s="678"/>
      <c r="AS4" s="678"/>
      <c r="AT4" s="678"/>
      <c r="AU4" s="678"/>
      <c r="AV4" s="678"/>
      <c r="AW4" s="678"/>
      <c r="AX4" s="678"/>
      <c r="AY4" s="678"/>
      <c r="AZ4" s="678"/>
      <c r="BA4" s="678"/>
      <c r="BB4" s="678"/>
      <c r="BC4" s="678"/>
      <c r="BD4" s="678"/>
      <c r="BE4" s="678"/>
      <c r="BF4" s="678"/>
      <c r="BG4" s="678"/>
      <c r="BH4" s="678"/>
      <c r="BI4" s="678"/>
      <c r="BJ4" s="678"/>
      <c r="BK4" s="678"/>
      <c r="BL4" s="679"/>
      <c r="BM4" s="5"/>
      <c r="BN4" s="5"/>
      <c r="BO4" s="5"/>
      <c r="BP4" s="5"/>
      <c r="BQ4" s="5"/>
      <c r="BR4" s="5"/>
      <c r="BS4" s="5"/>
      <c r="BT4" s="5"/>
      <c r="BU4" s="5"/>
      <c r="BV4" s="5"/>
      <c r="BW4" s="5"/>
      <c r="BX4" s="5"/>
      <c r="BY4" s="5"/>
      <c r="BZ4" s="5"/>
    </row>
    <row r="5" spans="1:78" ht="12" customHeight="1" x14ac:dyDescent="0.25">
      <c r="A5" s="5"/>
      <c r="B5" s="13"/>
      <c r="C5" s="668" t="s">
        <v>449</v>
      </c>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14"/>
      <c r="AJ5" s="15"/>
      <c r="AK5" s="5"/>
      <c r="AL5" s="5"/>
      <c r="AM5" s="677"/>
      <c r="AN5" s="678"/>
      <c r="AO5" s="678"/>
      <c r="AP5" s="678"/>
      <c r="AQ5" s="678"/>
      <c r="AR5" s="678"/>
      <c r="AS5" s="678"/>
      <c r="AT5" s="678"/>
      <c r="AU5" s="678"/>
      <c r="AV5" s="678"/>
      <c r="AW5" s="678"/>
      <c r="AX5" s="678"/>
      <c r="AY5" s="678"/>
      <c r="AZ5" s="678"/>
      <c r="BA5" s="678"/>
      <c r="BB5" s="678"/>
      <c r="BC5" s="678"/>
      <c r="BD5" s="678"/>
      <c r="BE5" s="678"/>
      <c r="BF5" s="678"/>
      <c r="BG5" s="678"/>
      <c r="BH5" s="678"/>
      <c r="BI5" s="678"/>
      <c r="BJ5" s="678"/>
      <c r="BK5" s="678"/>
      <c r="BL5" s="679"/>
      <c r="BM5" s="5"/>
      <c r="BN5" s="5"/>
      <c r="BO5" s="5"/>
      <c r="BP5" s="5"/>
      <c r="BQ5" s="5"/>
      <c r="BR5" s="5"/>
      <c r="BS5" s="5"/>
      <c r="BT5" s="5"/>
      <c r="BU5" s="5"/>
      <c r="BV5" s="5"/>
      <c r="BW5" s="5"/>
      <c r="BX5" s="5"/>
      <c r="BY5" s="5"/>
      <c r="BZ5" s="5"/>
    </row>
    <row r="6" spans="1:78" ht="12" customHeight="1" x14ac:dyDescent="0.25">
      <c r="A6" s="5"/>
      <c r="B6" s="16"/>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11"/>
      <c r="AJ6" s="17"/>
      <c r="AK6" s="5"/>
      <c r="AL6" s="5"/>
      <c r="AM6" s="677"/>
      <c r="AN6" s="678"/>
      <c r="AO6" s="678"/>
      <c r="AP6" s="678"/>
      <c r="AQ6" s="678"/>
      <c r="AR6" s="678"/>
      <c r="AS6" s="678"/>
      <c r="AT6" s="678"/>
      <c r="AU6" s="678"/>
      <c r="AV6" s="678"/>
      <c r="AW6" s="678"/>
      <c r="AX6" s="678"/>
      <c r="AY6" s="678"/>
      <c r="AZ6" s="678"/>
      <c r="BA6" s="678"/>
      <c r="BB6" s="678"/>
      <c r="BC6" s="678"/>
      <c r="BD6" s="678"/>
      <c r="BE6" s="678"/>
      <c r="BF6" s="678"/>
      <c r="BG6" s="678"/>
      <c r="BH6" s="678"/>
      <c r="BI6" s="678"/>
      <c r="BJ6" s="678"/>
      <c r="BK6" s="678"/>
      <c r="BL6" s="679"/>
      <c r="BM6" s="5"/>
      <c r="BN6" s="5"/>
      <c r="BO6" s="5"/>
      <c r="BP6" s="5"/>
      <c r="BQ6" s="5"/>
      <c r="BR6" s="5"/>
      <c r="BS6" s="5"/>
      <c r="BT6" s="5"/>
      <c r="BU6" s="5"/>
      <c r="BV6" s="5"/>
      <c r="BW6" s="5"/>
      <c r="BX6" s="5"/>
      <c r="BY6" s="5"/>
      <c r="BZ6" s="5"/>
    </row>
    <row r="7" spans="1:78" x14ac:dyDescent="0.25">
      <c r="A7" s="18"/>
      <c r="B7" s="16"/>
      <c r="C7" s="19" t="s">
        <v>450</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1"/>
      <c r="AK7" s="18"/>
      <c r="AL7" s="5"/>
      <c r="AM7" s="677"/>
      <c r="AN7" s="678"/>
      <c r="AO7" s="678"/>
      <c r="AP7" s="678"/>
      <c r="AQ7" s="678"/>
      <c r="AR7" s="678"/>
      <c r="AS7" s="678"/>
      <c r="AT7" s="678"/>
      <c r="AU7" s="678"/>
      <c r="AV7" s="678"/>
      <c r="AW7" s="678"/>
      <c r="AX7" s="678"/>
      <c r="AY7" s="678"/>
      <c r="AZ7" s="678"/>
      <c r="BA7" s="678"/>
      <c r="BB7" s="678"/>
      <c r="BC7" s="678"/>
      <c r="BD7" s="678"/>
      <c r="BE7" s="678"/>
      <c r="BF7" s="678"/>
      <c r="BG7" s="678"/>
      <c r="BH7" s="678"/>
      <c r="BI7" s="678"/>
      <c r="BJ7" s="678"/>
      <c r="BK7" s="678"/>
      <c r="BL7" s="679"/>
      <c r="BM7" s="5"/>
      <c r="BN7" s="5"/>
      <c r="BO7" s="5"/>
      <c r="BP7" s="5"/>
      <c r="BQ7" s="5"/>
      <c r="BR7" s="5"/>
      <c r="BS7" s="5"/>
      <c r="BT7" s="5"/>
      <c r="BU7" s="5"/>
      <c r="BV7" s="5"/>
      <c r="BW7" s="5"/>
      <c r="BX7" s="5"/>
      <c r="BY7" s="5"/>
      <c r="BZ7" s="5"/>
    </row>
    <row r="8" spans="1:78" ht="12.75" customHeight="1" x14ac:dyDescent="0.25">
      <c r="A8" s="5"/>
      <c r="B8" s="16"/>
      <c r="C8" s="538" t="s">
        <v>2925</v>
      </c>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22"/>
      <c r="AJ8" s="21"/>
      <c r="AK8" s="18"/>
      <c r="AL8" s="5"/>
      <c r="AM8" s="677"/>
      <c r="AN8" s="678"/>
      <c r="AO8" s="678"/>
      <c r="AP8" s="678"/>
      <c r="AQ8" s="678"/>
      <c r="AR8" s="678"/>
      <c r="AS8" s="678"/>
      <c r="AT8" s="678"/>
      <c r="AU8" s="678"/>
      <c r="AV8" s="678"/>
      <c r="AW8" s="678"/>
      <c r="AX8" s="678"/>
      <c r="AY8" s="678"/>
      <c r="AZ8" s="678"/>
      <c r="BA8" s="678"/>
      <c r="BB8" s="678"/>
      <c r="BC8" s="678"/>
      <c r="BD8" s="678"/>
      <c r="BE8" s="678"/>
      <c r="BF8" s="678"/>
      <c r="BG8" s="678"/>
      <c r="BH8" s="678"/>
      <c r="BI8" s="678"/>
      <c r="BJ8" s="678"/>
      <c r="BK8" s="678"/>
      <c r="BL8" s="679"/>
      <c r="BM8" s="5"/>
      <c r="BN8" s="5"/>
      <c r="BO8" s="5"/>
      <c r="BP8" s="5"/>
      <c r="BQ8" s="5"/>
      <c r="BR8" s="5"/>
      <c r="BS8" s="5"/>
      <c r="BT8" s="5"/>
      <c r="BU8" s="5"/>
      <c r="BV8" s="5"/>
      <c r="BW8" s="5"/>
      <c r="BX8" s="5"/>
      <c r="BY8" s="5"/>
      <c r="BZ8" s="5"/>
    </row>
    <row r="9" spans="1:78" x14ac:dyDescent="0.25">
      <c r="A9" s="5"/>
      <c r="B9" s="16"/>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22"/>
      <c r="AJ9" s="21"/>
      <c r="AK9" s="18"/>
      <c r="AL9" s="5"/>
      <c r="AM9" s="677"/>
      <c r="AN9" s="678"/>
      <c r="AO9" s="678"/>
      <c r="AP9" s="678"/>
      <c r="AQ9" s="678"/>
      <c r="AR9" s="678"/>
      <c r="AS9" s="678"/>
      <c r="AT9" s="678"/>
      <c r="AU9" s="678"/>
      <c r="AV9" s="678"/>
      <c r="AW9" s="678"/>
      <c r="AX9" s="678"/>
      <c r="AY9" s="678"/>
      <c r="AZ9" s="678"/>
      <c r="BA9" s="678"/>
      <c r="BB9" s="678"/>
      <c r="BC9" s="678"/>
      <c r="BD9" s="678"/>
      <c r="BE9" s="678"/>
      <c r="BF9" s="678"/>
      <c r="BG9" s="678"/>
      <c r="BH9" s="678"/>
      <c r="BI9" s="678"/>
      <c r="BJ9" s="678"/>
      <c r="BK9" s="678"/>
      <c r="BL9" s="679"/>
      <c r="BM9" s="5"/>
      <c r="BN9" s="5"/>
      <c r="BO9" s="5"/>
      <c r="BP9" s="5"/>
      <c r="BQ9" s="5"/>
      <c r="BR9" s="5"/>
      <c r="BS9" s="5"/>
      <c r="BT9" s="5"/>
      <c r="BU9" s="5"/>
      <c r="BV9" s="5"/>
      <c r="BW9" s="5"/>
      <c r="BX9" s="5"/>
      <c r="BY9" s="5"/>
      <c r="BZ9" s="5"/>
    </row>
    <row r="10" spans="1:78" ht="11.5" customHeight="1" x14ac:dyDescent="0.25">
      <c r="A10" s="23"/>
      <c r="B10" s="24"/>
      <c r="C10" s="11"/>
      <c r="D10" s="11"/>
      <c r="E10" s="11"/>
      <c r="F10" s="11"/>
      <c r="G10" s="11"/>
      <c r="H10" s="11"/>
      <c r="I10" s="11"/>
      <c r="J10" s="11"/>
      <c r="K10" s="11"/>
      <c r="L10" s="11"/>
      <c r="M10" s="11"/>
      <c r="N10" s="22"/>
      <c r="O10" s="22"/>
      <c r="P10" s="22"/>
      <c r="Q10" s="22"/>
      <c r="R10" s="22"/>
      <c r="S10" s="22"/>
      <c r="T10" s="22"/>
      <c r="U10" s="22"/>
      <c r="V10" s="22"/>
      <c r="W10" s="22"/>
      <c r="X10" s="22"/>
      <c r="Y10" s="22"/>
      <c r="Z10" s="11"/>
      <c r="AA10" s="11"/>
      <c r="AB10" s="11"/>
      <c r="AC10" s="11"/>
      <c r="AD10" s="11"/>
      <c r="AE10" s="11"/>
      <c r="AF10" s="11"/>
      <c r="AG10" s="11"/>
      <c r="AH10" s="22"/>
      <c r="AI10" s="22"/>
      <c r="AJ10" s="21"/>
      <c r="AK10" s="18"/>
      <c r="AL10" s="5"/>
      <c r="AM10" s="677"/>
      <c r="AN10" s="678"/>
      <c r="AO10" s="678"/>
      <c r="AP10" s="678"/>
      <c r="AQ10" s="678"/>
      <c r="AR10" s="678"/>
      <c r="AS10" s="678"/>
      <c r="AT10" s="678"/>
      <c r="AU10" s="678"/>
      <c r="AV10" s="678"/>
      <c r="AW10" s="678"/>
      <c r="AX10" s="678"/>
      <c r="AY10" s="678"/>
      <c r="AZ10" s="678"/>
      <c r="BA10" s="678"/>
      <c r="BB10" s="678"/>
      <c r="BC10" s="678"/>
      <c r="BD10" s="678"/>
      <c r="BE10" s="678"/>
      <c r="BF10" s="678"/>
      <c r="BG10" s="678"/>
      <c r="BH10" s="678"/>
      <c r="BI10" s="678"/>
      <c r="BJ10" s="678"/>
      <c r="BK10" s="678"/>
      <c r="BL10" s="679"/>
      <c r="BM10" s="5"/>
      <c r="BN10" s="5"/>
      <c r="BO10" s="5"/>
      <c r="BP10" s="5"/>
      <c r="BQ10" s="5"/>
      <c r="BR10" s="5"/>
      <c r="BS10" s="5"/>
      <c r="BT10" s="5"/>
      <c r="BU10" s="5"/>
      <c r="BV10" s="5"/>
      <c r="BW10" s="5"/>
      <c r="BX10" s="5"/>
      <c r="BY10" s="5"/>
      <c r="BZ10" s="5"/>
    </row>
    <row r="11" spans="1:78" x14ac:dyDescent="0.25">
      <c r="A11" s="5"/>
      <c r="B11" s="16"/>
      <c r="C11" s="633" t="s">
        <v>451</v>
      </c>
      <c r="D11" s="634"/>
      <c r="E11" s="634"/>
      <c r="F11" s="634"/>
      <c r="G11" s="634"/>
      <c r="H11" s="634"/>
      <c r="I11" s="634"/>
      <c r="J11" s="634"/>
      <c r="K11" s="634"/>
      <c r="L11" s="634"/>
      <c r="M11" s="634"/>
      <c r="N11" s="634"/>
      <c r="O11" s="635"/>
      <c r="P11" s="22"/>
      <c r="Q11" s="26"/>
      <c r="R11" s="26"/>
      <c r="S11" s="26"/>
      <c r="T11" s="26"/>
      <c r="U11" s="26"/>
      <c r="V11" s="26"/>
      <c r="W11" s="26"/>
      <c r="X11" s="386"/>
      <c r="Y11" s="386"/>
      <c r="Z11" s="386"/>
      <c r="AA11" s="386"/>
      <c r="AB11" s="386"/>
      <c r="AC11" s="386"/>
      <c r="AD11" s="386"/>
      <c r="AE11" s="386"/>
      <c r="AF11" s="386"/>
      <c r="AG11" s="386"/>
      <c r="AH11" s="386"/>
      <c r="AI11" s="22"/>
      <c r="AJ11" s="21"/>
      <c r="AK11" s="18"/>
      <c r="AL11" s="5"/>
      <c r="AM11" s="677"/>
      <c r="AN11" s="678"/>
      <c r="AO11" s="678"/>
      <c r="AP11" s="678"/>
      <c r="AQ11" s="678"/>
      <c r="AR11" s="678"/>
      <c r="AS11" s="678"/>
      <c r="AT11" s="678"/>
      <c r="AU11" s="678"/>
      <c r="AV11" s="678"/>
      <c r="AW11" s="678"/>
      <c r="AX11" s="678"/>
      <c r="AY11" s="678"/>
      <c r="AZ11" s="678"/>
      <c r="BA11" s="678"/>
      <c r="BB11" s="678"/>
      <c r="BC11" s="678"/>
      <c r="BD11" s="678"/>
      <c r="BE11" s="678"/>
      <c r="BF11" s="678"/>
      <c r="BG11" s="678"/>
      <c r="BH11" s="678"/>
      <c r="BI11" s="678"/>
      <c r="BJ11" s="678"/>
      <c r="BK11" s="678"/>
      <c r="BL11" s="679"/>
      <c r="BM11" s="5"/>
      <c r="BN11" s="5"/>
      <c r="BO11" s="5"/>
      <c r="BP11" s="5"/>
      <c r="BQ11" s="5"/>
      <c r="BR11" s="5"/>
      <c r="BS11" s="5"/>
      <c r="BT11" s="5"/>
      <c r="BU11" s="5"/>
      <c r="BV11" s="5"/>
      <c r="BW11" s="5"/>
      <c r="BX11" s="5"/>
      <c r="BY11" s="5"/>
      <c r="BZ11" s="5"/>
    </row>
    <row r="12" spans="1:78" ht="5.15" customHeight="1" x14ac:dyDescent="0.25">
      <c r="A12" s="23"/>
      <c r="B12" s="16"/>
      <c r="C12" s="22"/>
      <c r="D12" s="22"/>
      <c r="E12" s="22"/>
      <c r="F12" s="22"/>
      <c r="G12" s="22"/>
      <c r="H12" s="22"/>
      <c r="I12" s="22"/>
      <c r="J12" s="22"/>
      <c r="K12" s="22"/>
      <c r="L12" s="22"/>
      <c r="M12" s="22"/>
      <c r="N12" s="22"/>
      <c r="O12" s="25"/>
      <c r="P12" s="22"/>
      <c r="Q12" s="22"/>
      <c r="R12" s="22"/>
      <c r="S12" s="22"/>
      <c r="T12" s="22"/>
      <c r="U12" s="22"/>
      <c r="V12" s="22"/>
      <c r="W12" s="22"/>
      <c r="X12" s="22"/>
      <c r="Y12" s="22"/>
      <c r="Z12" s="22"/>
      <c r="AA12" s="22"/>
      <c r="AB12" s="22"/>
      <c r="AC12" s="22"/>
      <c r="AD12" s="22"/>
      <c r="AE12" s="22"/>
      <c r="AF12" s="22"/>
      <c r="AG12" s="22"/>
      <c r="AH12" s="22"/>
      <c r="AI12" s="22"/>
      <c r="AJ12" s="21"/>
      <c r="AK12" s="18"/>
      <c r="AL12" s="5"/>
      <c r="AM12" s="677"/>
      <c r="AN12" s="678"/>
      <c r="AO12" s="678"/>
      <c r="AP12" s="678"/>
      <c r="AQ12" s="678"/>
      <c r="AR12" s="678"/>
      <c r="AS12" s="678"/>
      <c r="AT12" s="678"/>
      <c r="AU12" s="678"/>
      <c r="AV12" s="678"/>
      <c r="AW12" s="678"/>
      <c r="AX12" s="678"/>
      <c r="AY12" s="678"/>
      <c r="AZ12" s="678"/>
      <c r="BA12" s="678"/>
      <c r="BB12" s="678"/>
      <c r="BC12" s="678"/>
      <c r="BD12" s="678"/>
      <c r="BE12" s="678"/>
      <c r="BF12" s="678"/>
      <c r="BG12" s="678"/>
      <c r="BH12" s="678"/>
      <c r="BI12" s="678"/>
      <c r="BJ12" s="678"/>
      <c r="BK12" s="678"/>
      <c r="BL12" s="679"/>
      <c r="BM12" s="5"/>
      <c r="BN12" s="5"/>
      <c r="BO12" s="5"/>
      <c r="BP12" s="5"/>
      <c r="BQ12" s="5"/>
      <c r="BR12" s="5"/>
      <c r="BS12" s="5"/>
      <c r="BT12" s="5"/>
      <c r="BU12" s="5"/>
      <c r="BV12" s="5"/>
      <c r="BW12" s="5"/>
      <c r="BX12" s="5"/>
      <c r="BY12" s="5"/>
      <c r="BZ12" s="5"/>
    </row>
    <row r="13" spans="1:78" ht="12.75" customHeight="1" x14ac:dyDescent="0.25">
      <c r="A13" s="23"/>
      <c r="B13" s="16"/>
      <c r="C13" s="642" t="s">
        <v>452</v>
      </c>
      <c r="D13" s="642"/>
      <c r="E13" s="642"/>
      <c r="F13" s="642"/>
      <c r="G13" s="642"/>
      <c r="H13" s="643"/>
      <c r="I13" s="643"/>
      <c r="J13" s="643"/>
      <c r="K13" s="643"/>
      <c r="L13" s="643"/>
      <c r="M13" s="643"/>
      <c r="N13" s="643"/>
      <c r="O13" s="637"/>
      <c r="P13" s="637"/>
      <c r="Q13" s="637"/>
      <c r="R13" s="638" t="str">
        <f>IF(O13="","",O13/O$16)</f>
        <v/>
      </c>
      <c r="S13" s="638"/>
      <c r="T13" s="649" t="s">
        <v>453</v>
      </c>
      <c r="U13" s="280" t="s">
        <v>2909</v>
      </c>
      <c r="V13" s="22"/>
      <c r="W13" s="22"/>
      <c r="X13" s="22"/>
      <c r="Y13" s="22"/>
      <c r="Z13" s="22"/>
      <c r="AA13" s="22"/>
      <c r="AB13" s="22"/>
      <c r="AC13" s="22"/>
      <c r="AD13" s="22"/>
      <c r="AE13" s="27"/>
      <c r="AF13" s="639"/>
      <c r="AG13" s="640"/>
      <c r="AH13" s="641"/>
      <c r="AI13" s="22"/>
      <c r="AJ13" s="21"/>
      <c r="AK13" s="18"/>
      <c r="AL13" s="5"/>
      <c r="AM13" s="677"/>
      <c r="AN13" s="678"/>
      <c r="AO13" s="678"/>
      <c r="AP13" s="678"/>
      <c r="AQ13" s="678"/>
      <c r="AR13" s="678"/>
      <c r="AS13" s="678"/>
      <c r="AT13" s="678"/>
      <c r="AU13" s="678"/>
      <c r="AV13" s="678"/>
      <c r="AW13" s="678"/>
      <c r="AX13" s="678"/>
      <c r="AY13" s="678"/>
      <c r="AZ13" s="678"/>
      <c r="BA13" s="678"/>
      <c r="BB13" s="678"/>
      <c r="BC13" s="678"/>
      <c r="BD13" s="678"/>
      <c r="BE13" s="678"/>
      <c r="BF13" s="678"/>
      <c r="BG13" s="678"/>
      <c r="BH13" s="678"/>
      <c r="BI13" s="678"/>
      <c r="BJ13" s="678"/>
      <c r="BK13" s="678"/>
      <c r="BL13" s="679"/>
      <c r="BM13" s="5"/>
      <c r="BN13" s="5"/>
      <c r="BO13" s="5"/>
      <c r="BP13" s="5"/>
      <c r="BQ13" s="5"/>
      <c r="BR13" s="5"/>
      <c r="BS13" s="5"/>
      <c r="BT13" s="5"/>
      <c r="BU13" s="5"/>
      <c r="BV13" s="5"/>
      <c r="BW13" s="5"/>
      <c r="BX13" s="5"/>
      <c r="BY13" s="5"/>
      <c r="BZ13" s="5"/>
    </row>
    <row r="14" spans="1:78" ht="12.75" customHeight="1" x14ac:dyDescent="0.25">
      <c r="A14" s="23"/>
      <c r="B14" s="16"/>
      <c r="C14" s="642" t="s">
        <v>454</v>
      </c>
      <c r="D14" s="642"/>
      <c r="E14" s="642"/>
      <c r="F14" s="642"/>
      <c r="G14" s="642"/>
      <c r="H14" s="643"/>
      <c r="I14" s="643"/>
      <c r="J14" s="643"/>
      <c r="K14" s="643"/>
      <c r="L14" s="643"/>
      <c r="M14" s="643"/>
      <c r="N14" s="643"/>
      <c r="O14" s="637"/>
      <c r="P14" s="637"/>
      <c r="Q14" s="637"/>
      <c r="R14" s="638" t="str">
        <f>IF(O14="","",O14/O$16)</f>
        <v/>
      </c>
      <c r="S14" s="638"/>
      <c r="T14" s="650"/>
      <c r="U14" s="280" t="s">
        <v>2910</v>
      </c>
      <c r="AF14" s="646"/>
      <c r="AG14" s="647"/>
      <c r="AH14" s="648"/>
      <c r="AI14" s="22"/>
      <c r="AJ14" s="21"/>
      <c r="AK14" s="18"/>
      <c r="AL14" s="5"/>
      <c r="AM14" s="677"/>
      <c r="AN14" s="678"/>
      <c r="AO14" s="678"/>
      <c r="AP14" s="678"/>
      <c r="AQ14" s="678"/>
      <c r="AR14" s="678"/>
      <c r="AS14" s="678"/>
      <c r="AT14" s="678"/>
      <c r="AU14" s="678"/>
      <c r="AV14" s="678"/>
      <c r="AW14" s="678"/>
      <c r="AX14" s="678"/>
      <c r="AY14" s="678"/>
      <c r="AZ14" s="678"/>
      <c r="BA14" s="678"/>
      <c r="BB14" s="678"/>
      <c r="BC14" s="678"/>
      <c r="BD14" s="678"/>
      <c r="BE14" s="678"/>
      <c r="BF14" s="678"/>
      <c r="BG14" s="678"/>
      <c r="BH14" s="678"/>
      <c r="BI14" s="678"/>
      <c r="BJ14" s="678"/>
      <c r="BK14" s="678"/>
      <c r="BL14" s="679"/>
      <c r="BM14" s="5"/>
      <c r="BN14" s="5"/>
      <c r="BO14" s="5"/>
      <c r="BP14" s="5"/>
      <c r="BQ14" s="5"/>
      <c r="BR14" s="5"/>
      <c r="BS14" s="5"/>
      <c r="BT14" s="5"/>
      <c r="BU14" s="5"/>
      <c r="BV14" s="5"/>
      <c r="BW14" s="5"/>
      <c r="BX14" s="5"/>
      <c r="BY14" s="5"/>
      <c r="BZ14" s="5"/>
    </row>
    <row r="15" spans="1:78" ht="12.75" customHeight="1" x14ac:dyDescent="0.35">
      <c r="A15" s="23"/>
      <c r="B15" s="16"/>
      <c r="C15" s="642" t="s">
        <v>455</v>
      </c>
      <c r="D15" s="642"/>
      <c r="E15" s="642"/>
      <c r="F15" s="642"/>
      <c r="G15" s="705"/>
      <c r="H15" s="643"/>
      <c r="I15" s="643"/>
      <c r="J15" s="643"/>
      <c r="K15" s="643"/>
      <c r="L15" s="643"/>
      <c r="M15" s="643"/>
      <c r="N15" s="643"/>
      <c r="O15" s="637"/>
      <c r="P15" s="637"/>
      <c r="Q15" s="637"/>
      <c r="R15" s="638" t="str">
        <f>IF(O15="","",O15/O$16)</f>
        <v/>
      </c>
      <c r="S15" s="638"/>
      <c r="T15" s="650"/>
      <c r="U15" s="281" t="s">
        <v>2911</v>
      </c>
      <c r="V15" s="282"/>
      <c r="W15" s="283"/>
      <c r="X15" s="283"/>
      <c r="Y15" s="283"/>
      <c r="Z15" s="283"/>
      <c r="AA15" s="283"/>
      <c r="AB15" s="283"/>
      <c r="AC15" s="283"/>
      <c r="AD15" s="283"/>
      <c r="AE15" s="143"/>
      <c r="AF15" s="646"/>
      <c r="AG15" s="647"/>
      <c r="AH15" s="648"/>
      <c r="AI15" s="22"/>
      <c r="AJ15" s="21"/>
      <c r="AK15" s="18"/>
      <c r="AL15" s="5"/>
      <c r="AM15" s="677"/>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9"/>
      <c r="BM15" s="5"/>
      <c r="BN15" s="5"/>
      <c r="BO15" s="5"/>
      <c r="BP15" s="5"/>
      <c r="BQ15" s="5"/>
      <c r="BR15" s="5"/>
      <c r="BS15" s="5"/>
      <c r="BT15" s="5"/>
      <c r="BU15" s="5"/>
      <c r="BV15" s="5"/>
      <c r="BW15" s="5"/>
      <c r="BX15" s="5"/>
      <c r="BY15" s="5"/>
      <c r="BZ15" s="5"/>
    </row>
    <row r="16" spans="1:78" ht="12.75" customHeight="1" x14ac:dyDescent="0.25">
      <c r="A16" s="23"/>
      <c r="B16" s="30"/>
      <c r="C16" s="25" t="s">
        <v>457</v>
      </c>
      <c r="D16" s="22"/>
      <c r="E16" s="22"/>
      <c r="F16" s="22"/>
      <c r="G16" s="22"/>
      <c r="H16" s="706" t="s">
        <v>458</v>
      </c>
      <c r="I16" s="706"/>
      <c r="J16" s="706"/>
      <c r="K16" s="706"/>
      <c r="L16" s="706"/>
      <c r="M16" s="706"/>
      <c r="N16" s="706"/>
      <c r="O16" s="707" t="str">
        <f>IF(SUM(O13:Q15)=0,"",SUM(O13:Q15))</f>
        <v/>
      </c>
      <c r="P16" s="707"/>
      <c r="Q16" s="707"/>
      <c r="R16" s="31"/>
      <c r="S16" s="32"/>
      <c r="T16" s="650"/>
      <c r="U16" s="28" t="s">
        <v>456</v>
      </c>
      <c r="V16" s="29"/>
      <c r="W16" s="29"/>
      <c r="X16" s="29"/>
      <c r="Y16" s="29"/>
      <c r="Z16" s="29"/>
      <c r="AA16" s="29"/>
      <c r="AB16" s="29"/>
      <c r="AC16" s="29"/>
      <c r="AD16" s="29"/>
      <c r="AE16" s="11"/>
      <c r="AF16" s="11"/>
      <c r="AG16" s="619"/>
      <c r="AH16" s="620"/>
      <c r="AI16" s="33"/>
      <c r="AJ16" s="21"/>
      <c r="AK16" s="18"/>
      <c r="AL16" s="5"/>
      <c r="AM16" s="677"/>
      <c r="AN16" s="678"/>
      <c r="AO16" s="678"/>
      <c r="AP16" s="678"/>
      <c r="AQ16" s="678"/>
      <c r="AR16" s="678"/>
      <c r="AS16" s="678"/>
      <c r="AT16" s="678"/>
      <c r="AU16" s="678"/>
      <c r="AV16" s="678"/>
      <c r="AW16" s="678"/>
      <c r="AX16" s="678"/>
      <c r="AY16" s="678"/>
      <c r="AZ16" s="678"/>
      <c r="BA16" s="678"/>
      <c r="BB16" s="678"/>
      <c r="BC16" s="678"/>
      <c r="BD16" s="678"/>
      <c r="BE16" s="678"/>
      <c r="BF16" s="678"/>
      <c r="BG16" s="678"/>
      <c r="BH16" s="678"/>
      <c r="BI16" s="678"/>
      <c r="BJ16" s="678"/>
      <c r="BK16" s="678"/>
      <c r="BL16" s="679"/>
      <c r="BM16" s="5"/>
      <c r="BN16" s="5"/>
      <c r="BO16" s="5"/>
      <c r="BP16" s="5"/>
      <c r="BQ16" s="5"/>
      <c r="BR16" s="5"/>
      <c r="BS16" s="5"/>
      <c r="BT16" s="5"/>
      <c r="BU16" s="5"/>
      <c r="BV16" s="5"/>
      <c r="BW16" s="5"/>
      <c r="BX16" s="5"/>
      <c r="BY16" s="5"/>
      <c r="BZ16" s="5"/>
    </row>
    <row r="17" spans="1:78" ht="12.75" customHeight="1" x14ac:dyDescent="0.25">
      <c r="A17" s="18"/>
      <c r="B17" s="24"/>
      <c r="C17" s="11"/>
      <c r="D17" s="22"/>
      <c r="E17" s="22"/>
      <c r="F17" s="22"/>
      <c r="G17" s="22"/>
      <c r="H17" s="22"/>
      <c r="I17" s="22"/>
      <c r="J17" s="11"/>
      <c r="K17" s="22"/>
      <c r="L17" s="22"/>
      <c r="M17" s="22"/>
      <c r="N17" s="11"/>
      <c r="O17" s="11"/>
      <c r="P17" s="11"/>
      <c r="Q17" s="11"/>
      <c r="R17" s="11"/>
      <c r="S17" s="11"/>
      <c r="T17" s="651"/>
      <c r="U17" s="28" t="s">
        <v>459</v>
      </c>
      <c r="V17" s="5"/>
      <c r="W17" s="5"/>
      <c r="X17" s="5"/>
      <c r="Y17" s="5"/>
      <c r="Z17" s="5"/>
      <c r="AA17" s="5"/>
      <c r="AB17" s="5"/>
      <c r="AC17" s="5"/>
      <c r="AD17" s="5"/>
      <c r="AE17" s="5"/>
      <c r="AF17" s="5"/>
      <c r="AG17" s="619"/>
      <c r="AH17" s="620"/>
      <c r="AI17" s="11"/>
      <c r="AJ17" s="21"/>
      <c r="AK17" s="18"/>
      <c r="AL17" s="5"/>
      <c r="AM17" s="677"/>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9"/>
      <c r="BM17" s="5"/>
      <c r="BN17" s="5"/>
      <c r="BO17" s="5"/>
      <c r="BP17" s="5"/>
      <c r="BQ17" s="5"/>
      <c r="BR17" s="5"/>
      <c r="BS17" s="5"/>
      <c r="BT17" s="5"/>
      <c r="BU17" s="5"/>
      <c r="BV17" s="5"/>
      <c r="BW17" s="5"/>
      <c r="BX17" s="5"/>
      <c r="BY17" s="5"/>
      <c r="BZ17" s="5"/>
    </row>
    <row r="18" spans="1:78" ht="12.75" customHeight="1" x14ac:dyDescent="0.25">
      <c r="A18" s="18"/>
      <c r="B18" s="16"/>
      <c r="C18" s="633" t="s">
        <v>460</v>
      </c>
      <c r="D18" s="634"/>
      <c r="E18" s="634"/>
      <c r="F18" s="634"/>
      <c r="G18" s="634"/>
      <c r="H18" s="634"/>
      <c r="I18" s="634"/>
      <c r="J18" s="634"/>
      <c r="K18" s="634"/>
      <c r="L18" s="634"/>
      <c r="M18" s="634"/>
      <c r="N18" s="634"/>
      <c r="O18" s="635"/>
      <c r="P18" s="28"/>
      <c r="Q18" s="28"/>
      <c r="R18" s="28"/>
      <c r="S18" s="28"/>
      <c r="T18" s="28"/>
      <c r="U18" s="28"/>
      <c r="V18" s="28"/>
      <c r="W18" s="28"/>
      <c r="X18" s="28"/>
      <c r="Y18" s="28"/>
      <c r="Z18" s="28"/>
      <c r="AA18" s="28"/>
      <c r="AB18" s="28"/>
      <c r="AC18" s="28"/>
      <c r="AD18" s="28"/>
      <c r="AE18" s="28"/>
      <c r="AF18" s="28"/>
      <c r="AG18" s="28"/>
      <c r="AH18" s="28"/>
      <c r="AI18" s="11"/>
      <c r="AJ18" s="21"/>
      <c r="AK18" s="18"/>
      <c r="AL18" s="5"/>
      <c r="AM18" s="677"/>
      <c r="AN18" s="678"/>
      <c r="AO18" s="678"/>
      <c r="AP18" s="678"/>
      <c r="AQ18" s="678"/>
      <c r="AR18" s="678"/>
      <c r="AS18" s="678"/>
      <c r="AT18" s="678"/>
      <c r="AU18" s="678"/>
      <c r="AV18" s="678"/>
      <c r="AW18" s="678"/>
      <c r="AX18" s="678"/>
      <c r="AY18" s="678"/>
      <c r="AZ18" s="678"/>
      <c r="BA18" s="678"/>
      <c r="BB18" s="678"/>
      <c r="BC18" s="678"/>
      <c r="BD18" s="678"/>
      <c r="BE18" s="678"/>
      <c r="BF18" s="678"/>
      <c r="BG18" s="678"/>
      <c r="BH18" s="678"/>
      <c r="BI18" s="678"/>
      <c r="BJ18" s="678"/>
      <c r="BK18" s="678"/>
      <c r="BL18" s="679"/>
      <c r="BM18" s="5"/>
      <c r="BN18" s="5"/>
      <c r="BO18" s="5"/>
      <c r="BP18" s="5"/>
      <c r="BQ18" s="5"/>
      <c r="BR18" s="5"/>
      <c r="BS18" s="5"/>
      <c r="BT18" s="5"/>
      <c r="BU18" s="5"/>
      <c r="BV18" s="5"/>
      <c r="BW18" s="5"/>
      <c r="BX18" s="5"/>
      <c r="BY18" s="5"/>
      <c r="BZ18" s="5"/>
    </row>
    <row r="19" spans="1:78" ht="5.15" hidden="1" customHeight="1" x14ac:dyDescent="0.3">
      <c r="A19" s="18"/>
      <c r="B19" s="24"/>
      <c r="C19" s="22"/>
      <c r="D19" s="11"/>
      <c r="E19" s="22"/>
      <c r="F19" s="22"/>
      <c r="G19" s="22"/>
      <c r="H19" s="22"/>
      <c r="I19" s="22"/>
      <c r="J19" s="22"/>
      <c r="K19" s="11"/>
      <c r="L19" s="22"/>
      <c r="M19" s="22"/>
      <c r="N19" s="22"/>
      <c r="O19" s="34"/>
      <c r="P19" s="35"/>
      <c r="Q19" s="35"/>
      <c r="R19" s="22"/>
      <c r="S19" s="11"/>
      <c r="T19" s="11"/>
      <c r="U19" s="11"/>
      <c r="V19" s="11"/>
      <c r="W19" s="11"/>
      <c r="X19" s="11"/>
      <c r="Y19" s="11"/>
      <c r="Z19" s="11"/>
      <c r="AA19" s="11"/>
      <c r="AB19" s="11"/>
      <c r="AC19" s="11"/>
      <c r="AD19" s="11"/>
      <c r="AE19" s="11"/>
      <c r="AF19" s="11"/>
      <c r="AG19" s="11"/>
      <c r="AH19" s="11"/>
      <c r="AI19" s="11"/>
      <c r="AJ19" s="21"/>
      <c r="AK19" s="18"/>
      <c r="AL19" s="5"/>
      <c r="AM19" s="677"/>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9"/>
      <c r="BM19" s="5"/>
      <c r="BN19" s="5"/>
      <c r="BO19" s="5"/>
      <c r="BP19" s="5"/>
      <c r="BQ19" s="5"/>
      <c r="BR19" s="5"/>
      <c r="BS19" s="5"/>
      <c r="BT19" s="5"/>
      <c r="BU19" s="5"/>
      <c r="BV19" s="5"/>
      <c r="BW19" s="5"/>
      <c r="BX19" s="5"/>
      <c r="BY19" s="5"/>
      <c r="BZ19" s="5"/>
    </row>
    <row r="20" spans="1:78" ht="12.75" hidden="1" customHeight="1" x14ac:dyDescent="0.25">
      <c r="A20" s="18"/>
      <c r="B20" s="24"/>
      <c r="C20" s="704" t="s">
        <v>461</v>
      </c>
      <c r="D20" s="704"/>
      <c r="E20" s="627" t="s">
        <v>462</v>
      </c>
      <c r="F20" s="627"/>
      <c r="G20" s="627"/>
      <c r="H20" s="627"/>
      <c r="I20" s="625"/>
      <c r="J20" s="626"/>
      <c r="K20" s="627" t="s">
        <v>463</v>
      </c>
      <c r="L20" s="627"/>
      <c r="M20" s="627"/>
      <c r="N20" s="627"/>
      <c r="O20" s="627"/>
      <c r="P20" s="628"/>
      <c r="Q20" s="629"/>
      <c r="R20" s="630"/>
      <c r="S20" s="627" t="s">
        <v>464</v>
      </c>
      <c r="T20" s="627"/>
      <c r="U20" s="627"/>
      <c r="V20" s="628"/>
      <c r="W20" s="589"/>
      <c r="X20" s="631"/>
      <c r="Y20" s="590"/>
      <c r="Z20" s="658" t="s">
        <v>465</v>
      </c>
      <c r="AA20" s="627"/>
      <c r="AB20" s="627"/>
      <c r="AC20" s="627"/>
      <c r="AD20" s="628"/>
      <c r="AE20" s="589"/>
      <c r="AF20" s="590"/>
      <c r="AG20" s="589"/>
      <c r="AH20" s="590"/>
      <c r="AI20" s="11"/>
      <c r="AJ20" s="21"/>
      <c r="AK20" s="18"/>
      <c r="AL20" s="5"/>
      <c r="AM20" s="677"/>
      <c r="AN20" s="678"/>
      <c r="AO20" s="678"/>
      <c r="AP20" s="678"/>
      <c r="AQ20" s="678"/>
      <c r="AR20" s="678"/>
      <c r="AS20" s="678"/>
      <c r="AT20" s="678"/>
      <c r="AU20" s="678"/>
      <c r="AV20" s="678"/>
      <c r="AW20" s="678"/>
      <c r="AX20" s="678"/>
      <c r="AY20" s="678"/>
      <c r="AZ20" s="678"/>
      <c r="BA20" s="678"/>
      <c r="BB20" s="678"/>
      <c r="BC20" s="678"/>
      <c r="BD20" s="678"/>
      <c r="BE20" s="678"/>
      <c r="BF20" s="678"/>
      <c r="BG20" s="678"/>
      <c r="BH20" s="678"/>
      <c r="BI20" s="678"/>
      <c r="BJ20" s="678"/>
      <c r="BK20" s="678"/>
      <c r="BL20" s="679"/>
      <c r="BM20" s="5"/>
      <c r="BN20" s="5"/>
      <c r="BO20" s="5"/>
      <c r="BP20" s="5"/>
      <c r="BQ20" s="5"/>
      <c r="BR20" s="5"/>
      <c r="BS20" s="5"/>
      <c r="BT20" s="5"/>
      <c r="BU20" s="5"/>
      <c r="BV20" s="5"/>
      <c r="BW20" s="5"/>
      <c r="BX20" s="5"/>
      <c r="BY20" s="5"/>
      <c r="BZ20" s="5"/>
    </row>
    <row r="21" spans="1:78" ht="12.75" hidden="1" customHeight="1" x14ac:dyDescent="0.25">
      <c r="A21" s="18"/>
      <c r="B21" s="24"/>
      <c r="C21" s="704"/>
      <c r="D21" s="704"/>
      <c r="E21" s="627" t="s">
        <v>466</v>
      </c>
      <c r="F21" s="627"/>
      <c r="G21" s="627"/>
      <c r="H21" s="627"/>
      <c r="I21" s="625"/>
      <c r="J21" s="626"/>
      <c r="K21" s="5"/>
      <c r="L21" s="627" t="s">
        <v>466</v>
      </c>
      <c r="M21" s="627"/>
      <c r="N21" s="627"/>
      <c r="O21" s="627"/>
      <c r="P21" s="628"/>
      <c r="Q21" s="629"/>
      <c r="R21" s="630"/>
      <c r="S21" s="5"/>
      <c r="T21" s="589"/>
      <c r="U21" s="631"/>
      <c r="V21" s="631"/>
      <c r="W21" s="631"/>
      <c r="X21" s="631"/>
      <c r="Y21" s="590"/>
      <c r="Z21" s="5"/>
      <c r="AA21" s="627" t="s">
        <v>466</v>
      </c>
      <c r="AB21" s="627"/>
      <c r="AC21" s="627"/>
      <c r="AD21" s="628"/>
      <c r="AE21" s="589"/>
      <c r="AF21" s="590"/>
      <c r="AG21" s="589"/>
      <c r="AH21" s="590"/>
      <c r="AI21" s="11"/>
      <c r="AJ21" s="21"/>
      <c r="AK21" s="18"/>
      <c r="AL21" s="5"/>
      <c r="AM21" s="677"/>
      <c r="AN21" s="678"/>
      <c r="AO21" s="678"/>
      <c r="AP21" s="678"/>
      <c r="AQ21" s="678"/>
      <c r="AR21" s="678"/>
      <c r="AS21" s="678"/>
      <c r="AT21" s="678"/>
      <c r="AU21" s="678"/>
      <c r="AV21" s="678"/>
      <c r="AW21" s="678"/>
      <c r="AX21" s="678"/>
      <c r="AY21" s="678"/>
      <c r="AZ21" s="678"/>
      <c r="BA21" s="678"/>
      <c r="BB21" s="678"/>
      <c r="BC21" s="678"/>
      <c r="BD21" s="678"/>
      <c r="BE21" s="678"/>
      <c r="BF21" s="678"/>
      <c r="BG21" s="678"/>
      <c r="BH21" s="678"/>
      <c r="BI21" s="678"/>
      <c r="BJ21" s="678"/>
      <c r="BK21" s="678"/>
      <c r="BL21" s="679"/>
      <c r="BM21" s="5"/>
      <c r="BN21" s="5"/>
      <c r="BO21" s="5"/>
      <c r="BP21" s="5"/>
      <c r="BQ21" s="5"/>
      <c r="BR21" s="5"/>
      <c r="BS21" s="5"/>
      <c r="BT21" s="5"/>
      <c r="BU21" s="5"/>
      <c r="BV21" s="5"/>
      <c r="BW21" s="5"/>
      <c r="BX21" s="5"/>
      <c r="BY21" s="5"/>
      <c r="BZ21" s="5"/>
    </row>
    <row r="22" spans="1:78" ht="5.15" hidden="1" customHeight="1" x14ac:dyDescent="0.25">
      <c r="A22" s="18"/>
      <c r="B22" s="24"/>
      <c r="C22" s="11"/>
      <c r="D22" s="11"/>
      <c r="E22" s="22"/>
      <c r="F22" s="22"/>
      <c r="G22" s="11"/>
      <c r="H22" s="11"/>
      <c r="I22" s="22"/>
      <c r="J22" s="22"/>
      <c r="K22" s="22"/>
      <c r="L22" s="22"/>
      <c r="M22" s="22"/>
      <c r="N22" s="22"/>
      <c r="O22" s="22"/>
      <c r="P22" s="36"/>
      <c r="Q22" s="36"/>
      <c r="R22" s="11"/>
      <c r="S22" s="11"/>
      <c r="T22" s="11"/>
      <c r="U22" s="11"/>
      <c r="V22" s="11"/>
      <c r="W22" s="11"/>
      <c r="X22" s="11"/>
      <c r="Y22" s="11"/>
      <c r="Z22" s="11"/>
      <c r="AA22" s="11"/>
      <c r="AB22" s="11"/>
      <c r="AC22" s="11"/>
      <c r="AD22" s="11"/>
      <c r="AE22" s="11"/>
      <c r="AF22" s="11"/>
      <c r="AG22" s="11"/>
      <c r="AH22" s="11"/>
      <c r="AI22" s="11"/>
      <c r="AJ22" s="21"/>
      <c r="AK22" s="18"/>
      <c r="AL22" s="5"/>
      <c r="AM22" s="677"/>
      <c r="AN22" s="678"/>
      <c r="AO22" s="678"/>
      <c r="AP22" s="678"/>
      <c r="AQ22" s="678"/>
      <c r="AR22" s="678"/>
      <c r="AS22" s="678"/>
      <c r="AT22" s="678"/>
      <c r="AU22" s="678"/>
      <c r="AV22" s="678"/>
      <c r="AW22" s="678"/>
      <c r="AX22" s="678"/>
      <c r="AY22" s="678"/>
      <c r="AZ22" s="678"/>
      <c r="BA22" s="678"/>
      <c r="BB22" s="678"/>
      <c r="BC22" s="678"/>
      <c r="BD22" s="678"/>
      <c r="BE22" s="678"/>
      <c r="BF22" s="678"/>
      <c r="BG22" s="678"/>
      <c r="BH22" s="678"/>
      <c r="BI22" s="678"/>
      <c r="BJ22" s="678"/>
      <c r="BK22" s="678"/>
      <c r="BL22" s="679"/>
      <c r="BM22" s="5"/>
      <c r="BN22" s="5"/>
      <c r="BO22" s="5"/>
      <c r="BP22" s="5"/>
      <c r="BQ22" s="5"/>
      <c r="BR22" s="5"/>
      <c r="BS22" s="5"/>
      <c r="BT22" s="5"/>
      <c r="BU22" s="5"/>
      <c r="BV22" s="5"/>
      <c r="BW22" s="5"/>
      <c r="BX22" s="5"/>
      <c r="BY22" s="5"/>
      <c r="BZ22" s="5"/>
    </row>
    <row r="23" spans="1:78" ht="12.75" hidden="1" customHeight="1" x14ac:dyDescent="0.25">
      <c r="A23" s="18"/>
      <c r="B23" s="24"/>
      <c r="C23" s="37" t="s">
        <v>467</v>
      </c>
      <c r="D23" s="37"/>
      <c r="E23" s="37"/>
      <c r="F23" s="37"/>
      <c r="G23" s="37"/>
      <c r="H23" s="37"/>
      <c r="I23" s="37"/>
      <c r="J23" s="37"/>
      <c r="K23" s="37"/>
      <c r="L23" s="37"/>
      <c r="M23" s="37"/>
      <c r="N23" s="37"/>
      <c r="O23" s="26"/>
      <c r="P23" s="37"/>
      <c r="Q23" s="37"/>
      <c r="R23" s="37"/>
      <c r="S23" s="37"/>
      <c r="T23" s="37"/>
      <c r="U23" s="37"/>
      <c r="V23" s="37"/>
      <c r="W23" s="37"/>
      <c r="X23" s="37"/>
      <c r="Y23" s="37"/>
      <c r="Z23" s="11"/>
      <c r="AA23" s="11"/>
      <c r="AB23" s="11"/>
      <c r="AC23" s="11"/>
      <c r="AD23" s="11"/>
      <c r="AE23" s="11"/>
      <c r="AF23" s="11"/>
      <c r="AG23" s="11"/>
      <c r="AH23" s="11"/>
      <c r="AI23" s="11"/>
      <c r="AJ23" s="21"/>
      <c r="AK23" s="18"/>
      <c r="AL23" s="5"/>
      <c r="AM23" s="677"/>
      <c r="AN23" s="678"/>
      <c r="AO23" s="678"/>
      <c r="AP23" s="678"/>
      <c r="AQ23" s="678"/>
      <c r="AR23" s="678"/>
      <c r="AS23" s="678"/>
      <c r="AT23" s="678"/>
      <c r="AU23" s="678"/>
      <c r="AV23" s="678"/>
      <c r="AW23" s="678"/>
      <c r="AX23" s="678"/>
      <c r="AY23" s="678"/>
      <c r="AZ23" s="678"/>
      <c r="BA23" s="678"/>
      <c r="BB23" s="678"/>
      <c r="BC23" s="678"/>
      <c r="BD23" s="678"/>
      <c r="BE23" s="678"/>
      <c r="BF23" s="678"/>
      <c r="BG23" s="678"/>
      <c r="BH23" s="678"/>
      <c r="BI23" s="678"/>
      <c r="BJ23" s="678"/>
      <c r="BK23" s="678"/>
      <c r="BL23" s="679"/>
      <c r="BM23" s="5"/>
      <c r="BN23" s="5"/>
      <c r="BO23" s="5"/>
      <c r="BP23" s="5"/>
      <c r="BQ23" s="5"/>
      <c r="BR23" s="5"/>
      <c r="BS23" s="5"/>
      <c r="BT23" s="5"/>
      <c r="BU23" s="5"/>
      <c r="BV23" s="5"/>
      <c r="BW23" s="5"/>
      <c r="BX23" s="5"/>
      <c r="BY23" s="5"/>
      <c r="BZ23" s="5"/>
    </row>
    <row r="24" spans="1:78" ht="12.75" hidden="1" customHeight="1" x14ac:dyDescent="0.25">
      <c r="A24" s="18"/>
      <c r="B24" s="24"/>
      <c r="C24" s="644" t="s">
        <v>468</v>
      </c>
      <c r="D24" s="644"/>
      <c r="E24" s="644"/>
      <c r="F24" s="644"/>
      <c r="G24" s="644"/>
      <c r="H24" s="644"/>
      <c r="I24" s="644"/>
      <c r="J24" s="644"/>
      <c r="K24" s="645"/>
      <c r="L24" s="589"/>
      <c r="M24" s="631"/>
      <c r="N24" s="631"/>
      <c r="O24" s="631"/>
      <c r="P24" s="631"/>
      <c r="Q24" s="590"/>
      <c r="R24" s="589"/>
      <c r="S24" s="631"/>
      <c r="T24" s="631"/>
      <c r="U24" s="631"/>
      <c r="V24" s="631"/>
      <c r="W24" s="590"/>
      <c r="X24" s="589"/>
      <c r="Y24" s="631"/>
      <c r="Z24" s="631"/>
      <c r="AA24" s="631"/>
      <c r="AB24" s="631"/>
      <c r="AC24" s="590"/>
      <c r="AD24" s="589"/>
      <c r="AE24" s="631"/>
      <c r="AF24" s="631"/>
      <c r="AG24" s="631"/>
      <c r="AH24" s="590"/>
      <c r="AI24" s="11"/>
      <c r="AJ24" s="21"/>
      <c r="AK24" s="18"/>
      <c r="AL24" s="5"/>
      <c r="AM24" s="677"/>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9"/>
      <c r="BM24" s="5"/>
      <c r="BN24" s="5"/>
      <c r="BO24" s="5"/>
      <c r="BP24" s="5"/>
      <c r="BQ24" s="5"/>
      <c r="BR24" s="5"/>
      <c r="BS24" s="5"/>
      <c r="BT24" s="5"/>
      <c r="BU24" s="5"/>
      <c r="BV24" s="5"/>
      <c r="BW24" s="5"/>
      <c r="BX24" s="5"/>
      <c r="BY24" s="5"/>
      <c r="BZ24" s="5"/>
    </row>
    <row r="25" spans="1:78" ht="12.75" hidden="1" customHeight="1" x14ac:dyDescent="0.25">
      <c r="A25" s="18"/>
      <c r="B25" s="24"/>
      <c r="C25" s="644" t="s">
        <v>469</v>
      </c>
      <c r="D25" s="644"/>
      <c r="E25" s="644"/>
      <c r="F25" s="644"/>
      <c r="G25" s="644"/>
      <c r="H25" s="644"/>
      <c r="I25" s="644"/>
      <c r="J25" s="644"/>
      <c r="K25" s="645"/>
      <c r="L25" s="589"/>
      <c r="M25" s="631"/>
      <c r="N25" s="631"/>
      <c r="O25" s="631"/>
      <c r="P25" s="631"/>
      <c r="Q25" s="631"/>
      <c r="R25" s="631"/>
      <c r="S25" s="590"/>
      <c r="T25" s="589"/>
      <c r="U25" s="631"/>
      <c r="V25" s="631"/>
      <c r="W25" s="631"/>
      <c r="X25" s="631"/>
      <c r="Y25" s="631"/>
      <c r="Z25" s="631"/>
      <c r="AA25" s="590"/>
      <c r="AB25" s="589"/>
      <c r="AC25" s="631"/>
      <c r="AD25" s="631"/>
      <c r="AE25" s="631"/>
      <c r="AF25" s="631"/>
      <c r="AG25" s="631"/>
      <c r="AH25" s="590"/>
      <c r="AI25" s="11"/>
      <c r="AJ25" s="21"/>
      <c r="AK25" s="18"/>
      <c r="AL25" s="5"/>
      <c r="AM25" s="677"/>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678"/>
      <c r="BK25" s="678"/>
      <c r="BL25" s="679"/>
      <c r="BM25" s="5"/>
      <c r="BN25" s="5"/>
      <c r="BO25" s="5"/>
      <c r="BP25" s="5"/>
      <c r="BQ25" s="5"/>
      <c r="BR25" s="5"/>
      <c r="BS25" s="5"/>
      <c r="BT25" s="5"/>
      <c r="BU25" s="5"/>
      <c r="BV25" s="5"/>
      <c r="BW25" s="5"/>
      <c r="BX25" s="5"/>
      <c r="BY25" s="5"/>
      <c r="BZ25" s="5"/>
    </row>
    <row r="26" spans="1:78" ht="5.15" customHeight="1" x14ac:dyDescent="0.25">
      <c r="A26" s="18"/>
      <c r="B26" s="24"/>
      <c r="C26" s="22"/>
      <c r="D26" s="11"/>
      <c r="E26" s="22"/>
      <c r="F26" s="22"/>
      <c r="G26" s="11"/>
      <c r="H26" s="11"/>
      <c r="I26" s="22"/>
      <c r="J26" s="22"/>
      <c r="K26" s="22"/>
      <c r="L26" s="22"/>
      <c r="M26" s="22"/>
      <c r="N26" s="22"/>
      <c r="O26" s="22"/>
      <c r="P26" s="11"/>
      <c r="Q26" s="11"/>
      <c r="R26" s="11"/>
      <c r="S26" s="11"/>
      <c r="T26" s="11"/>
      <c r="U26" s="11"/>
      <c r="V26" s="11"/>
      <c r="W26" s="11"/>
      <c r="X26" s="11"/>
      <c r="Y26" s="11"/>
      <c r="Z26" s="11"/>
      <c r="AA26" s="11"/>
      <c r="AB26" s="11"/>
      <c r="AC26" s="11"/>
      <c r="AD26" s="38"/>
      <c r="AE26" s="38"/>
      <c r="AF26" s="38"/>
      <c r="AG26" s="22"/>
      <c r="AH26" s="22"/>
      <c r="AI26" s="11"/>
      <c r="AJ26" s="21"/>
      <c r="AK26" s="18"/>
      <c r="AL26" s="5"/>
      <c r="AM26" s="677"/>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9"/>
      <c r="BM26" s="5"/>
      <c r="BN26" s="5"/>
      <c r="BO26" s="5"/>
      <c r="BP26" s="5"/>
      <c r="BQ26" s="5"/>
      <c r="BR26" s="5"/>
      <c r="BS26" s="5"/>
      <c r="BT26" s="5"/>
      <c r="BU26" s="5"/>
      <c r="BV26" s="5"/>
      <c r="BW26" s="5"/>
      <c r="BX26" s="5"/>
      <c r="BY26" s="5"/>
      <c r="BZ26" s="5"/>
    </row>
    <row r="27" spans="1:78" ht="12.75" customHeight="1" x14ac:dyDescent="0.25">
      <c r="A27" s="18"/>
      <c r="B27" s="24"/>
      <c r="C27" s="25" t="s">
        <v>470</v>
      </c>
      <c r="D27" s="39"/>
      <c r="E27" s="39"/>
      <c r="F27" s="39"/>
      <c r="G27" s="39"/>
      <c r="H27" s="5"/>
      <c r="I27" s="11"/>
      <c r="J27" s="11"/>
      <c r="K27" s="11"/>
      <c r="L27" s="11"/>
      <c r="M27" s="11"/>
      <c r="N27" s="11"/>
      <c r="O27" s="11"/>
      <c r="P27" s="11"/>
      <c r="Q27" s="11"/>
      <c r="R27" s="11"/>
      <c r="S27" s="5"/>
      <c r="T27" s="40"/>
      <c r="U27" s="40"/>
      <c r="V27" s="41"/>
      <c r="W27" s="652"/>
      <c r="X27" s="653"/>
      <c r="Y27" s="653"/>
      <c r="Z27" s="653"/>
      <c r="AA27" s="653"/>
      <c r="AB27" s="653"/>
      <c r="AC27" s="653"/>
      <c r="AD27" s="653"/>
      <c r="AE27" s="653"/>
      <c r="AF27" s="653"/>
      <c r="AG27" s="653"/>
      <c r="AH27" s="654"/>
      <c r="AI27" s="11"/>
      <c r="AJ27" s="21"/>
      <c r="AK27" s="18"/>
      <c r="AL27" s="5"/>
      <c r="AM27" s="677"/>
      <c r="AN27" s="678"/>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8"/>
      <c r="BK27" s="678"/>
      <c r="BL27" s="679"/>
      <c r="BM27" s="5"/>
      <c r="BN27" s="5"/>
      <c r="BO27" s="5"/>
      <c r="BP27" s="5"/>
      <c r="BQ27" s="5"/>
      <c r="BR27" s="5"/>
      <c r="BS27" s="5"/>
      <c r="BT27" s="5"/>
      <c r="BU27" s="5"/>
      <c r="BV27" s="5"/>
      <c r="BW27" s="5"/>
      <c r="BX27" s="5"/>
      <c r="BY27" s="5"/>
      <c r="BZ27" s="5"/>
    </row>
    <row r="28" spans="1:78" x14ac:dyDescent="0.25">
      <c r="A28" s="18"/>
      <c r="B28" s="24"/>
      <c r="C28" s="5" t="s">
        <v>471</v>
      </c>
      <c r="D28" s="39"/>
      <c r="E28" s="39"/>
      <c r="F28" s="39"/>
      <c r="G28" s="39"/>
      <c r="H28" s="5"/>
      <c r="I28" s="11"/>
      <c r="J28" s="652"/>
      <c r="K28" s="653"/>
      <c r="L28" s="653"/>
      <c r="M28" s="653"/>
      <c r="N28" s="653"/>
      <c r="O28" s="653"/>
      <c r="P28" s="653"/>
      <c r="Q28" s="654"/>
      <c r="R28" s="28"/>
      <c r="S28" s="28"/>
      <c r="T28" s="11"/>
      <c r="U28" s="38"/>
      <c r="V28" s="38"/>
      <c r="W28" s="11"/>
      <c r="X28" s="11"/>
      <c r="Y28" s="11"/>
      <c r="Z28" s="11"/>
      <c r="AA28" s="42" t="s">
        <v>472</v>
      </c>
      <c r="AB28" s="655" t="str">
        <f>IF(J28="Connected to N/E System","Use Base Building N/E System","N/A")</f>
        <v>N/A</v>
      </c>
      <c r="AC28" s="656"/>
      <c r="AD28" s="656"/>
      <c r="AE28" s="656"/>
      <c r="AF28" s="656"/>
      <c r="AG28" s="656"/>
      <c r="AH28" s="657"/>
      <c r="AI28" s="11"/>
      <c r="AJ28" s="21"/>
      <c r="AK28" s="18"/>
      <c r="AL28" s="5"/>
      <c r="AM28" s="677"/>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9"/>
      <c r="BM28" s="5"/>
      <c r="BN28" s="5"/>
      <c r="BO28" s="5"/>
      <c r="BP28" s="5"/>
      <c r="BQ28" s="5"/>
      <c r="BR28" s="5"/>
      <c r="BS28" s="5"/>
      <c r="BT28" s="5"/>
      <c r="BU28" s="5"/>
      <c r="BV28" s="5"/>
      <c r="BW28" s="5"/>
      <c r="BX28" s="5"/>
      <c r="BY28" s="5"/>
      <c r="BZ28" s="5"/>
    </row>
    <row r="29" spans="1:78" ht="5.15" customHeight="1" thickBot="1" x14ac:dyDescent="0.3">
      <c r="A29" s="5"/>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5"/>
      <c r="AK29" s="18"/>
      <c r="AL29" s="5"/>
      <c r="AM29" s="677"/>
      <c r="AN29" s="678"/>
      <c r="AO29" s="678"/>
      <c r="AP29" s="678"/>
      <c r="AQ29" s="678"/>
      <c r="AR29" s="678"/>
      <c r="AS29" s="678"/>
      <c r="AT29" s="678"/>
      <c r="AU29" s="678"/>
      <c r="AV29" s="678"/>
      <c r="AW29" s="678"/>
      <c r="AX29" s="678"/>
      <c r="AY29" s="678"/>
      <c r="AZ29" s="678"/>
      <c r="BA29" s="678"/>
      <c r="BB29" s="678"/>
      <c r="BC29" s="678"/>
      <c r="BD29" s="678"/>
      <c r="BE29" s="678"/>
      <c r="BF29" s="678"/>
      <c r="BG29" s="678"/>
      <c r="BH29" s="678"/>
      <c r="BI29" s="678"/>
      <c r="BJ29" s="678"/>
      <c r="BK29" s="678"/>
      <c r="BL29" s="679"/>
      <c r="BM29" s="5"/>
      <c r="BN29" s="5"/>
      <c r="BO29" s="5"/>
      <c r="BP29" s="5"/>
      <c r="BQ29" s="5"/>
      <c r="BR29" s="5"/>
      <c r="BS29" s="5"/>
      <c r="BT29" s="5"/>
      <c r="BU29" s="5"/>
      <c r="BV29" s="5"/>
      <c r="BW29" s="5"/>
      <c r="BX29" s="5"/>
      <c r="BY29" s="5"/>
      <c r="BZ29" s="5"/>
    </row>
    <row r="30" spans="1:78" ht="11.5" customHeight="1" x14ac:dyDescent="0.25">
      <c r="A30" s="23"/>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46"/>
      <c r="AK30" s="18"/>
      <c r="AL30" s="18"/>
      <c r="AM30" s="677"/>
      <c r="AN30" s="678"/>
      <c r="AO30" s="678"/>
      <c r="AP30" s="678"/>
      <c r="AQ30" s="678"/>
      <c r="AR30" s="678"/>
      <c r="AS30" s="678"/>
      <c r="AT30" s="678"/>
      <c r="AU30" s="678"/>
      <c r="AV30" s="678"/>
      <c r="AW30" s="678"/>
      <c r="AX30" s="678"/>
      <c r="AY30" s="678"/>
      <c r="AZ30" s="678"/>
      <c r="BA30" s="678"/>
      <c r="BB30" s="678"/>
      <c r="BC30" s="678"/>
      <c r="BD30" s="678"/>
      <c r="BE30" s="678"/>
      <c r="BF30" s="678"/>
      <c r="BG30" s="678"/>
      <c r="BH30" s="678"/>
      <c r="BI30" s="678"/>
      <c r="BJ30" s="678"/>
      <c r="BK30" s="678"/>
      <c r="BL30" s="679"/>
      <c r="BM30" s="5"/>
      <c r="BN30" s="5"/>
      <c r="BO30" s="5"/>
      <c r="BP30" s="5"/>
      <c r="BQ30" s="5"/>
      <c r="BR30" s="5"/>
      <c r="BS30" s="5"/>
      <c r="BT30" s="5"/>
      <c r="BU30" s="5"/>
      <c r="BV30" s="5"/>
      <c r="BW30" s="5"/>
      <c r="BX30" s="5"/>
      <c r="BY30" s="5"/>
      <c r="BZ30" s="5"/>
    </row>
    <row r="31" spans="1:78" ht="12.75" customHeight="1" x14ac:dyDescent="0.25">
      <c r="A31" s="18"/>
      <c r="B31" s="16"/>
      <c r="C31" s="633" t="s">
        <v>2730</v>
      </c>
      <c r="D31" s="634"/>
      <c r="E31" s="634"/>
      <c r="F31" s="634"/>
      <c r="G31" s="634"/>
      <c r="H31" s="634"/>
      <c r="I31" s="634"/>
      <c r="J31" s="634"/>
      <c r="K31" s="634"/>
      <c r="L31" s="634"/>
      <c r="M31" s="634"/>
      <c r="N31" s="634"/>
      <c r="O31" s="634"/>
      <c r="P31" s="634"/>
      <c r="Q31" s="634"/>
      <c r="R31" s="635"/>
      <c r="S31" s="134"/>
      <c r="T31" s="47"/>
      <c r="U31" s="47"/>
      <c r="V31" s="11"/>
      <c r="W31" s="22"/>
      <c r="X31" s="22"/>
      <c r="Y31" s="11"/>
      <c r="Z31" s="22"/>
      <c r="AA31" s="11"/>
      <c r="AB31" s="11"/>
      <c r="AC31" s="22"/>
      <c r="AD31" s="11"/>
      <c r="AE31" s="11"/>
      <c r="AF31" s="42" t="s">
        <v>473</v>
      </c>
      <c r="AG31" s="619"/>
      <c r="AH31" s="620"/>
      <c r="AI31" s="11"/>
      <c r="AJ31" s="21"/>
      <c r="AK31" s="18"/>
      <c r="AL31" s="18"/>
      <c r="AM31" s="680"/>
      <c r="AN31" s="681"/>
      <c r="AO31" s="681"/>
      <c r="AP31" s="681"/>
      <c r="AQ31" s="681"/>
      <c r="AR31" s="681"/>
      <c r="AS31" s="681"/>
      <c r="AT31" s="681"/>
      <c r="AU31" s="681"/>
      <c r="AV31" s="681"/>
      <c r="AW31" s="681"/>
      <c r="AX31" s="681"/>
      <c r="AY31" s="681"/>
      <c r="AZ31" s="681"/>
      <c r="BA31" s="681"/>
      <c r="BB31" s="681"/>
      <c r="BC31" s="681"/>
      <c r="BD31" s="681"/>
      <c r="BE31" s="681"/>
      <c r="BF31" s="681"/>
      <c r="BG31" s="681"/>
      <c r="BH31" s="681"/>
      <c r="BI31" s="681"/>
      <c r="BJ31" s="681"/>
      <c r="BK31" s="681"/>
      <c r="BL31" s="682"/>
      <c r="BM31" s="5"/>
      <c r="BN31" s="5"/>
      <c r="BO31" s="5"/>
      <c r="BP31" s="5"/>
      <c r="BQ31" s="5"/>
      <c r="BR31" s="5"/>
      <c r="BS31" s="5"/>
      <c r="BT31" s="5"/>
      <c r="BU31" s="5"/>
      <c r="BV31" s="5"/>
      <c r="BW31" s="5"/>
      <c r="BX31" s="5"/>
      <c r="BY31" s="5"/>
      <c r="BZ31" s="5"/>
    </row>
    <row r="32" spans="1:78" ht="5.15" customHeight="1" x14ac:dyDescent="0.25">
      <c r="A32" s="18"/>
      <c r="B32" s="16"/>
      <c r="C32" s="22"/>
      <c r="D32" s="22"/>
      <c r="E32" s="25"/>
      <c r="F32" s="25"/>
      <c r="G32" s="25"/>
      <c r="H32" s="25"/>
      <c r="I32" s="25"/>
      <c r="J32" s="25"/>
      <c r="K32" s="25"/>
      <c r="L32" s="25"/>
      <c r="M32" s="25"/>
      <c r="N32" s="25"/>
      <c r="O32" s="47"/>
      <c r="P32" s="47"/>
      <c r="Q32" s="47"/>
      <c r="R32" s="47"/>
      <c r="S32" s="22"/>
      <c r="T32" s="47"/>
      <c r="U32" s="47"/>
      <c r="V32" s="47"/>
      <c r="W32" s="47"/>
      <c r="X32" s="47"/>
      <c r="Y32" s="47"/>
      <c r="Z32" s="11"/>
      <c r="AA32" s="48"/>
      <c r="AB32" s="48"/>
      <c r="AC32" s="48"/>
      <c r="AD32" s="48"/>
      <c r="AE32" s="48"/>
      <c r="AF32" s="11"/>
      <c r="AG32" s="49"/>
      <c r="AH32" s="49"/>
      <c r="AI32" s="11"/>
      <c r="AJ32" s="21"/>
      <c r="AK32" s="18"/>
      <c r="AL32" s="18"/>
      <c r="AM32" s="18"/>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2.75" customHeight="1" x14ac:dyDescent="0.25">
      <c r="A33" s="18"/>
      <c r="B33" s="16"/>
      <c r="E33" s="22"/>
      <c r="F33" s="22"/>
      <c r="G33" s="22"/>
      <c r="H33" s="22"/>
      <c r="I33" s="22"/>
      <c r="J33" s="22"/>
      <c r="K33" s="22"/>
      <c r="L33" s="22"/>
      <c r="M33" s="22"/>
      <c r="N33" s="22"/>
      <c r="O33" s="50"/>
      <c r="P33" s="22"/>
      <c r="Q33" s="22"/>
      <c r="R33" s="22"/>
      <c r="S33" s="22"/>
      <c r="T33" s="22"/>
      <c r="U33" s="22"/>
      <c r="V33" s="22"/>
      <c r="W33" s="22"/>
      <c r="X33" s="22"/>
      <c r="Y33" s="22"/>
      <c r="Z33" s="22"/>
      <c r="AA33" s="22"/>
      <c r="AB33" s="22"/>
      <c r="AC33" s="22"/>
      <c r="AD33" s="22"/>
      <c r="AE33" s="22"/>
      <c r="AF33" s="42" t="s">
        <v>474</v>
      </c>
      <c r="AG33" s="619"/>
      <c r="AH33" s="620"/>
      <c r="AI33" s="11"/>
      <c r="AJ33" s="21"/>
      <c r="AK33" s="18"/>
      <c r="AL33" s="18"/>
      <c r="AM33" s="18"/>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5.15" customHeight="1" x14ac:dyDescent="0.25">
      <c r="A34" s="18"/>
      <c r="B34" s="24"/>
      <c r="C34" s="22"/>
      <c r="D34" s="22"/>
      <c r="E34" s="22"/>
      <c r="F34" s="22"/>
      <c r="G34" s="22"/>
      <c r="H34" s="22"/>
      <c r="I34" s="22"/>
      <c r="J34" s="22"/>
      <c r="K34" s="22"/>
      <c r="L34" s="22"/>
      <c r="M34" s="22"/>
      <c r="N34" s="22"/>
      <c r="O34" s="35"/>
      <c r="P34" s="22"/>
      <c r="Q34" s="22"/>
      <c r="R34" s="22"/>
      <c r="S34" s="22"/>
      <c r="T34" s="22"/>
      <c r="U34" s="22"/>
      <c r="V34" s="22"/>
      <c r="W34" s="22"/>
      <c r="X34" s="22"/>
      <c r="Y34" s="22"/>
      <c r="Z34" s="22"/>
      <c r="AA34" s="22"/>
      <c r="AB34" s="22"/>
      <c r="AC34" s="22"/>
      <c r="AD34" s="22"/>
      <c r="AE34" s="22"/>
      <c r="AF34" s="22"/>
      <c r="AG34" s="22"/>
      <c r="AH34" s="22"/>
      <c r="AI34" s="51"/>
      <c r="AJ34" s="21"/>
      <c r="AK34" s="18"/>
      <c r="AL34" s="18"/>
      <c r="AM34" s="18"/>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12.75" customHeight="1" x14ac:dyDescent="0.3">
      <c r="A35" s="18"/>
      <c r="B35" s="24"/>
      <c r="C35" s="633" t="s">
        <v>2726</v>
      </c>
      <c r="D35" s="617"/>
      <c r="E35" s="617"/>
      <c r="F35" s="617"/>
      <c r="G35" s="617"/>
      <c r="H35" s="617"/>
      <c r="I35" s="617"/>
      <c r="J35" s="618"/>
      <c r="K35" s="52" t="s">
        <v>475</v>
      </c>
      <c r="L35" s="22"/>
      <c r="M35" s="22"/>
      <c r="N35" s="619"/>
      <c r="O35" s="620"/>
      <c r="P35" s="619"/>
      <c r="Q35" s="621"/>
      <c r="R35" s="621"/>
      <c r="S35" s="621"/>
      <c r="T35" s="621"/>
      <c r="U35" s="621"/>
      <c r="V35" s="621"/>
      <c r="W35" s="621"/>
      <c r="X35" s="621"/>
      <c r="Y35" s="621"/>
      <c r="Z35" s="621"/>
      <c r="AA35" s="620"/>
      <c r="AB35" s="11"/>
      <c r="AC35" s="11"/>
      <c r="AD35" s="11"/>
      <c r="AE35" s="11"/>
      <c r="AF35" s="53" t="s">
        <v>476</v>
      </c>
      <c r="AG35" s="589" t="str">
        <f>IF(N35=0,"",VLOOKUP(N35,C$121:E$122,3,FALSE))</f>
        <v/>
      </c>
      <c r="AH35" s="590"/>
      <c r="AI35" s="51"/>
      <c r="AJ35" s="21"/>
      <c r="AK35" s="18"/>
      <c r="AL35" s="18"/>
      <c r="AM35" s="18"/>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5.15" customHeight="1" x14ac:dyDescent="0.25">
      <c r="A36" s="18"/>
      <c r="B36" s="24"/>
      <c r="C36" s="22"/>
      <c r="D36" s="22"/>
      <c r="E36" s="22"/>
      <c r="F36" s="22"/>
      <c r="G36" s="22"/>
      <c r="H36" s="22"/>
      <c r="I36" s="22"/>
      <c r="J36" s="22"/>
      <c r="K36" s="22"/>
      <c r="L36" s="22"/>
      <c r="M36" s="22"/>
      <c r="N36" s="22"/>
      <c r="O36" s="22"/>
      <c r="P36" s="22"/>
      <c r="Q36" s="25"/>
      <c r="R36" s="25"/>
      <c r="S36" s="25"/>
      <c r="T36" s="25"/>
      <c r="U36" s="25"/>
      <c r="V36" s="25"/>
      <c r="W36" s="25"/>
      <c r="X36" s="25"/>
      <c r="Y36" s="25"/>
      <c r="Z36" s="25"/>
      <c r="AA36" s="25"/>
      <c r="AB36" s="25"/>
      <c r="AC36" s="25"/>
      <c r="AD36" s="25"/>
      <c r="AE36" s="25"/>
      <c r="AF36" s="25"/>
      <c r="AG36" s="25"/>
      <c r="AH36" s="25"/>
      <c r="AI36" s="51"/>
      <c r="AJ36" s="21"/>
      <c r="AK36" s="18"/>
      <c r="AL36" s="18"/>
      <c r="AM36" s="18"/>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12.75" customHeight="1" x14ac:dyDescent="0.25">
      <c r="A37" s="18"/>
      <c r="B37" s="24"/>
      <c r="C37" s="22"/>
      <c r="D37" s="54"/>
      <c r="E37" s="11"/>
      <c r="F37" s="632" t="s">
        <v>2699</v>
      </c>
      <c r="G37" s="632"/>
      <c r="H37" s="632"/>
      <c r="I37" s="632"/>
      <c r="J37" s="632"/>
      <c r="K37" s="632"/>
      <c r="L37" s="632"/>
      <c r="M37" s="632"/>
      <c r="N37" s="632"/>
      <c r="O37" s="632"/>
      <c r="P37" s="632"/>
      <c r="Q37" s="632"/>
      <c r="R37" s="26"/>
      <c r="S37" s="55" t="s">
        <v>431</v>
      </c>
      <c r="T37" s="26"/>
      <c r="U37" s="622" t="s">
        <v>477</v>
      </c>
      <c r="V37" s="622"/>
      <c r="W37" s="622"/>
      <c r="X37" s="622"/>
      <c r="Y37" s="622"/>
      <c r="Z37" s="622"/>
      <c r="AA37" s="622"/>
      <c r="AB37" s="622"/>
      <c r="AC37" s="622"/>
      <c r="AD37" s="22"/>
      <c r="AE37" s="22"/>
      <c r="AF37" s="42" t="s">
        <v>478</v>
      </c>
      <c r="AG37" s="589" t="s">
        <v>431</v>
      </c>
      <c r="AH37" s="590"/>
      <c r="AI37" s="51"/>
      <c r="AJ37" s="21"/>
      <c r="AK37" s="18"/>
      <c r="AL37" s="18"/>
      <c r="AM37" s="18"/>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5.25" customHeight="1" x14ac:dyDescent="0.25">
      <c r="A38" s="18"/>
      <c r="B38" s="24"/>
      <c r="C38" s="22"/>
      <c r="D38" s="22"/>
      <c r="E38" s="22"/>
      <c r="F38" s="22"/>
      <c r="G38" s="22"/>
      <c r="H38" s="22"/>
      <c r="I38" s="22"/>
      <c r="J38" s="22"/>
      <c r="K38" s="22"/>
      <c r="L38" s="22"/>
      <c r="M38" s="22"/>
      <c r="N38" s="22"/>
      <c r="O38" s="22"/>
      <c r="P38" s="22"/>
      <c r="Q38" s="25"/>
      <c r="R38" s="25"/>
      <c r="S38" s="25"/>
      <c r="T38" s="25"/>
      <c r="U38" s="25"/>
      <c r="V38" s="25"/>
      <c r="W38" s="25"/>
      <c r="X38" s="25"/>
      <c r="Y38" s="25"/>
      <c r="Z38" s="25"/>
      <c r="AA38" s="25"/>
      <c r="AB38" s="25"/>
      <c r="AC38" s="25"/>
      <c r="AD38" s="25"/>
      <c r="AE38" s="25"/>
      <c r="AF38" s="25"/>
      <c r="AG38" s="25"/>
      <c r="AH38" s="25"/>
      <c r="AI38" s="51"/>
      <c r="AJ38" s="21"/>
      <c r="AK38" s="18"/>
      <c r="AL38" s="18"/>
      <c r="AM38" s="18"/>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12.75" customHeight="1" x14ac:dyDescent="0.25">
      <c r="A39" s="18"/>
      <c r="B39" s="24"/>
      <c r="C39" s="56" t="s">
        <v>479</v>
      </c>
      <c r="D39" s="54"/>
      <c r="E39" s="22"/>
      <c r="F39" s="537" t="s">
        <v>480</v>
      </c>
      <c r="G39" s="537"/>
      <c r="H39" s="537"/>
      <c r="I39" s="537"/>
      <c r="J39" s="537"/>
      <c r="K39" s="537"/>
      <c r="L39" s="537"/>
      <c r="M39" s="537"/>
      <c r="N39" s="537"/>
      <c r="O39" s="537"/>
      <c r="P39" s="537"/>
      <c r="Q39" s="537"/>
      <c r="R39" s="25"/>
      <c r="S39" s="54"/>
      <c r="T39" s="22"/>
      <c r="U39" s="547" t="s">
        <v>481</v>
      </c>
      <c r="V39" s="547"/>
      <c r="W39" s="547"/>
      <c r="X39" s="547"/>
      <c r="Y39" s="547"/>
      <c r="Z39" s="547"/>
      <c r="AA39" s="547"/>
      <c r="AB39" s="547"/>
      <c r="AC39" s="547"/>
      <c r="AD39" s="547"/>
      <c r="AE39" s="547"/>
      <c r="AF39" s="547"/>
      <c r="AG39" s="547"/>
      <c r="AH39" s="25"/>
      <c r="AI39" s="51"/>
      <c r="AJ39" s="21"/>
      <c r="AK39" s="18"/>
      <c r="AL39" s="18"/>
      <c r="AM39" s="18"/>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12.75" customHeight="1" x14ac:dyDescent="0.25">
      <c r="A40" s="18"/>
      <c r="B40" s="24"/>
      <c r="C40" s="56"/>
      <c r="D40" s="137"/>
      <c r="E40" s="22"/>
      <c r="F40" s="57"/>
      <c r="G40" s="40"/>
      <c r="H40" s="40"/>
      <c r="I40" s="40"/>
      <c r="J40" s="40"/>
      <c r="K40" s="40"/>
      <c r="L40" s="40"/>
      <c r="M40" s="40"/>
      <c r="N40" s="40"/>
      <c r="O40" s="40"/>
      <c r="P40" s="40"/>
      <c r="Q40" s="40"/>
      <c r="R40" s="133"/>
      <c r="S40" s="137"/>
      <c r="T40" s="22"/>
      <c r="U40" s="135"/>
      <c r="V40" s="135"/>
      <c r="W40" s="135"/>
      <c r="X40" s="135"/>
      <c r="Y40" s="135"/>
      <c r="Z40" s="135"/>
      <c r="AA40" s="135"/>
      <c r="AB40" s="135"/>
      <c r="AC40" s="135"/>
      <c r="AD40" s="135"/>
      <c r="AE40" s="135"/>
      <c r="AF40" s="135"/>
      <c r="AG40" s="135"/>
      <c r="AH40" s="133"/>
      <c r="AI40" s="51"/>
      <c r="AJ40" s="21"/>
      <c r="AK40" s="18"/>
      <c r="AL40" s="18"/>
      <c r="AM40" s="18"/>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12.75" customHeight="1" x14ac:dyDescent="0.3">
      <c r="A41" s="18"/>
      <c r="B41" s="24"/>
      <c r="C41" s="616" t="s">
        <v>2725</v>
      </c>
      <c r="D41" s="617"/>
      <c r="E41" s="617"/>
      <c r="F41" s="617"/>
      <c r="G41" s="617"/>
      <c r="H41" s="617"/>
      <c r="I41" s="617"/>
      <c r="J41" s="618"/>
      <c r="K41" s="52" t="s">
        <v>475</v>
      </c>
      <c r="L41" s="22"/>
      <c r="M41" s="25"/>
      <c r="N41" s="619"/>
      <c r="O41" s="620"/>
      <c r="P41" s="619"/>
      <c r="Q41" s="621"/>
      <c r="R41" s="621"/>
      <c r="S41" s="621"/>
      <c r="T41" s="621"/>
      <c r="U41" s="621"/>
      <c r="V41" s="621"/>
      <c r="W41" s="621"/>
      <c r="X41" s="621"/>
      <c r="Y41" s="621"/>
      <c r="Z41" s="621"/>
      <c r="AA41" s="620"/>
      <c r="AB41" s="11"/>
      <c r="AC41" s="11"/>
      <c r="AD41" s="11"/>
      <c r="AE41" s="11"/>
      <c r="AF41" s="53" t="s">
        <v>476</v>
      </c>
      <c r="AG41" s="589" t="str">
        <f>IF(N41=0,"",VLOOKUP(N41,C$121:E$122,3,FALSE))</f>
        <v/>
      </c>
      <c r="AH41" s="590"/>
      <c r="AI41" s="51"/>
      <c r="AJ41" s="21"/>
      <c r="AK41" s="18"/>
      <c r="AL41" s="18"/>
      <c r="AM41" s="18"/>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5.25" customHeight="1" x14ac:dyDescent="0.25">
      <c r="A42" s="18"/>
      <c r="B42" s="24"/>
      <c r="C42" s="22"/>
      <c r="D42" s="58"/>
      <c r="E42" s="22"/>
      <c r="F42" s="22"/>
      <c r="G42" s="22"/>
      <c r="H42" s="22"/>
      <c r="I42" s="11"/>
      <c r="J42" s="11"/>
      <c r="K42" s="22"/>
      <c r="L42" s="22"/>
      <c r="M42" s="22"/>
      <c r="N42" s="22"/>
      <c r="O42" s="11"/>
      <c r="P42" s="11"/>
      <c r="Q42" s="11"/>
      <c r="R42" s="11"/>
      <c r="S42" s="11"/>
      <c r="T42" s="11"/>
      <c r="U42" s="11"/>
      <c r="V42" s="11"/>
      <c r="W42" s="11"/>
      <c r="X42" s="11"/>
      <c r="Y42" s="22"/>
      <c r="Z42" s="22"/>
      <c r="AA42" s="22"/>
      <c r="AB42" s="22"/>
      <c r="AC42" s="22"/>
      <c r="AD42" s="22"/>
      <c r="AE42" s="22"/>
      <c r="AF42" s="22"/>
      <c r="AG42" s="22"/>
      <c r="AH42" s="22"/>
      <c r="AI42" s="51"/>
      <c r="AJ42" s="21"/>
      <c r="AK42" s="18"/>
      <c r="AL42" s="18"/>
      <c r="AM42" s="18"/>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12.75" customHeight="1" x14ac:dyDescent="0.25">
      <c r="A43" s="18"/>
      <c r="B43" s="24"/>
      <c r="C43" s="60"/>
      <c r="D43" s="54"/>
      <c r="E43" s="11"/>
      <c r="F43" s="623" t="s">
        <v>2912</v>
      </c>
      <c r="G43" s="623"/>
      <c r="H43" s="623"/>
      <c r="I43" s="623"/>
      <c r="J43" s="623"/>
      <c r="K43" s="623"/>
      <c r="L43" s="623"/>
      <c r="M43" s="623"/>
      <c r="N43" s="623"/>
      <c r="O43" s="623"/>
      <c r="P43" s="623"/>
      <c r="Q43" s="623"/>
      <c r="R43" s="624"/>
      <c r="S43" s="55" t="s">
        <v>431</v>
      </c>
      <c r="T43" s="26"/>
      <c r="U43" s="622" t="s">
        <v>477</v>
      </c>
      <c r="V43" s="622"/>
      <c r="W43" s="622"/>
      <c r="X43" s="622"/>
      <c r="Y43" s="622"/>
      <c r="Z43" s="622"/>
      <c r="AA43" s="622"/>
      <c r="AB43" s="622"/>
      <c r="AC43" s="622"/>
      <c r="AD43" s="22"/>
      <c r="AE43" s="22"/>
      <c r="AF43" s="42" t="s">
        <v>478</v>
      </c>
      <c r="AG43" s="589" t="s">
        <v>431</v>
      </c>
      <c r="AH43" s="590"/>
      <c r="AI43" s="51"/>
      <c r="AJ43" s="21"/>
      <c r="AK43" s="18"/>
      <c r="AL43" s="18"/>
      <c r="AM43" s="18"/>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5.25" customHeight="1" x14ac:dyDescent="0.25">
      <c r="A44" s="18"/>
      <c r="B44" s="24"/>
      <c r="C44" s="61"/>
      <c r="D44" s="61"/>
      <c r="E44" s="61"/>
      <c r="F44" s="61"/>
      <c r="G44" s="61"/>
      <c r="H44" s="61"/>
      <c r="I44" s="61"/>
      <c r="J44" s="61"/>
      <c r="K44" s="61"/>
      <c r="L44" s="61"/>
      <c r="M44" s="61"/>
      <c r="N44" s="61"/>
      <c r="O44" s="61"/>
      <c r="P44" s="62"/>
      <c r="Q44" s="62"/>
      <c r="R44" s="62"/>
      <c r="S44" s="47"/>
      <c r="T44" s="26"/>
      <c r="U44" s="63"/>
      <c r="V44" s="63"/>
      <c r="W44" s="63"/>
      <c r="X44" s="63"/>
      <c r="Y44" s="63"/>
      <c r="Z44" s="63"/>
      <c r="AA44" s="63"/>
      <c r="AB44" s="63"/>
      <c r="AC44" s="63"/>
      <c r="AD44" s="62"/>
      <c r="AE44" s="62"/>
      <c r="AF44" s="62"/>
      <c r="AG44" s="62"/>
      <c r="AH44" s="62"/>
      <c r="AI44" s="51"/>
      <c r="AJ44" s="21"/>
      <c r="AK44" s="18"/>
      <c r="AL44" s="18"/>
      <c r="AM44" s="18"/>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12.75" customHeight="1" x14ac:dyDescent="0.25">
      <c r="A45" s="18"/>
      <c r="B45" s="24"/>
      <c r="C45" s="64"/>
      <c r="D45" s="54"/>
      <c r="F45" s="547" t="s">
        <v>486</v>
      </c>
      <c r="G45" s="547"/>
      <c r="H45" s="547"/>
      <c r="I45" s="547"/>
      <c r="J45" s="547"/>
      <c r="K45" s="547"/>
      <c r="L45" s="547"/>
      <c r="M45" s="547"/>
      <c r="N45" s="547"/>
      <c r="O45" s="547"/>
      <c r="P45" s="547"/>
      <c r="Q45" s="547"/>
      <c r="R45" s="636"/>
      <c r="S45" s="54"/>
      <c r="T45" s="62"/>
      <c r="U45" s="65" t="s">
        <v>487</v>
      </c>
      <c r="AF45" s="42" t="s">
        <v>478</v>
      </c>
      <c r="AG45" s="619"/>
      <c r="AH45" s="620"/>
      <c r="AI45" s="51"/>
      <c r="AJ45" s="21"/>
      <c r="AK45" s="18"/>
      <c r="AL45" s="18"/>
      <c r="AM45" s="18"/>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12.75" customHeight="1" x14ac:dyDescent="0.25">
      <c r="A46" s="18"/>
      <c r="B46" s="24"/>
      <c r="C46" s="56"/>
      <c r="D46" s="137"/>
      <c r="E46" s="22"/>
      <c r="F46" s="57"/>
      <c r="G46" s="40"/>
      <c r="H46" s="40"/>
      <c r="I46" s="40"/>
      <c r="J46" s="40"/>
      <c r="K46" s="40"/>
      <c r="L46" s="40"/>
      <c r="M46" s="40"/>
      <c r="N46" s="40"/>
      <c r="O46" s="40"/>
      <c r="P46" s="40"/>
      <c r="Q46" s="40"/>
      <c r="R46" s="133"/>
      <c r="S46" s="137"/>
      <c r="T46" s="22"/>
      <c r="U46" s="135"/>
      <c r="V46" s="135"/>
      <c r="W46" s="135"/>
      <c r="X46" s="135"/>
      <c r="Y46" s="135"/>
      <c r="Z46" s="135"/>
      <c r="AA46" s="135"/>
      <c r="AB46" s="135"/>
      <c r="AC46" s="135"/>
      <c r="AD46" s="135"/>
      <c r="AE46" s="135"/>
      <c r="AF46" s="135"/>
      <c r="AG46" s="135"/>
      <c r="AH46" s="133"/>
      <c r="AI46" s="51"/>
      <c r="AJ46" s="21"/>
      <c r="AK46" s="18"/>
      <c r="AL46" s="18"/>
      <c r="AM46" s="18"/>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12.75" customHeight="1" x14ac:dyDescent="0.3">
      <c r="A47" s="18"/>
      <c r="B47" s="24"/>
      <c r="C47" s="616" t="s">
        <v>2727</v>
      </c>
      <c r="D47" s="617"/>
      <c r="E47" s="617"/>
      <c r="F47" s="617"/>
      <c r="G47" s="617"/>
      <c r="H47" s="617"/>
      <c r="I47" s="617"/>
      <c r="J47" s="618"/>
      <c r="K47" s="52" t="s">
        <v>475</v>
      </c>
      <c r="L47" s="22"/>
      <c r="M47" s="25"/>
      <c r="N47" s="619"/>
      <c r="O47" s="620"/>
      <c r="P47" s="619"/>
      <c r="Q47" s="621"/>
      <c r="R47" s="621"/>
      <c r="S47" s="621"/>
      <c r="T47" s="621"/>
      <c r="U47" s="621"/>
      <c r="V47" s="621"/>
      <c r="W47" s="621"/>
      <c r="X47" s="621"/>
      <c r="Y47" s="621"/>
      <c r="Z47" s="621"/>
      <c r="AA47" s="620"/>
      <c r="AB47" s="11"/>
      <c r="AC47" s="11"/>
      <c r="AD47" s="11"/>
      <c r="AE47" s="11"/>
      <c r="AF47" s="53" t="s">
        <v>476</v>
      </c>
      <c r="AG47" s="589" t="str">
        <f>IF(N47=0,"",VLOOKUP(N47,C$121:E$122,3,FALSE))</f>
        <v/>
      </c>
      <c r="AH47" s="590"/>
      <c r="AI47" s="51"/>
      <c r="AJ47" s="21"/>
      <c r="AK47" s="18"/>
      <c r="AL47" s="18"/>
      <c r="AM47" s="18"/>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5.15" customHeight="1" x14ac:dyDescent="0.25">
      <c r="A48" s="18"/>
      <c r="B48" s="24"/>
      <c r="C48" s="22"/>
      <c r="D48" s="58"/>
      <c r="E48" s="58"/>
      <c r="F48" s="58"/>
      <c r="G48" s="58"/>
      <c r="H48" s="22"/>
      <c r="I48" s="11"/>
      <c r="J48" s="11"/>
      <c r="K48" s="22"/>
      <c r="L48" s="22"/>
      <c r="M48" s="22"/>
      <c r="N48" s="22"/>
      <c r="O48" s="11"/>
      <c r="P48" s="11"/>
      <c r="Q48" s="11"/>
      <c r="R48" s="11"/>
      <c r="S48" s="11"/>
      <c r="T48" s="11"/>
      <c r="U48" s="11"/>
      <c r="V48" s="11"/>
      <c r="W48" s="11"/>
      <c r="X48" s="11"/>
      <c r="Y48" s="11"/>
      <c r="Z48" s="11"/>
      <c r="AA48" s="22"/>
      <c r="AB48" s="22"/>
      <c r="AC48" s="22"/>
      <c r="AD48" s="22"/>
      <c r="AE48" s="22"/>
      <c r="AF48" s="22"/>
      <c r="AG48" s="22"/>
      <c r="AH48" s="22"/>
      <c r="AI48" s="51"/>
      <c r="AJ48" s="21"/>
      <c r="AK48" s="18"/>
      <c r="AL48" s="18"/>
      <c r="AM48" s="18"/>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12.75" customHeight="1" x14ac:dyDescent="0.25">
      <c r="A49" s="18"/>
      <c r="B49" s="24"/>
      <c r="C49" s="22"/>
      <c r="D49" s="54"/>
      <c r="E49" s="11"/>
      <c r="F49" s="623" t="s">
        <v>2700</v>
      </c>
      <c r="G49" s="623"/>
      <c r="H49" s="623"/>
      <c r="I49" s="623"/>
      <c r="J49" s="623"/>
      <c r="K49" s="623"/>
      <c r="L49" s="623"/>
      <c r="M49" s="623"/>
      <c r="N49" s="623"/>
      <c r="O49" s="623"/>
      <c r="P49" s="623"/>
      <c r="Q49" s="623"/>
      <c r="R49" s="22"/>
      <c r="S49" s="55" t="s">
        <v>431</v>
      </c>
      <c r="T49" s="26"/>
      <c r="U49" s="622" t="s">
        <v>477</v>
      </c>
      <c r="V49" s="622"/>
      <c r="W49" s="622"/>
      <c r="X49" s="622"/>
      <c r="Y49" s="622"/>
      <c r="Z49" s="622"/>
      <c r="AA49" s="622"/>
      <c r="AB49" s="622"/>
      <c r="AC49" s="622"/>
      <c r="AD49" s="22"/>
      <c r="AE49" s="22"/>
      <c r="AF49" s="42" t="s">
        <v>478</v>
      </c>
      <c r="AG49" s="589" t="s">
        <v>431</v>
      </c>
      <c r="AH49" s="590"/>
      <c r="AI49" s="51"/>
      <c r="AJ49" s="21"/>
      <c r="AK49" s="18"/>
      <c r="AL49" s="18"/>
      <c r="AM49" s="18"/>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5.15" customHeight="1" x14ac:dyDescent="0.25">
      <c r="A50" s="18"/>
      <c r="B50" s="24"/>
      <c r="C50" s="22"/>
      <c r="D50" s="22"/>
      <c r="E50" s="35"/>
      <c r="F50" s="22"/>
      <c r="G50" s="22"/>
      <c r="H50" s="22"/>
      <c r="I50" s="22"/>
      <c r="J50" s="22"/>
      <c r="K50" s="22"/>
      <c r="L50" s="22"/>
      <c r="M50" s="22"/>
      <c r="N50" s="22"/>
      <c r="O50" s="22"/>
      <c r="P50" s="22"/>
      <c r="Q50" s="22"/>
      <c r="R50" s="22"/>
      <c r="S50" s="22"/>
      <c r="T50" s="11"/>
      <c r="U50" s="11"/>
      <c r="V50" s="11"/>
      <c r="W50" s="11"/>
      <c r="X50" s="11"/>
      <c r="Y50" s="11"/>
      <c r="Z50" s="11"/>
      <c r="AA50" s="22"/>
      <c r="AB50" s="22"/>
      <c r="AC50" s="22"/>
      <c r="AD50" s="22"/>
      <c r="AE50" s="22"/>
      <c r="AF50" s="22"/>
      <c r="AG50" s="22"/>
      <c r="AH50" s="22"/>
      <c r="AI50" s="51"/>
      <c r="AJ50" s="21"/>
      <c r="AK50" s="18"/>
      <c r="AL50" s="18"/>
      <c r="AM50" s="18"/>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12.75" customHeight="1" x14ac:dyDescent="0.25">
      <c r="A51" s="18"/>
      <c r="B51" s="24"/>
      <c r="C51" s="22"/>
      <c r="D51" s="25" t="s">
        <v>482</v>
      </c>
      <c r="E51" s="35"/>
      <c r="F51" s="22"/>
      <c r="G51" s="22"/>
      <c r="H51" s="22"/>
      <c r="I51" s="22"/>
      <c r="J51" s="22"/>
      <c r="K51" s="22"/>
      <c r="L51" s="22"/>
      <c r="M51" s="22"/>
      <c r="N51" s="11"/>
      <c r="O51" s="59"/>
      <c r="P51" s="59"/>
      <c r="Q51" s="59"/>
      <c r="R51" s="59"/>
      <c r="S51" s="54"/>
      <c r="T51" s="22"/>
      <c r="U51" s="547" t="s">
        <v>483</v>
      </c>
      <c r="V51" s="547"/>
      <c r="W51" s="547"/>
      <c r="X51" s="547"/>
      <c r="Y51" s="547"/>
      <c r="Z51" s="547"/>
      <c r="AA51" s="547"/>
      <c r="AB51" s="547"/>
      <c r="AC51" s="547"/>
      <c r="AD51" s="547"/>
      <c r="AE51" s="547"/>
      <c r="AF51" s="547"/>
      <c r="AG51" s="547"/>
      <c r="AH51" s="11"/>
      <c r="AI51" s="51"/>
      <c r="AJ51" s="21"/>
      <c r="AK51" s="18"/>
      <c r="AL51" s="18"/>
      <c r="AM51" s="18"/>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5.15" customHeight="1" x14ac:dyDescent="0.25">
      <c r="A52" s="18"/>
      <c r="B52" s="24"/>
      <c r="C52" s="22"/>
      <c r="D52" s="22"/>
      <c r="E52" s="35"/>
      <c r="F52" s="11"/>
      <c r="G52" s="11"/>
      <c r="H52" s="11"/>
      <c r="I52" s="11"/>
      <c r="J52" s="11"/>
      <c r="K52" s="11"/>
      <c r="L52" s="11"/>
      <c r="M52" s="11"/>
      <c r="N52" s="59"/>
      <c r="O52" s="59"/>
      <c r="P52" s="59"/>
      <c r="Q52" s="59"/>
      <c r="R52" s="59"/>
      <c r="S52" s="59"/>
      <c r="T52" s="59"/>
      <c r="U52" s="11"/>
      <c r="V52" s="11"/>
      <c r="W52" s="11"/>
      <c r="X52" s="27"/>
      <c r="Y52" s="11"/>
      <c r="Z52" s="11"/>
      <c r="AA52" s="22"/>
      <c r="AB52" s="22"/>
      <c r="AC52" s="22"/>
      <c r="AD52" s="22"/>
      <c r="AE52" s="22"/>
      <c r="AF52" s="22"/>
      <c r="AG52" s="22"/>
      <c r="AH52" s="22"/>
      <c r="AI52" s="51"/>
      <c r="AJ52" s="21"/>
      <c r="AK52" s="18"/>
      <c r="AL52" s="18"/>
      <c r="AM52" s="18"/>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12.75" customHeight="1" x14ac:dyDescent="0.25">
      <c r="A53" s="18"/>
      <c r="B53" s="24"/>
      <c r="C53" s="22"/>
      <c r="E53" s="619"/>
      <c r="F53" s="621"/>
      <c r="G53" s="621"/>
      <c r="H53" s="621"/>
      <c r="I53" s="621"/>
      <c r="J53" s="621"/>
      <c r="K53" s="621"/>
      <c r="L53" s="621"/>
      <c r="M53" s="621"/>
      <c r="N53" s="620"/>
      <c r="O53" s="59"/>
      <c r="P53" s="59"/>
      <c r="Q53" s="59"/>
      <c r="R53" s="56"/>
      <c r="S53" s="54"/>
      <c r="T53" s="22"/>
      <c r="U53" s="547" t="s">
        <v>484</v>
      </c>
      <c r="V53" s="547"/>
      <c r="W53" s="547"/>
      <c r="X53" s="547"/>
      <c r="Y53" s="547"/>
      <c r="Z53" s="547"/>
      <c r="AA53" s="547"/>
      <c r="AB53" s="547"/>
      <c r="AC53" s="547"/>
      <c r="AD53" s="547"/>
      <c r="AE53" s="547"/>
      <c r="AF53" s="547"/>
      <c r="AG53" s="547"/>
      <c r="AH53" s="11"/>
      <c r="AI53" s="11"/>
      <c r="AJ53" s="21"/>
      <c r="AK53" s="18"/>
      <c r="AL53" s="18"/>
      <c r="AM53" s="18"/>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11.5" customHeight="1" x14ac:dyDescent="0.25">
      <c r="A54" s="18"/>
      <c r="B54" s="24"/>
      <c r="C54" s="22"/>
      <c r="D54" s="58"/>
      <c r="E54" s="58"/>
      <c r="F54" s="58"/>
      <c r="G54" s="58"/>
      <c r="H54" s="22"/>
      <c r="I54" s="11"/>
      <c r="J54" s="11"/>
      <c r="K54" s="22"/>
      <c r="L54" s="22"/>
      <c r="M54" s="22"/>
      <c r="N54" s="22"/>
      <c r="O54" s="35"/>
      <c r="P54" s="22"/>
      <c r="Q54" s="22"/>
      <c r="R54" s="22"/>
      <c r="S54" s="22"/>
      <c r="T54" s="22"/>
      <c r="U54" s="22"/>
      <c r="V54" s="22"/>
      <c r="W54" s="22"/>
      <c r="X54" s="22"/>
      <c r="Y54" s="22"/>
      <c r="Z54" s="22"/>
      <c r="AA54" s="22"/>
      <c r="AB54" s="22"/>
      <c r="AC54" s="22"/>
      <c r="AD54" s="22"/>
      <c r="AE54" s="22"/>
      <c r="AF54" s="22"/>
      <c r="AG54" s="22"/>
      <c r="AH54" s="22"/>
      <c r="AI54" s="51"/>
      <c r="AJ54" s="21"/>
      <c r="AK54" s="18"/>
      <c r="AL54" s="18"/>
      <c r="AM54" s="18"/>
      <c r="AN54" s="18"/>
      <c r="AO54" s="18"/>
      <c r="AP54" s="18"/>
      <c r="AQ54" s="18"/>
      <c r="AR54" s="18"/>
      <c r="AS54" s="18"/>
      <c r="AT54" s="18"/>
      <c r="AU54" s="18"/>
      <c r="AV54" s="18"/>
      <c r="AW54" s="18"/>
      <c r="AX54" s="18"/>
      <c r="AY54" s="5"/>
      <c r="AZ54" s="18"/>
      <c r="BA54" s="18"/>
      <c r="BB54" s="18"/>
      <c r="BC54" s="18"/>
      <c r="BD54" s="18"/>
      <c r="BE54" s="5"/>
      <c r="BF54" s="5"/>
      <c r="BG54" s="5"/>
      <c r="BH54" s="5"/>
      <c r="BI54" s="5"/>
      <c r="BJ54" s="5"/>
      <c r="BK54" s="5"/>
      <c r="BL54" s="5"/>
      <c r="BM54" s="5"/>
      <c r="BN54" s="5"/>
      <c r="BO54" s="5"/>
      <c r="BP54" s="5"/>
      <c r="BQ54" s="5"/>
      <c r="BR54" s="5"/>
      <c r="BS54" s="5"/>
      <c r="BT54" s="5"/>
      <c r="BU54" s="5"/>
      <c r="BV54" s="5"/>
      <c r="BW54" s="5"/>
      <c r="BX54" s="5"/>
      <c r="BY54" s="5"/>
      <c r="BZ54" s="5"/>
    </row>
    <row r="55" spans="1:78" ht="12.75" customHeight="1" x14ac:dyDescent="0.3">
      <c r="A55" s="18"/>
      <c r="B55" s="24"/>
      <c r="C55" s="616" t="s">
        <v>2728</v>
      </c>
      <c r="D55" s="617"/>
      <c r="E55" s="617"/>
      <c r="F55" s="617"/>
      <c r="G55" s="617"/>
      <c r="H55" s="617"/>
      <c r="I55" s="617"/>
      <c r="J55" s="618"/>
      <c r="K55" s="52" t="s">
        <v>475</v>
      </c>
      <c r="L55" s="22"/>
      <c r="M55" s="25"/>
      <c r="N55" s="619"/>
      <c r="O55" s="620"/>
      <c r="P55" s="619"/>
      <c r="Q55" s="621"/>
      <c r="R55" s="621"/>
      <c r="S55" s="621"/>
      <c r="T55" s="621"/>
      <c r="U55" s="621"/>
      <c r="V55" s="621"/>
      <c r="W55" s="621"/>
      <c r="X55" s="621"/>
      <c r="Y55" s="621"/>
      <c r="Z55" s="621"/>
      <c r="AA55" s="620"/>
      <c r="AB55" s="48"/>
      <c r="AC55" s="11"/>
      <c r="AD55" s="11"/>
      <c r="AE55" s="11"/>
      <c r="AF55" s="53" t="s">
        <v>476</v>
      </c>
      <c r="AG55" s="589" t="str">
        <f>IF(N55=0,"",VLOOKUP(N55,C$121:E$122,3,FALSE))</f>
        <v/>
      </c>
      <c r="AH55" s="590"/>
      <c r="AI55" s="51"/>
      <c r="AJ55" s="21"/>
      <c r="AK55" s="18"/>
      <c r="AL55" s="18"/>
      <c r="AM55" s="18"/>
      <c r="AN55" s="18"/>
      <c r="AO55" s="18"/>
      <c r="AP55" s="18"/>
      <c r="AQ55" s="18"/>
      <c r="AR55" s="18"/>
      <c r="AS55" s="18"/>
      <c r="AT55" s="18"/>
      <c r="AU55" s="18"/>
      <c r="AV55" s="18"/>
      <c r="AW55" s="18"/>
      <c r="AX55" s="18"/>
      <c r="AY55" s="18"/>
      <c r="AZ55" s="18"/>
      <c r="BA55" s="18"/>
      <c r="BB55" s="18"/>
      <c r="BC55" s="18"/>
      <c r="BD55" s="18"/>
      <c r="BE55" s="5"/>
      <c r="BF55" s="5"/>
      <c r="BG55" s="5"/>
      <c r="BH55" s="5"/>
      <c r="BI55" s="5"/>
      <c r="BJ55" s="5"/>
      <c r="BK55" s="5"/>
      <c r="BL55" s="5"/>
      <c r="BM55" s="5"/>
      <c r="BN55" s="5"/>
      <c r="BO55" s="5"/>
      <c r="BP55" s="5"/>
      <c r="BQ55" s="5"/>
      <c r="BR55" s="5"/>
      <c r="BS55" s="5"/>
      <c r="BT55" s="5"/>
      <c r="BU55" s="5"/>
      <c r="BV55" s="5"/>
      <c r="BW55" s="5"/>
      <c r="BX55" s="5"/>
      <c r="BY55" s="5"/>
      <c r="BZ55" s="5"/>
    </row>
    <row r="56" spans="1:78" ht="5.15" customHeight="1" x14ac:dyDescent="0.25">
      <c r="A56" s="18"/>
      <c r="B56" s="24"/>
      <c r="C56" s="22"/>
      <c r="D56" s="58"/>
      <c r="E56" s="58"/>
      <c r="F56" s="58"/>
      <c r="G56" s="58"/>
      <c r="H56" s="22"/>
      <c r="I56" s="11"/>
      <c r="J56" s="11"/>
      <c r="K56" s="22"/>
      <c r="L56" s="22"/>
      <c r="M56" s="22"/>
      <c r="N56" s="22"/>
      <c r="O56" s="35"/>
      <c r="P56" s="11"/>
      <c r="Q56" s="11"/>
      <c r="R56" s="11"/>
      <c r="S56" s="11"/>
      <c r="T56" s="11"/>
      <c r="U56" s="11"/>
      <c r="V56" s="11"/>
      <c r="W56" s="11"/>
      <c r="X56" s="11"/>
      <c r="Y56" s="11"/>
      <c r="Z56" s="11"/>
      <c r="AA56" s="11"/>
      <c r="AB56" s="11"/>
      <c r="AC56" s="22"/>
      <c r="AD56" s="22"/>
      <c r="AE56" s="22"/>
      <c r="AF56" s="22"/>
      <c r="AG56" s="22"/>
      <c r="AH56" s="22"/>
      <c r="AI56" s="51"/>
      <c r="AJ56" s="21"/>
      <c r="AK56" s="18"/>
      <c r="AL56" s="18"/>
      <c r="AM56" s="18"/>
      <c r="AN56" s="18"/>
      <c r="AO56" s="18"/>
      <c r="AP56" s="18"/>
      <c r="AQ56" s="18"/>
      <c r="AR56" s="18"/>
      <c r="AS56" s="18"/>
      <c r="AT56" s="18"/>
      <c r="AU56" s="18"/>
      <c r="AV56" s="18"/>
      <c r="AW56" s="18"/>
      <c r="AX56" s="18"/>
      <c r="AY56" s="18"/>
      <c r="AZ56" s="18"/>
      <c r="BA56" s="18"/>
      <c r="BB56" s="18"/>
      <c r="BC56" s="18"/>
      <c r="BD56" s="18"/>
      <c r="BE56" s="5"/>
      <c r="BF56" s="5"/>
      <c r="BG56" s="5"/>
      <c r="BH56" s="5"/>
      <c r="BI56" s="5"/>
      <c r="BJ56" s="5"/>
      <c r="BK56" s="5"/>
      <c r="BL56" s="5"/>
      <c r="BM56" s="5"/>
      <c r="BN56" s="5"/>
      <c r="BO56" s="5"/>
      <c r="BP56" s="5"/>
      <c r="BQ56" s="5"/>
      <c r="BR56" s="5"/>
      <c r="BS56" s="5"/>
      <c r="BT56" s="5"/>
      <c r="BU56" s="5"/>
      <c r="BV56" s="5"/>
      <c r="BW56" s="5"/>
      <c r="BX56" s="5"/>
      <c r="BY56" s="5"/>
      <c r="BZ56" s="5"/>
    </row>
    <row r="57" spans="1:78" ht="12.75" customHeight="1" x14ac:dyDescent="0.25">
      <c r="A57" s="18"/>
      <c r="B57" s="24"/>
      <c r="C57" s="22"/>
      <c r="D57" s="54"/>
      <c r="E57" s="11"/>
      <c r="F57" s="623" t="s">
        <v>2701</v>
      </c>
      <c r="G57" s="623"/>
      <c r="H57" s="623"/>
      <c r="I57" s="623"/>
      <c r="J57" s="623"/>
      <c r="K57" s="623"/>
      <c r="L57" s="623"/>
      <c r="M57" s="623"/>
      <c r="N57" s="623"/>
      <c r="O57" s="623"/>
      <c r="P57" s="623"/>
      <c r="Q57" s="623"/>
      <c r="R57" s="624"/>
      <c r="S57" s="55" t="s">
        <v>431</v>
      </c>
      <c r="T57" s="26"/>
      <c r="U57" s="622" t="s">
        <v>477</v>
      </c>
      <c r="V57" s="622"/>
      <c r="W57" s="622"/>
      <c r="X57" s="622"/>
      <c r="Y57" s="622"/>
      <c r="Z57" s="622"/>
      <c r="AA57" s="622"/>
      <c r="AB57" s="622"/>
      <c r="AC57" s="622"/>
      <c r="AD57" s="22"/>
      <c r="AE57" s="22"/>
      <c r="AF57" s="42" t="s">
        <v>478</v>
      </c>
      <c r="AG57" s="589" t="s">
        <v>431</v>
      </c>
      <c r="AH57" s="590"/>
      <c r="AI57" s="51"/>
      <c r="AJ57" s="21"/>
      <c r="AK57" s="18"/>
      <c r="AL57" s="18"/>
      <c r="AM57" s="18"/>
      <c r="AN57" s="18"/>
      <c r="AO57" s="18"/>
      <c r="AP57" s="18"/>
      <c r="AQ57" s="18"/>
      <c r="AR57" s="18"/>
      <c r="AS57" s="18"/>
      <c r="AT57" s="18"/>
      <c r="AU57" s="18"/>
      <c r="AV57" s="18"/>
      <c r="AW57" s="18"/>
      <c r="AX57" s="18"/>
      <c r="AY57" s="18"/>
      <c r="AZ57" s="18"/>
      <c r="BA57" s="18"/>
      <c r="BB57" s="18"/>
      <c r="BC57" s="18"/>
      <c r="BD57" s="18"/>
      <c r="BE57" s="5"/>
      <c r="BF57" s="5"/>
      <c r="BG57" s="5"/>
      <c r="BH57" s="5"/>
      <c r="BI57" s="5"/>
      <c r="BJ57" s="5"/>
      <c r="BK57" s="5"/>
      <c r="BL57" s="5"/>
      <c r="BM57" s="5"/>
      <c r="BN57" s="5"/>
      <c r="BO57" s="5"/>
      <c r="BP57" s="5"/>
      <c r="BQ57" s="5"/>
      <c r="BR57" s="5"/>
      <c r="BS57" s="5"/>
      <c r="BT57" s="5"/>
      <c r="BU57" s="5"/>
      <c r="BV57" s="5"/>
      <c r="BW57" s="5"/>
      <c r="BX57" s="5"/>
      <c r="BY57" s="5"/>
      <c r="BZ57" s="5"/>
    </row>
    <row r="58" spans="1:78" ht="5.15" customHeight="1" x14ac:dyDescent="0.25">
      <c r="A58" s="18"/>
      <c r="B58" s="24"/>
      <c r="C58" s="22"/>
      <c r="D58" s="58"/>
      <c r="E58" s="58"/>
      <c r="F58" s="58"/>
      <c r="G58" s="58"/>
      <c r="H58" s="22"/>
      <c r="I58" s="11"/>
      <c r="J58" s="11"/>
      <c r="K58" s="22"/>
      <c r="L58" s="22"/>
      <c r="M58" s="22"/>
      <c r="N58" s="22"/>
      <c r="O58" s="35"/>
      <c r="P58" s="22"/>
      <c r="Q58" s="22"/>
      <c r="R58" s="22"/>
      <c r="S58" s="22"/>
      <c r="T58" s="22"/>
      <c r="U58" s="22"/>
      <c r="V58" s="22"/>
      <c r="W58" s="22"/>
      <c r="X58" s="22"/>
      <c r="Y58" s="22"/>
      <c r="Z58" s="22"/>
      <c r="AA58" s="22"/>
      <c r="AB58" s="22"/>
      <c r="AC58" s="22"/>
      <c r="AD58" s="22"/>
      <c r="AE58" s="22"/>
      <c r="AF58" s="22"/>
      <c r="AG58" s="22"/>
      <c r="AH58" s="22"/>
      <c r="AI58" s="51"/>
      <c r="AJ58" s="21"/>
      <c r="AK58" s="18"/>
      <c r="AL58" s="18"/>
      <c r="AM58" s="18"/>
      <c r="AN58" s="18"/>
      <c r="AO58" s="18"/>
      <c r="AP58" s="18"/>
      <c r="AQ58" s="18"/>
      <c r="AR58" s="18"/>
      <c r="AS58" s="18"/>
      <c r="AT58" s="18"/>
      <c r="AU58" s="18"/>
      <c r="AV58" s="18"/>
      <c r="AW58" s="18"/>
      <c r="AX58" s="18"/>
      <c r="AY58" s="18"/>
      <c r="AZ58" s="18"/>
      <c r="BA58" s="18"/>
      <c r="BB58" s="18"/>
      <c r="BC58" s="18"/>
      <c r="BD58" s="18"/>
      <c r="BE58" s="5"/>
      <c r="BF58" s="5"/>
      <c r="BG58" s="5"/>
      <c r="BH58" s="5"/>
      <c r="BI58" s="5"/>
      <c r="BJ58" s="5"/>
      <c r="BK58" s="5"/>
      <c r="BL58" s="5"/>
      <c r="BM58" s="5"/>
      <c r="BN58" s="5"/>
      <c r="BO58" s="5"/>
      <c r="BP58" s="5"/>
      <c r="BQ58" s="5"/>
      <c r="BR58" s="5"/>
      <c r="BS58" s="5"/>
      <c r="BT58" s="5"/>
      <c r="BU58" s="5"/>
      <c r="BV58" s="5"/>
      <c r="BW58" s="5"/>
      <c r="BX58" s="5"/>
      <c r="BY58" s="5"/>
      <c r="BZ58" s="5"/>
    </row>
    <row r="59" spans="1:78" ht="13" customHeight="1" x14ac:dyDescent="0.25">
      <c r="A59" s="18"/>
      <c r="B59" s="24"/>
      <c r="C59" s="22"/>
      <c r="D59" s="54"/>
      <c r="E59" s="11"/>
      <c r="F59" s="26" t="str">
        <f>IF(AB28="Use Base Building N/E System","Water Heating System to be non-Electric/Gas","Electric/Gas Water Heating System is Allowed")</f>
        <v>Electric/Gas Water Heating System is Allowed</v>
      </c>
      <c r="G59" s="58"/>
      <c r="H59" s="22"/>
      <c r="I59" s="11"/>
      <c r="J59" s="11"/>
      <c r="K59" s="22"/>
      <c r="L59" s="22"/>
      <c r="M59" s="22"/>
      <c r="N59" s="22"/>
      <c r="O59" s="35"/>
      <c r="P59" s="22"/>
      <c r="Q59" s="22"/>
      <c r="R59" s="22"/>
      <c r="S59" s="54"/>
      <c r="T59" s="22"/>
      <c r="U59" s="547" t="s">
        <v>485</v>
      </c>
      <c r="V59" s="547"/>
      <c r="W59" s="547"/>
      <c r="X59" s="547"/>
      <c r="Y59" s="547"/>
      <c r="Z59" s="547"/>
      <c r="AA59" s="547"/>
      <c r="AB59" s="547"/>
      <c r="AC59" s="547"/>
      <c r="AD59" s="547"/>
      <c r="AE59" s="547"/>
      <c r="AF59" s="547"/>
      <c r="AG59" s="547"/>
      <c r="AH59" s="22"/>
      <c r="AI59" s="51"/>
      <c r="AJ59" s="21"/>
      <c r="AK59" s="18"/>
      <c r="AL59" s="18"/>
      <c r="AM59" s="18"/>
      <c r="AN59" s="18"/>
      <c r="AO59" s="18"/>
      <c r="AP59" s="18"/>
      <c r="AQ59" s="18"/>
      <c r="AR59" s="18"/>
      <c r="AS59" s="18"/>
      <c r="AT59" s="18"/>
      <c r="AU59" s="18"/>
      <c r="AV59" s="18"/>
      <c r="AW59" s="18"/>
      <c r="AX59" s="18"/>
      <c r="AY59" s="18"/>
      <c r="AZ59" s="18"/>
      <c r="BA59" s="18"/>
      <c r="BB59" s="18"/>
      <c r="BC59" s="18"/>
      <c r="BD59" s="18"/>
      <c r="BE59" s="5"/>
      <c r="BF59" s="5"/>
      <c r="BG59" s="5"/>
      <c r="BH59" s="5"/>
      <c r="BI59" s="5"/>
      <c r="BJ59" s="5"/>
      <c r="BK59" s="5"/>
      <c r="BL59" s="5"/>
      <c r="BM59" s="5"/>
      <c r="BN59" s="5"/>
      <c r="BO59" s="5"/>
      <c r="BP59" s="5"/>
      <c r="BQ59" s="5"/>
      <c r="BR59" s="5"/>
      <c r="BS59" s="5"/>
      <c r="BT59" s="5"/>
      <c r="BU59" s="5"/>
      <c r="BV59" s="5"/>
      <c r="BW59" s="5"/>
      <c r="BX59" s="5"/>
      <c r="BY59" s="5"/>
      <c r="BZ59" s="5"/>
    </row>
    <row r="60" spans="1:78" ht="11.5" customHeight="1" x14ac:dyDescent="0.25">
      <c r="A60" s="18"/>
      <c r="B60" s="24"/>
      <c r="C60" s="22"/>
      <c r="D60" s="58"/>
      <c r="E60" s="58"/>
      <c r="F60" s="58"/>
      <c r="G60" s="58"/>
      <c r="H60" s="22"/>
      <c r="I60" s="11"/>
      <c r="J60" s="11"/>
      <c r="K60" s="22"/>
      <c r="L60" s="22"/>
      <c r="M60" s="22"/>
      <c r="N60" s="22"/>
      <c r="O60" s="35"/>
      <c r="P60" s="22"/>
      <c r="Q60" s="22"/>
      <c r="R60" s="22"/>
      <c r="S60" s="22"/>
      <c r="T60" s="22"/>
      <c r="U60" s="22"/>
      <c r="V60" s="22"/>
      <c r="W60" s="22"/>
      <c r="X60" s="22"/>
      <c r="Y60" s="22"/>
      <c r="Z60" s="22"/>
      <c r="AA60" s="22"/>
      <c r="AB60" s="22"/>
      <c r="AC60" s="22"/>
      <c r="AD60" s="22"/>
      <c r="AE60" s="22"/>
      <c r="AF60" s="22"/>
      <c r="AG60" s="22"/>
      <c r="AH60" s="22"/>
      <c r="AI60" s="51"/>
      <c r="AJ60" s="21"/>
      <c r="AK60" s="18"/>
      <c r="AL60" s="18"/>
      <c r="AM60" s="18"/>
      <c r="AN60" s="18"/>
      <c r="AO60" s="18"/>
      <c r="AP60" s="18"/>
      <c r="AQ60" s="18"/>
      <c r="AR60" s="18"/>
      <c r="AS60" s="18"/>
      <c r="AT60" s="18"/>
      <c r="AU60" s="18"/>
      <c r="AV60" s="18"/>
      <c r="AW60" s="18"/>
      <c r="AX60" s="18"/>
      <c r="AY60" s="18"/>
      <c r="AZ60" s="18"/>
      <c r="BA60" s="18"/>
      <c r="BB60" s="18"/>
      <c r="BC60" s="18"/>
      <c r="BD60" s="18"/>
      <c r="BE60" s="5"/>
      <c r="BF60" s="5"/>
      <c r="BG60" s="5"/>
      <c r="BH60" s="5"/>
      <c r="BI60" s="5"/>
      <c r="BJ60" s="5"/>
      <c r="BK60" s="5"/>
      <c r="BL60" s="5"/>
      <c r="BM60" s="5"/>
      <c r="BN60" s="5"/>
      <c r="BO60" s="5"/>
      <c r="BP60" s="5"/>
      <c r="BQ60" s="5"/>
      <c r="BR60" s="5"/>
      <c r="BS60" s="5"/>
      <c r="BT60" s="5"/>
      <c r="BU60" s="5"/>
      <c r="BV60" s="5"/>
      <c r="BW60" s="5"/>
      <c r="BX60" s="5"/>
      <c r="BY60" s="5"/>
      <c r="BZ60" s="5"/>
    </row>
    <row r="61" spans="1:78" ht="12.75" customHeight="1" x14ac:dyDescent="0.3">
      <c r="A61" s="18"/>
      <c r="B61" s="24"/>
      <c r="C61" s="616" t="s">
        <v>2729</v>
      </c>
      <c r="D61" s="617"/>
      <c r="E61" s="617"/>
      <c r="F61" s="617"/>
      <c r="G61" s="617"/>
      <c r="H61" s="617"/>
      <c r="I61" s="617"/>
      <c r="J61" s="618"/>
      <c r="K61" s="52" t="s">
        <v>475</v>
      </c>
      <c r="L61" s="22"/>
      <c r="M61" s="22"/>
      <c r="N61" s="619"/>
      <c r="O61" s="620"/>
      <c r="P61" s="619"/>
      <c r="Q61" s="621"/>
      <c r="R61" s="621"/>
      <c r="S61" s="621"/>
      <c r="T61" s="621"/>
      <c r="U61" s="621"/>
      <c r="V61" s="621"/>
      <c r="W61" s="621"/>
      <c r="X61" s="621"/>
      <c r="Y61" s="621"/>
      <c r="Z61" s="621"/>
      <c r="AA61" s="620"/>
      <c r="AB61" s="11"/>
      <c r="AC61" s="11"/>
      <c r="AD61" s="11"/>
      <c r="AE61" s="11"/>
      <c r="AF61" s="53" t="s">
        <v>476</v>
      </c>
      <c r="AG61" s="589" t="str">
        <f>IF(N61=0,"",VLOOKUP(N61,C$121:E$122,3,FALSE))</f>
        <v/>
      </c>
      <c r="AH61" s="590"/>
      <c r="AI61" s="51"/>
      <c r="AJ61" s="21"/>
      <c r="AK61" s="18"/>
      <c r="AL61" s="18"/>
      <c r="AM61" s="18"/>
      <c r="AN61" s="18"/>
      <c r="AO61" s="18"/>
      <c r="AP61" s="18"/>
      <c r="AQ61" s="18"/>
      <c r="AR61" s="18"/>
      <c r="AS61" s="18"/>
      <c r="AT61" s="18"/>
      <c r="AU61" s="18"/>
      <c r="AV61" s="18"/>
      <c r="AW61" s="18"/>
      <c r="AX61" s="18"/>
      <c r="AY61" s="18"/>
      <c r="AZ61" s="18"/>
      <c r="BA61" s="18"/>
      <c r="BB61" s="18"/>
      <c r="BC61" s="18"/>
      <c r="BD61" s="18"/>
      <c r="BE61" s="5"/>
      <c r="BF61" s="5"/>
      <c r="BG61" s="5"/>
      <c r="BH61" s="5"/>
      <c r="BI61" s="5"/>
      <c r="BJ61" s="5"/>
      <c r="BK61" s="5"/>
      <c r="BL61" s="5"/>
      <c r="BM61" s="5"/>
      <c r="BN61" s="5"/>
      <c r="BO61" s="5"/>
      <c r="BP61" s="5"/>
      <c r="BQ61" s="5"/>
      <c r="BR61" s="5"/>
      <c r="BS61" s="5"/>
      <c r="BT61" s="5"/>
      <c r="BU61" s="5"/>
      <c r="BV61" s="5"/>
      <c r="BW61" s="5"/>
      <c r="BX61" s="5"/>
      <c r="BY61" s="5"/>
      <c r="BZ61" s="5"/>
    </row>
    <row r="62" spans="1:78" ht="5.15" customHeight="1" thickBot="1" x14ac:dyDescent="0.3">
      <c r="A62" s="18"/>
      <c r="B62" s="66"/>
      <c r="C62" s="70"/>
      <c r="D62" s="67"/>
      <c r="E62" s="67"/>
      <c r="F62" s="67"/>
      <c r="G62" s="67"/>
      <c r="H62" s="67"/>
      <c r="I62" s="67"/>
      <c r="J62" s="67"/>
      <c r="K62" s="67"/>
      <c r="L62" s="67"/>
      <c r="M62" s="44"/>
      <c r="N62" s="71"/>
      <c r="O62" s="71"/>
      <c r="P62" s="71"/>
      <c r="Q62" s="71"/>
      <c r="R62" s="71"/>
      <c r="S62" s="71"/>
      <c r="T62" s="71"/>
      <c r="U62" s="71"/>
      <c r="V62" s="71"/>
      <c r="W62" s="71"/>
      <c r="X62" s="71"/>
      <c r="Y62" s="71"/>
      <c r="Z62" s="44"/>
      <c r="AA62" s="72"/>
      <c r="AB62" s="72"/>
      <c r="AC62" s="72"/>
      <c r="AD62" s="72"/>
      <c r="AE62" s="72"/>
      <c r="AF62" s="44"/>
      <c r="AG62" s="70"/>
      <c r="AH62" s="70"/>
      <c r="AI62" s="68"/>
      <c r="AJ62" s="69"/>
      <c r="AK62" s="18"/>
      <c r="AL62" s="18"/>
      <c r="AM62" s="18"/>
      <c r="AN62" s="18"/>
      <c r="AO62" s="18"/>
      <c r="AP62" s="18"/>
      <c r="AQ62" s="18"/>
      <c r="AR62" s="18"/>
      <c r="AS62" s="18"/>
      <c r="AT62" s="18"/>
      <c r="AU62" s="18"/>
      <c r="AV62" s="18"/>
      <c r="AW62" s="18"/>
      <c r="AX62" s="18"/>
      <c r="AY62" s="18"/>
      <c r="AZ62" s="18"/>
      <c r="BA62" s="18"/>
      <c r="BB62" s="18"/>
      <c r="BC62" s="18"/>
      <c r="BD62" s="18"/>
      <c r="BE62" s="5"/>
      <c r="BF62" s="5"/>
      <c r="BG62" s="5"/>
      <c r="BH62" s="5"/>
      <c r="BI62" s="5"/>
      <c r="BJ62" s="5"/>
      <c r="BK62" s="5"/>
      <c r="BL62" s="5"/>
      <c r="BM62" s="5"/>
      <c r="BN62" s="5"/>
      <c r="BO62" s="5"/>
      <c r="BP62" s="5"/>
      <c r="BQ62" s="5"/>
      <c r="BR62" s="5"/>
      <c r="BS62" s="5"/>
      <c r="BT62" s="5"/>
      <c r="BU62" s="5"/>
      <c r="BV62" s="5"/>
      <c r="BW62" s="5"/>
      <c r="BX62" s="5"/>
      <c r="BY62" s="5"/>
      <c r="BZ62" s="5"/>
    </row>
    <row r="63" spans="1:78" s="79" customFormat="1" x14ac:dyDescent="0.25">
      <c r="A63" s="22"/>
      <c r="B63" s="58"/>
      <c r="C63" s="614" t="s">
        <v>489</v>
      </c>
      <c r="D63" s="614"/>
      <c r="E63" s="614"/>
      <c r="F63" s="614"/>
      <c r="G63" s="614"/>
      <c r="H63" s="614"/>
      <c r="I63" s="614"/>
      <c r="J63" s="614"/>
      <c r="K63" s="614"/>
      <c r="L63" s="614"/>
      <c r="M63" s="614"/>
      <c r="N63" s="614"/>
      <c r="O63" s="614"/>
      <c r="P63" s="614"/>
      <c r="Q63" s="614"/>
      <c r="R63" s="614"/>
      <c r="S63" s="614"/>
      <c r="T63" s="614"/>
      <c r="U63" s="614"/>
      <c r="V63" s="614"/>
      <c r="W63" s="614"/>
      <c r="X63" s="614"/>
      <c r="Y63" s="614"/>
      <c r="Z63" s="73" t="s">
        <v>490</v>
      </c>
      <c r="AA63" s="74"/>
      <c r="AB63" s="75"/>
      <c r="AC63" s="74"/>
      <c r="AD63" s="74"/>
      <c r="AE63" s="76" t="s">
        <v>491</v>
      </c>
      <c r="AF63" s="74"/>
      <c r="AG63" s="77" t="s">
        <v>2927</v>
      </c>
      <c r="AH63" s="78"/>
      <c r="AI63" s="51"/>
      <c r="AJ63" s="22"/>
      <c r="AK63" s="22"/>
      <c r="AL63" s="18"/>
      <c r="AM63" s="18"/>
      <c r="AN63" s="18"/>
      <c r="AO63" s="18"/>
      <c r="AP63" s="18"/>
      <c r="AQ63" s="18"/>
      <c r="AR63" s="18"/>
      <c r="AS63" s="18"/>
      <c r="AT63" s="18"/>
      <c r="AU63" s="18"/>
      <c r="AV63" s="18"/>
      <c r="AW63" s="18"/>
      <c r="AX63" s="18"/>
      <c r="AY63" s="18"/>
      <c r="AZ63" s="18"/>
      <c r="BA63" s="18"/>
      <c r="BB63" s="18"/>
      <c r="BC63" s="18"/>
      <c r="BD63" s="18"/>
      <c r="BE63" s="74"/>
      <c r="BF63" s="74"/>
      <c r="BG63" s="74"/>
      <c r="BH63" s="74"/>
      <c r="BI63" s="74"/>
      <c r="BJ63" s="74"/>
      <c r="BK63" s="74"/>
      <c r="BL63" s="74"/>
      <c r="BM63" s="74"/>
      <c r="BN63" s="74"/>
      <c r="BO63" s="74"/>
      <c r="BP63" s="74"/>
      <c r="BQ63" s="74"/>
      <c r="BR63" s="74"/>
      <c r="BS63" s="74"/>
      <c r="BT63" s="74"/>
      <c r="BU63" s="74"/>
      <c r="BV63" s="74"/>
      <c r="BW63" s="74"/>
      <c r="BX63" s="74"/>
      <c r="BY63" s="74"/>
      <c r="BZ63" s="74"/>
    </row>
    <row r="64" spans="1:78" ht="13" customHeight="1" x14ac:dyDescent="0.3">
      <c r="A64" s="22"/>
      <c r="B64" s="22"/>
      <c r="C64" s="22"/>
      <c r="D64" s="22"/>
      <c r="E64" s="22"/>
      <c r="F64" s="22"/>
      <c r="G64" s="22"/>
      <c r="H64" s="22"/>
      <c r="I64" s="22"/>
      <c r="J64" s="22"/>
      <c r="K64" s="22"/>
      <c r="L64" s="22"/>
      <c r="M64" s="22"/>
      <c r="N64" s="22"/>
      <c r="O64" s="34"/>
      <c r="P64" s="35"/>
      <c r="Q64" s="35"/>
      <c r="R64" s="22"/>
      <c r="S64" s="22"/>
      <c r="T64" s="22"/>
      <c r="U64" s="22"/>
      <c r="V64" s="22"/>
      <c r="W64" s="22"/>
      <c r="X64" s="22"/>
      <c r="Y64" s="22"/>
      <c r="Z64" s="5"/>
      <c r="AA64" s="22"/>
      <c r="AB64" s="22"/>
      <c r="AC64" s="22"/>
      <c r="AD64" s="22"/>
      <c r="AE64" s="22"/>
      <c r="AF64" s="22"/>
      <c r="AG64" s="80"/>
      <c r="AH64" s="22"/>
      <c r="AI64" s="22"/>
      <c r="AJ64" s="22"/>
      <c r="AK64" s="22"/>
      <c r="AL64" s="18"/>
      <c r="AM64" s="18"/>
      <c r="AN64" s="18"/>
      <c r="AO64" s="18"/>
      <c r="AP64" s="18"/>
      <c r="AQ64" s="18"/>
      <c r="AR64" s="18"/>
      <c r="AS64" s="18"/>
      <c r="AT64" s="18"/>
      <c r="AU64" s="18"/>
      <c r="AV64" s="18"/>
      <c r="AW64" s="18"/>
      <c r="AX64" s="18"/>
      <c r="AY64" s="18"/>
      <c r="AZ64" s="18"/>
      <c r="BA64" s="18"/>
      <c r="BB64" s="18"/>
      <c r="BC64" s="18"/>
      <c r="BD64" s="18"/>
      <c r="BE64" s="5"/>
      <c r="BF64" s="5"/>
      <c r="BG64" s="5"/>
      <c r="BH64" s="5"/>
      <c r="BI64" s="5"/>
      <c r="BJ64" s="5"/>
      <c r="BK64" s="5"/>
      <c r="BL64" s="5"/>
      <c r="BM64" s="5"/>
      <c r="BN64" s="5"/>
      <c r="BO64" s="5"/>
      <c r="BP64" s="5"/>
      <c r="BQ64" s="5"/>
      <c r="BR64" s="5"/>
      <c r="BS64" s="5"/>
      <c r="BT64" s="5"/>
      <c r="BU64" s="5"/>
      <c r="BV64" s="5"/>
      <c r="BW64" s="5"/>
      <c r="BX64" s="5"/>
      <c r="BY64" s="5"/>
      <c r="BZ64" s="5"/>
    </row>
    <row r="65" spans="1:78" ht="12.75" customHeight="1" x14ac:dyDescent="0.3">
      <c r="A65" s="22"/>
      <c r="B65" s="22"/>
      <c r="C65" s="22"/>
      <c r="D65" s="22"/>
      <c r="E65" s="22"/>
      <c r="F65" s="22"/>
      <c r="G65" s="22"/>
      <c r="H65" s="22"/>
      <c r="I65" s="22"/>
      <c r="J65" s="22"/>
      <c r="K65" s="22"/>
      <c r="L65" s="22"/>
      <c r="M65" s="22"/>
      <c r="N65" s="22"/>
      <c r="O65" s="34"/>
      <c r="P65" s="35"/>
      <c r="Q65" s="35"/>
      <c r="R65" s="22"/>
      <c r="S65" s="22"/>
      <c r="T65" s="22"/>
      <c r="U65" s="22"/>
      <c r="V65" s="22"/>
      <c r="W65" s="22"/>
      <c r="X65" s="22"/>
      <c r="Y65" s="22"/>
      <c r="Z65" s="5"/>
      <c r="AA65" s="22"/>
      <c r="AB65" s="22"/>
      <c r="AC65" s="22"/>
      <c r="AD65" s="22"/>
      <c r="AE65" s="22"/>
      <c r="AF65" s="22"/>
      <c r="AG65" s="80"/>
      <c r="AH65" s="22"/>
      <c r="AI65" s="22"/>
      <c r="AJ65" s="22"/>
      <c r="AK65" s="22"/>
      <c r="AL65" s="18"/>
      <c r="AM65" s="18"/>
      <c r="AN65" s="18"/>
      <c r="AO65" s="18"/>
      <c r="AP65" s="18"/>
      <c r="AQ65" s="18"/>
      <c r="AR65" s="18"/>
      <c r="AS65" s="18"/>
      <c r="AT65" s="18"/>
      <c r="AU65" s="18"/>
      <c r="AV65" s="18"/>
      <c r="AW65" s="18"/>
      <c r="AX65" s="18"/>
      <c r="AY65" s="18"/>
      <c r="AZ65" s="18"/>
      <c r="BA65" s="18"/>
      <c r="BB65" s="18"/>
      <c r="BC65" s="18"/>
      <c r="BD65" s="18"/>
      <c r="BE65" s="5"/>
      <c r="BF65" s="5"/>
      <c r="BG65" s="5"/>
      <c r="BH65" s="5"/>
      <c r="BI65" s="5"/>
      <c r="BJ65" s="5"/>
      <c r="BK65" s="5"/>
      <c r="BL65" s="5"/>
      <c r="BM65" s="5"/>
      <c r="BN65" s="5"/>
      <c r="BO65" s="5"/>
      <c r="BP65" s="5"/>
      <c r="BQ65" s="5"/>
      <c r="BR65" s="5"/>
      <c r="BS65" s="5"/>
      <c r="BT65" s="5"/>
      <c r="BU65" s="5"/>
      <c r="BV65" s="5"/>
      <c r="BW65" s="5"/>
      <c r="BX65" s="5"/>
      <c r="BY65" s="5"/>
      <c r="BZ65" s="5"/>
    </row>
    <row r="66" spans="1:78" ht="12.75" customHeight="1" x14ac:dyDescent="0.3">
      <c r="A66" s="22"/>
      <c r="B66" s="22"/>
      <c r="C66" s="22"/>
      <c r="D66" s="22"/>
      <c r="E66" s="22"/>
      <c r="F66" s="22"/>
      <c r="G66" s="22"/>
      <c r="H66" s="22"/>
      <c r="I66" s="22"/>
      <c r="J66" s="22"/>
      <c r="K66" s="22"/>
      <c r="L66" s="22"/>
      <c r="M66" s="22"/>
      <c r="N66" s="22"/>
      <c r="O66" s="34"/>
      <c r="P66" s="35"/>
      <c r="Q66" s="35"/>
      <c r="R66" s="22"/>
      <c r="S66" s="22"/>
      <c r="T66" s="22"/>
      <c r="U66" s="22"/>
      <c r="V66" s="22"/>
      <c r="W66" s="22"/>
      <c r="X66" s="22"/>
      <c r="Y66" s="22"/>
      <c r="Z66" s="5"/>
      <c r="AA66" s="22"/>
      <c r="AB66" s="22"/>
      <c r="AC66" s="22"/>
      <c r="AD66" s="22"/>
      <c r="AE66" s="22"/>
      <c r="AF66" s="22"/>
      <c r="AG66" s="80"/>
      <c r="AH66" s="22"/>
      <c r="AI66" s="22"/>
      <c r="AJ66" s="22"/>
      <c r="AK66" s="22"/>
      <c r="AL66" s="18"/>
      <c r="AM66" s="18"/>
      <c r="AN66" s="18"/>
      <c r="AO66" s="18"/>
      <c r="AP66" s="18"/>
      <c r="AQ66" s="18"/>
      <c r="AR66" s="18"/>
      <c r="AS66" s="18"/>
      <c r="AT66" s="18"/>
      <c r="AU66" s="18"/>
      <c r="AV66" s="18"/>
      <c r="AW66" s="18"/>
      <c r="AX66" s="18"/>
      <c r="AY66" s="18"/>
      <c r="AZ66" s="18"/>
      <c r="BA66" s="18"/>
      <c r="BB66" s="18"/>
      <c r="BC66" s="18"/>
      <c r="BD66" s="18"/>
      <c r="BE66" s="5"/>
      <c r="BF66" s="5"/>
      <c r="BG66" s="5"/>
      <c r="BH66" s="5"/>
      <c r="BI66" s="5"/>
      <c r="BJ66" s="5"/>
      <c r="BK66" s="5"/>
      <c r="BL66" s="5"/>
      <c r="BM66" s="5"/>
      <c r="BN66" s="5"/>
      <c r="BO66" s="5"/>
      <c r="BP66" s="5"/>
      <c r="BQ66" s="5"/>
      <c r="BR66" s="5"/>
      <c r="BS66" s="5"/>
      <c r="BT66" s="5"/>
      <c r="BU66" s="5"/>
      <c r="BV66" s="5"/>
      <c r="BW66" s="5"/>
      <c r="BX66" s="5"/>
      <c r="BY66" s="5"/>
      <c r="BZ66" s="5"/>
    </row>
    <row r="67" spans="1:78" ht="12.75" customHeight="1" x14ac:dyDescent="0.3">
      <c r="A67" s="22"/>
      <c r="B67" s="22"/>
      <c r="C67" s="22"/>
      <c r="D67" s="22"/>
      <c r="E67" s="22"/>
      <c r="F67" s="22"/>
      <c r="G67" s="22"/>
      <c r="H67" s="22"/>
      <c r="I67" s="22"/>
      <c r="J67" s="22"/>
      <c r="K67" s="22"/>
      <c r="L67" s="22"/>
      <c r="M67" s="22"/>
      <c r="N67" s="22"/>
      <c r="O67" s="34"/>
      <c r="P67" s="35"/>
      <c r="Q67" s="35"/>
      <c r="R67" s="22"/>
      <c r="S67" s="22"/>
      <c r="T67" s="22"/>
      <c r="U67" s="22"/>
      <c r="V67" s="22"/>
      <c r="W67" s="22"/>
      <c r="X67" s="22"/>
      <c r="Y67" s="22"/>
      <c r="Z67" s="5"/>
      <c r="AA67" s="22"/>
      <c r="AB67" s="22"/>
      <c r="AC67" s="22"/>
      <c r="AD67" s="22"/>
      <c r="AE67" s="22"/>
      <c r="AF67" s="22"/>
      <c r="AG67" s="80"/>
      <c r="AH67" s="22"/>
      <c r="AI67" s="22"/>
      <c r="AJ67" s="22"/>
      <c r="AK67" s="22"/>
      <c r="AL67" s="18"/>
      <c r="AM67" s="18"/>
      <c r="AN67" s="18"/>
      <c r="AO67" s="18"/>
      <c r="AP67" s="18"/>
      <c r="AQ67" s="18"/>
      <c r="AR67" s="18"/>
      <c r="AS67" s="18"/>
      <c r="AT67" s="18"/>
      <c r="AU67" s="18"/>
      <c r="AV67" s="18"/>
      <c r="AW67" s="18"/>
      <c r="AX67" s="18"/>
      <c r="AY67" s="18"/>
      <c r="AZ67" s="18"/>
      <c r="BA67" s="18"/>
      <c r="BB67" s="18"/>
      <c r="BC67" s="18"/>
      <c r="BD67" s="18"/>
      <c r="BE67" s="5"/>
      <c r="BF67" s="5"/>
      <c r="BG67" s="5"/>
      <c r="BH67" s="5"/>
      <c r="BI67" s="5"/>
      <c r="BJ67" s="5"/>
      <c r="BK67" s="5"/>
      <c r="BL67" s="5"/>
      <c r="BM67" s="5"/>
      <c r="BN67" s="5"/>
      <c r="BO67" s="5"/>
      <c r="BP67" s="5"/>
      <c r="BQ67" s="5"/>
      <c r="BR67" s="5"/>
      <c r="BS67" s="5"/>
      <c r="BT67" s="5"/>
      <c r="BU67" s="5"/>
      <c r="BV67" s="5"/>
      <c r="BW67" s="5"/>
      <c r="BX67" s="5"/>
      <c r="BY67" s="5"/>
      <c r="BZ67" s="5"/>
    </row>
    <row r="68" spans="1:78" ht="12.75" customHeight="1" x14ac:dyDescent="0.3">
      <c r="A68" s="22"/>
      <c r="B68" s="22"/>
      <c r="C68" s="22"/>
      <c r="D68" s="22"/>
      <c r="E68" s="22"/>
      <c r="F68" s="22"/>
      <c r="G68" s="22"/>
      <c r="H68" s="22"/>
      <c r="I68" s="22"/>
      <c r="J68" s="22"/>
      <c r="K68" s="22"/>
      <c r="L68" s="22"/>
      <c r="M68" s="22"/>
      <c r="N68" s="22"/>
      <c r="O68" s="34"/>
      <c r="P68" s="35"/>
      <c r="Q68" s="35"/>
      <c r="R68" s="22"/>
      <c r="S68" s="22"/>
      <c r="T68" s="22"/>
      <c r="U68" s="22"/>
      <c r="V68" s="22"/>
      <c r="W68" s="22"/>
      <c r="X68" s="22"/>
      <c r="Y68" s="22"/>
      <c r="Z68" s="5"/>
      <c r="AA68" s="22"/>
      <c r="AB68" s="22"/>
      <c r="AC68" s="22"/>
      <c r="AD68" s="22"/>
      <c r="AE68" s="22"/>
      <c r="AF68" s="22"/>
      <c r="AG68" s="80"/>
      <c r="AH68" s="22"/>
      <c r="AI68" s="22"/>
      <c r="AJ68" s="22"/>
      <c r="AK68" s="22"/>
      <c r="AL68" s="18"/>
      <c r="AM68" s="18"/>
      <c r="AN68" s="18"/>
      <c r="AO68" s="18"/>
      <c r="AP68" s="18"/>
      <c r="AQ68" s="18"/>
      <c r="AR68" s="18"/>
      <c r="AS68" s="18"/>
      <c r="AT68" s="18"/>
      <c r="AU68" s="18"/>
      <c r="AV68" s="18"/>
      <c r="AW68" s="18"/>
      <c r="AX68" s="18"/>
      <c r="AY68" s="18"/>
      <c r="AZ68" s="18"/>
      <c r="BA68" s="18"/>
      <c r="BB68" s="18"/>
      <c r="BC68" s="18"/>
      <c r="BD68" s="18"/>
      <c r="BE68" s="5"/>
      <c r="BF68" s="5"/>
      <c r="BG68" s="5"/>
      <c r="BH68" s="5"/>
      <c r="BI68" s="5"/>
      <c r="BJ68" s="5"/>
      <c r="BK68" s="5"/>
      <c r="BL68" s="5"/>
      <c r="BM68" s="5"/>
      <c r="BN68" s="5"/>
      <c r="BO68" s="5"/>
      <c r="BP68" s="5"/>
      <c r="BQ68" s="5"/>
      <c r="BR68" s="5"/>
      <c r="BS68" s="5"/>
      <c r="BT68" s="5"/>
      <c r="BU68" s="5"/>
      <c r="BV68" s="5"/>
      <c r="BW68" s="5"/>
      <c r="BX68" s="5"/>
      <c r="BY68" s="5"/>
      <c r="BZ68" s="5"/>
    </row>
    <row r="69" spans="1:78" ht="12.75" customHeight="1" x14ac:dyDescent="0.3">
      <c r="A69" s="22"/>
      <c r="B69" s="22"/>
      <c r="C69" s="22"/>
      <c r="D69" s="22"/>
      <c r="E69" s="22"/>
      <c r="F69" s="22"/>
      <c r="G69" s="22"/>
      <c r="H69" s="22"/>
      <c r="I69" s="22"/>
      <c r="J69" s="22"/>
      <c r="K69" s="22"/>
      <c r="L69" s="22"/>
      <c r="M69" s="22"/>
      <c r="N69" s="22"/>
      <c r="O69" s="34"/>
      <c r="P69" s="35"/>
      <c r="Q69" s="35"/>
      <c r="R69" s="22"/>
      <c r="S69" s="22"/>
      <c r="T69" s="22"/>
      <c r="U69" s="22"/>
      <c r="V69" s="22"/>
      <c r="W69" s="22"/>
      <c r="X69" s="22"/>
      <c r="Y69" s="22"/>
      <c r="Z69" s="5"/>
      <c r="AA69" s="22"/>
      <c r="AB69" s="22"/>
      <c r="AC69" s="22"/>
      <c r="AD69" s="22"/>
      <c r="AE69" s="22"/>
      <c r="AF69" s="22"/>
      <c r="AG69" s="80"/>
      <c r="AH69" s="22"/>
      <c r="AI69" s="22"/>
      <c r="AJ69" s="22"/>
      <c r="AK69" s="22"/>
      <c r="AL69" s="18"/>
      <c r="AM69" s="18"/>
      <c r="AN69" s="18"/>
      <c r="AO69" s="18"/>
      <c r="AP69" s="18"/>
      <c r="AQ69" s="18"/>
      <c r="AR69" s="18"/>
      <c r="AS69" s="18"/>
      <c r="AT69" s="18"/>
      <c r="AU69" s="18"/>
      <c r="AV69" s="18"/>
      <c r="AW69" s="18"/>
      <c r="AX69" s="18"/>
      <c r="AY69" s="18"/>
      <c r="AZ69" s="18"/>
      <c r="BA69" s="18"/>
      <c r="BB69" s="18"/>
      <c r="BC69" s="18"/>
      <c r="BD69" s="18"/>
      <c r="BE69" s="5"/>
      <c r="BF69" s="5"/>
      <c r="BG69" s="5"/>
      <c r="BH69" s="5"/>
      <c r="BI69" s="5"/>
      <c r="BJ69" s="5"/>
      <c r="BK69" s="5"/>
      <c r="BL69" s="5"/>
      <c r="BM69" s="5"/>
      <c r="BN69" s="5"/>
      <c r="BO69" s="5"/>
      <c r="BP69" s="5"/>
      <c r="BQ69" s="5"/>
      <c r="BR69" s="5"/>
      <c r="BS69" s="5"/>
      <c r="BT69" s="5"/>
      <c r="BU69" s="5"/>
      <c r="BV69" s="5"/>
      <c r="BW69" s="5"/>
      <c r="BX69" s="5"/>
      <c r="BY69" s="5"/>
      <c r="BZ69" s="5"/>
    </row>
    <row r="70" spans="1:78" ht="12.75" customHeight="1" x14ac:dyDescent="0.3">
      <c r="A70" s="22"/>
      <c r="B70" s="22"/>
      <c r="C70" s="22"/>
      <c r="D70" s="22"/>
      <c r="E70" s="22"/>
      <c r="F70" s="22"/>
      <c r="G70" s="22"/>
      <c r="H70" s="22"/>
      <c r="I70" s="22"/>
      <c r="J70" s="22"/>
      <c r="K70" s="22"/>
      <c r="L70" s="22"/>
      <c r="M70" s="22"/>
      <c r="N70" s="22"/>
      <c r="O70" s="34"/>
      <c r="P70" s="35"/>
      <c r="Q70" s="35"/>
      <c r="R70" s="22"/>
      <c r="S70" s="22"/>
      <c r="T70" s="22"/>
      <c r="U70" s="22"/>
      <c r="V70" s="22"/>
      <c r="W70" s="22"/>
      <c r="X70" s="22"/>
      <c r="Y70" s="22"/>
      <c r="Z70" s="5"/>
      <c r="AA70" s="22"/>
      <c r="AB70" s="22"/>
      <c r="AC70" s="22"/>
      <c r="AD70" s="22"/>
      <c r="AE70" s="22"/>
      <c r="AF70" s="22"/>
      <c r="AG70" s="80"/>
      <c r="AH70" s="22"/>
      <c r="AI70" s="22"/>
      <c r="AJ70" s="22"/>
      <c r="AK70" s="22"/>
      <c r="AL70" s="18"/>
      <c r="AM70" s="18"/>
      <c r="AN70" s="18"/>
      <c r="AO70" s="18"/>
      <c r="AP70" s="18"/>
      <c r="AQ70" s="18"/>
      <c r="AR70" s="18"/>
      <c r="AS70" s="18"/>
      <c r="AT70" s="18"/>
      <c r="AU70" s="18"/>
      <c r="AV70" s="18"/>
      <c r="AW70" s="18"/>
      <c r="AX70" s="18"/>
      <c r="AY70" s="18"/>
      <c r="AZ70" s="18"/>
      <c r="BA70" s="18"/>
      <c r="BB70" s="18"/>
      <c r="BC70" s="18"/>
      <c r="BD70" s="18"/>
      <c r="BE70" s="5"/>
      <c r="BF70" s="5"/>
      <c r="BG70" s="5"/>
      <c r="BH70" s="5"/>
      <c r="BI70" s="5"/>
      <c r="BJ70" s="5"/>
      <c r="BK70" s="5"/>
      <c r="BL70" s="5"/>
      <c r="BM70" s="5"/>
      <c r="BN70" s="5"/>
      <c r="BO70" s="5"/>
      <c r="BP70" s="5"/>
      <c r="BQ70" s="5"/>
      <c r="BR70" s="5"/>
      <c r="BS70" s="5"/>
      <c r="BT70" s="5"/>
      <c r="BU70" s="5"/>
      <c r="BV70" s="5"/>
      <c r="BW70" s="5"/>
      <c r="BX70" s="5"/>
      <c r="BY70" s="5"/>
      <c r="BZ70" s="5"/>
    </row>
    <row r="71" spans="1:78" ht="12.75" customHeight="1" x14ac:dyDescent="0.3">
      <c r="A71" s="22"/>
      <c r="B71" s="22"/>
      <c r="C71" s="22"/>
      <c r="D71" s="22"/>
      <c r="E71" s="22"/>
      <c r="F71" s="22"/>
      <c r="G71" s="22"/>
      <c r="H71" s="22"/>
      <c r="I71" s="22"/>
      <c r="J71" s="22"/>
      <c r="K71" s="22"/>
      <c r="L71" s="22"/>
      <c r="M71" s="22"/>
      <c r="N71" s="22"/>
      <c r="O71" s="34"/>
      <c r="P71" s="35"/>
      <c r="Q71" s="35"/>
      <c r="R71" s="22"/>
      <c r="S71" s="22"/>
      <c r="T71" s="22"/>
      <c r="U71" s="22"/>
      <c r="V71" s="22"/>
      <c r="W71" s="22"/>
      <c r="X71" s="22"/>
      <c r="Y71" s="22"/>
      <c r="Z71" s="5"/>
      <c r="AA71" s="22"/>
      <c r="AB71" s="22"/>
      <c r="AC71" s="22"/>
      <c r="AD71" s="22"/>
      <c r="AE71" s="22"/>
      <c r="AF71" s="22"/>
      <c r="AG71" s="80"/>
      <c r="AH71" s="22"/>
      <c r="AI71" s="22"/>
      <c r="AJ71" s="22"/>
      <c r="AK71" s="22"/>
      <c r="AL71" s="18"/>
      <c r="AM71" s="18"/>
      <c r="AN71" s="18"/>
      <c r="AO71" s="18"/>
      <c r="AP71" s="18"/>
      <c r="AQ71" s="18"/>
      <c r="AR71" s="18"/>
      <c r="AS71" s="18"/>
      <c r="AT71" s="18"/>
      <c r="AU71" s="18"/>
      <c r="AV71" s="18"/>
      <c r="AW71" s="18"/>
      <c r="AX71" s="18"/>
      <c r="AY71" s="18"/>
      <c r="AZ71" s="18"/>
      <c r="BA71" s="18"/>
      <c r="BB71" s="18"/>
      <c r="BC71" s="18"/>
      <c r="BD71" s="18"/>
      <c r="BE71" s="5"/>
      <c r="BF71" s="5"/>
      <c r="BG71" s="5"/>
      <c r="BH71" s="5"/>
      <c r="BI71" s="5"/>
      <c r="BJ71" s="5"/>
      <c r="BK71" s="5"/>
      <c r="BL71" s="5"/>
      <c r="BM71" s="5"/>
      <c r="BN71" s="5"/>
      <c r="BO71" s="5"/>
      <c r="BP71" s="5"/>
      <c r="BQ71" s="5"/>
      <c r="BR71" s="5"/>
      <c r="BS71" s="5"/>
      <c r="BT71" s="5"/>
      <c r="BU71" s="5"/>
      <c r="BV71" s="5"/>
      <c r="BW71" s="5"/>
      <c r="BX71" s="5"/>
      <c r="BY71" s="5"/>
      <c r="BZ71" s="5"/>
    </row>
    <row r="72" spans="1:78" ht="12.75" customHeight="1" x14ac:dyDescent="0.3">
      <c r="A72" s="22"/>
      <c r="B72" s="22"/>
      <c r="C72" s="22"/>
      <c r="D72" s="22"/>
      <c r="E72" s="22"/>
      <c r="F72" s="22"/>
      <c r="G72" s="22"/>
      <c r="H72" s="22"/>
      <c r="I72" s="22"/>
      <c r="J72" s="22"/>
      <c r="K72" s="22"/>
      <c r="L72" s="22"/>
      <c r="M72" s="22"/>
      <c r="N72" s="22"/>
      <c r="O72" s="34"/>
      <c r="P72" s="35"/>
      <c r="Q72" s="35"/>
      <c r="R72" s="22"/>
      <c r="S72" s="22"/>
      <c r="T72" s="22"/>
      <c r="U72" s="22"/>
      <c r="V72" s="22"/>
      <c r="W72" s="22"/>
      <c r="X72" s="22"/>
      <c r="Y72" s="22"/>
      <c r="Z72" s="5"/>
      <c r="AA72" s="22"/>
      <c r="AB72" s="22"/>
      <c r="AC72" s="22"/>
      <c r="AD72" s="22"/>
      <c r="AE72" s="22"/>
      <c r="AF72" s="22"/>
      <c r="AG72" s="80"/>
      <c r="AH72" s="22"/>
      <c r="AI72" s="22"/>
      <c r="AJ72" s="22"/>
      <c r="AK72" s="22"/>
      <c r="AL72" s="18"/>
      <c r="AM72" s="18"/>
      <c r="AN72" s="18"/>
      <c r="AO72" s="18"/>
      <c r="AP72" s="18"/>
      <c r="AQ72" s="18"/>
      <c r="AR72" s="18"/>
      <c r="AS72" s="18"/>
      <c r="AT72" s="18"/>
      <c r="AU72" s="18"/>
      <c r="AV72" s="18"/>
      <c r="AW72" s="18"/>
      <c r="AX72" s="18"/>
      <c r="AY72" s="18"/>
      <c r="AZ72" s="18"/>
      <c r="BA72" s="18"/>
      <c r="BB72" s="18"/>
      <c r="BC72" s="18"/>
      <c r="BD72" s="18"/>
      <c r="BE72" s="5"/>
      <c r="BF72" s="5"/>
      <c r="BG72" s="5"/>
      <c r="BH72" s="5"/>
      <c r="BI72" s="5"/>
      <c r="BJ72" s="5"/>
      <c r="BK72" s="5"/>
      <c r="BL72" s="5"/>
      <c r="BM72" s="5"/>
      <c r="BN72" s="5"/>
      <c r="BO72" s="5"/>
      <c r="BP72" s="5"/>
      <c r="BQ72" s="5"/>
      <c r="BR72" s="5"/>
      <c r="BS72" s="5"/>
      <c r="BT72" s="5"/>
      <c r="BU72" s="5"/>
      <c r="BV72" s="5"/>
      <c r="BW72" s="5"/>
      <c r="BX72" s="5"/>
      <c r="BY72" s="5"/>
      <c r="BZ72" s="5"/>
    </row>
    <row r="73" spans="1:78" ht="12.75" customHeight="1" x14ac:dyDescent="0.3">
      <c r="A73" s="22"/>
      <c r="B73" s="22"/>
      <c r="C73" s="22"/>
      <c r="D73" s="22"/>
      <c r="E73" s="22"/>
      <c r="F73" s="22"/>
      <c r="G73" s="22"/>
      <c r="H73" s="22"/>
      <c r="I73" s="22"/>
      <c r="J73" s="22"/>
      <c r="K73" s="22"/>
      <c r="L73" s="22"/>
      <c r="M73" s="22"/>
      <c r="N73" s="22"/>
      <c r="O73" s="34"/>
      <c r="P73" s="35"/>
      <c r="Q73" s="35"/>
      <c r="R73" s="22"/>
      <c r="S73" s="22"/>
      <c r="T73" s="22"/>
      <c r="U73" s="22"/>
      <c r="V73" s="22"/>
      <c r="W73" s="22"/>
      <c r="X73" s="22"/>
      <c r="Y73" s="22"/>
      <c r="Z73" s="5"/>
      <c r="AA73" s="22"/>
      <c r="AB73" s="22"/>
      <c r="AC73" s="22"/>
      <c r="AD73" s="22"/>
      <c r="AE73" s="22"/>
      <c r="AF73" s="22"/>
      <c r="AG73" s="80"/>
      <c r="AH73" s="22"/>
      <c r="AI73" s="22"/>
      <c r="AJ73" s="22"/>
      <c r="AK73" s="22"/>
      <c r="AL73" s="18"/>
      <c r="AM73" s="18"/>
      <c r="AN73" s="18"/>
      <c r="AO73" s="18"/>
      <c r="AP73" s="18"/>
      <c r="AQ73" s="18"/>
      <c r="AR73" s="18"/>
      <c r="AS73" s="18"/>
      <c r="AT73" s="18"/>
      <c r="AU73" s="18"/>
      <c r="AV73" s="18"/>
      <c r="AW73" s="18"/>
      <c r="AX73" s="18"/>
      <c r="AY73" s="18"/>
      <c r="AZ73" s="18"/>
      <c r="BA73" s="18"/>
      <c r="BB73" s="18"/>
      <c r="BC73" s="18"/>
      <c r="BD73" s="18"/>
      <c r="BE73" s="5"/>
      <c r="BF73" s="5"/>
      <c r="BG73" s="5"/>
      <c r="BH73" s="5"/>
      <c r="BI73" s="5"/>
      <c r="BJ73" s="5"/>
      <c r="BK73" s="5"/>
      <c r="BL73" s="5"/>
      <c r="BM73" s="5"/>
      <c r="BN73" s="5"/>
      <c r="BO73" s="5"/>
      <c r="BP73" s="5"/>
      <c r="BQ73" s="5"/>
      <c r="BR73" s="5"/>
      <c r="BS73" s="5"/>
      <c r="BT73" s="5"/>
      <c r="BU73" s="5"/>
      <c r="BV73" s="5"/>
      <c r="BW73" s="5"/>
      <c r="BX73" s="5"/>
      <c r="BY73" s="5"/>
      <c r="BZ73" s="5"/>
    </row>
    <row r="74" spans="1:78" ht="12.75" customHeight="1" x14ac:dyDescent="0.3">
      <c r="A74" s="22"/>
      <c r="B74" s="22"/>
      <c r="C74" s="22"/>
      <c r="D74" s="22"/>
      <c r="E74" s="22"/>
      <c r="F74" s="22"/>
      <c r="G74" s="22"/>
      <c r="H74" s="22"/>
      <c r="I74" s="22"/>
      <c r="J74" s="22"/>
      <c r="K74" s="22"/>
      <c r="L74" s="22"/>
      <c r="M74" s="22"/>
      <c r="N74" s="22"/>
      <c r="O74" s="34"/>
      <c r="P74" s="35"/>
      <c r="Q74" s="35"/>
      <c r="R74" s="22"/>
      <c r="S74" s="22"/>
      <c r="T74" s="22"/>
      <c r="U74" s="22"/>
      <c r="V74" s="22"/>
      <c r="W74" s="22"/>
      <c r="X74" s="22"/>
      <c r="Y74" s="22"/>
      <c r="Z74" s="5"/>
      <c r="AA74" s="22"/>
      <c r="AB74" s="22"/>
      <c r="AC74" s="22"/>
      <c r="AD74" s="22"/>
      <c r="AE74" s="22"/>
      <c r="AF74" s="22"/>
      <c r="AG74" s="80"/>
      <c r="AH74" s="22"/>
      <c r="AI74" s="22"/>
      <c r="AJ74" s="22"/>
      <c r="AK74" s="22"/>
      <c r="AL74" s="18"/>
      <c r="AM74" s="18"/>
      <c r="AN74" s="18"/>
      <c r="AO74" s="18"/>
      <c r="AP74" s="18"/>
      <c r="AQ74" s="18"/>
      <c r="AR74" s="18"/>
      <c r="AS74" s="18"/>
      <c r="AT74" s="18"/>
      <c r="AU74" s="18"/>
      <c r="AV74" s="18"/>
      <c r="AW74" s="18"/>
      <c r="AX74" s="18"/>
      <c r="AY74" s="18"/>
      <c r="AZ74" s="18"/>
      <c r="BA74" s="18"/>
      <c r="BB74" s="18"/>
      <c r="BC74" s="18"/>
      <c r="BD74" s="18"/>
      <c r="BE74" s="5"/>
      <c r="BF74" s="5"/>
      <c r="BG74" s="5"/>
      <c r="BH74" s="5"/>
      <c r="BI74" s="5"/>
      <c r="BJ74" s="5"/>
      <c r="BK74" s="5"/>
      <c r="BL74" s="5"/>
      <c r="BM74" s="5"/>
      <c r="BN74" s="5"/>
      <c r="BO74" s="5"/>
      <c r="BP74" s="5"/>
      <c r="BQ74" s="5"/>
      <c r="BR74" s="5"/>
      <c r="BS74" s="5"/>
      <c r="BT74" s="5"/>
      <c r="BU74" s="5"/>
      <c r="BV74" s="5"/>
      <c r="BW74" s="5"/>
      <c r="BX74" s="5"/>
      <c r="BY74" s="5"/>
      <c r="BZ74" s="5"/>
    </row>
    <row r="75" spans="1:78" ht="12.75" customHeight="1" x14ac:dyDescent="0.3">
      <c r="A75" s="22"/>
      <c r="B75" s="22"/>
      <c r="C75" s="22"/>
      <c r="D75" s="22"/>
      <c r="E75" s="22"/>
      <c r="F75" s="22"/>
      <c r="G75" s="22"/>
      <c r="H75" s="22"/>
      <c r="I75" s="22"/>
      <c r="J75" s="22"/>
      <c r="K75" s="22"/>
      <c r="L75" s="22"/>
      <c r="M75" s="22"/>
      <c r="N75" s="22"/>
      <c r="O75" s="34"/>
      <c r="P75" s="35"/>
      <c r="Q75" s="35"/>
      <c r="R75" s="22"/>
      <c r="S75" s="22"/>
      <c r="T75" s="22"/>
      <c r="U75" s="22"/>
      <c r="V75" s="22"/>
      <c r="W75" s="22"/>
      <c r="X75" s="22"/>
      <c r="Y75" s="22"/>
      <c r="Z75" s="5"/>
      <c r="AA75" s="22"/>
      <c r="AB75" s="22"/>
      <c r="AC75" s="22"/>
      <c r="AD75" s="22"/>
      <c r="AE75" s="22"/>
      <c r="AF75" s="22"/>
      <c r="AG75" s="80"/>
      <c r="AH75" s="22"/>
      <c r="AI75" s="22"/>
      <c r="AJ75" s="22"/>
      <c r="AK75" s="22"/>
      <c r="AL75" s="18"/>
      <c r="AM75" s="18"/>
      <c r="AN75" s="18"/>
      <c r="AO75" s="18"/>
      <c r="AP75" s="18"/>
      <c r="AQ75" s="18"/>
      <c r="AR75" s="18"/>
      <c r="AS75" s="18"/>
      <c r="AT75" s="18"/>
      <c r="AU75" s="18"/>
      <c r="AV75" s="18"/>
      <c r="AW75" s="18"/>
      <c r="AX75" s="18"/>
      <c r="AY75" s="18"/>
      <c r="AZ75" s="18"/>
      <c r="BA75" s="18"/>
      <c r="BB75" s="18"/>
      <c r="BC75" s="18"/>
      <c r="BD75" s="18"/>
      <c r="BE75" s="5"/>
      <c r="BF75" s="5"/>
      <c r="BG75" s="5"/>
      <c r="BH75" s="5"/>
      <c r="BI75" s="5"/>
      <c r="BJ75" s="5"/>
      <c r="BK75" s="5"/>
      <c r="BL75" s="5"/>
      <c r="BM75" s="5"/>
      <c r="BN75" s="5"/>
      <c r="BO75" s="5"/>
      <c r="BP75" s="5"/>
      <c r="BQ75" s="5"/>
      <c r="BR75" s="5"/>
      <c r="BS75" s="5"/>
      <c r="BT75" s="5"/>
      <c r="BU75" s="5"/>
      <c r="BV75" s="5"/>
      <c r="BW75" s="5"/>
      <c r="BX75" s="5"/>
      <c r="BY75" s="5"/>
      <c r="BZ75" s="5"/>
    </row>
    <row r="76" spans="1:78" ht="12.75" customHeight="1" x14ac:dyDescent="0.3">
      <c r="A76" s="22"/>
      <c r="B76" s="22"/>
      <c r="C76" s="22"/>
      <c r="D76" s="22"/>
      <c r="E76" s="22"/>
      <c r="F76" s="22"/>
      <c r="G76" s="22"/>
      <c r="H76" s="22"/>
      <c r="I76" s="22"/>
      <c r="J76" s="22"/>
      <c r="K76" s="22"/>
      <c r="L76" s="22"/>
      <c r="M76" s="22"/>
      <c r="N76" s="22"/>
      <c r="O76" s="34"/>
      <c r="P76" s="35"/>
      <c r="Q76" s="35"/>
      <c r="R76" s="22"/>
      <c r="S76" s="22"/>
      <c r="T76" s="22"/>
      <c r="U76" s="22"/>
      <c r="V76" s="22"/>
      <c r="W76" s="22"/>
      <c r="X76" s="22"/>
      <c r="Y76" s="22"/>
      <c r="Z76" s="5"/>
      <c r="AA76" s="22"/>
      <c r="AB76" s="22"/>
      <c r="AC76" s="22"/>
      <c r="AD76" s="22"/>
      <c r="AE76" s="22"/>
      <c r="AF76" s="22"/>
      <c r="AG76" s="80"/>
      <c r="AH76" s="22"/>
      <c r="AI76" s="22"/>
      <c r="AJ76" s="22"/>
      <c r="AK76" s="22"/>
      <c r="AL76" s="18"/>
      <c r="AM76" s="18"/>
      <c r="AN76" s="18"/>
      <c r="AO76" s="18"/>
      <c r="AP76" s="18"/>
      <c r="AQ76" s="18"/>
      <c r="AR76" s="18"/>
      <c r="AS76" s="18"/>
      <c r="AT76" s="18"/>
      <c r="AU76" s="18"/>
      <c r="AV76" s="18"/>
      <c r="AW76" s="18"/>
      <c r="AX76" s="18"/>
      <c r="AY76" s="18"/>
      <c r="AZ76" s="18"/>
      <c r="BA76" s="18"/>
      <c r="BB76" s="18"/>
      <c r="BC76" s="18"/>
      <c r="BD76" s="18"/>
      <c r="BE76" s="5"/>
      <c r="BF76" s="5"/>
      <c r="BG76" s="5"/>
      <c r="BH76" s="5"/>
      <c r="BI76" s="5"/>
      <c r="BJ76" s="5"/>
      <c r="BK76" s="5"/>
      <c r="BL76" s="5"/>
      <c r="BM76" s="5"/>
      <c r="BN76" s="5"/>
      <c r="BO76" s="5"/>
      <c r="BP76" s="5"/>
      <c r="BQ76" s="5"/>
      <c r="BR76" s="5"/>
      <c r="BS76" s="5"/>
      <c r="BT76" s="5"/>
      <c r="BU76" s="5"/>
      <c r="BV76" s="5"/>
      <c r="BW76" s="5"/>
      <c r="BX76" s="5"/>
      <c r="BY76" s="5"/>
      <c r="BZ76" s="5"/>
    </row>
    <row r="77" spans="1:78" ht="12.75" customHeight="1" x14ac:dyDescent="0.3">
      <c r="A77" s="22"/>
      <c r="B77" s="22"/>
      <c r="C77" s="22"/>
      <c r="D77" s="22"/>
      <c r="E77" s="22"/>
      <c r="F77" s="22"/>
      <c r="G77" s="22"/>
      <c r="H77" s="22"/>
      <c r="I77" s="22"/>
      <c r="J77" s="22"/>
      <c r="K77" s="22"/>
      <c r="L77" s="22"/>
      <c r="M77" s="22"/>
      <c r="N77" s="22"/>
      <c r="O77" s="34"/>
      <c r="P77" s="35"/>
      <c r="Q77" s="35"/>
      <c r="R77" s="22"/>
      <c r="S77" s="22"/>
      <c r="T77" s="22"/>
      <c r="U77" s="22"/>
      <c r="V77" s="22"/>
      <c r="W77" s="22"/>
      <c r="X77" s="22"/>
      <c r="Y77" s="22"/>
      <c r="Z77" s="5"/>
      <c r="AA77" s="22"/>
      <c r="AB77" s="22"/>
      <c r="AC77" s="22"/>
      <c r="AD77" s="22"/>
      <c r="AE77" s="22"/>
      <c r="AF77" s="22"/>
      <c r="AG77" s="80"/>
      <c r="AH77" s="22"/>
      <c r="AI77" s="22"/>
      <c r="AJ77" s="22"/>
      <c r="AK77" s="22"/>
      <c r="AL77" s="18"/>
      <c r="AM77" s="18"/>
      <c r="AN77" s="18"/>
      <c r="AO77" s="18"/>
      <c r="AP77" s="18"/>
      <c r="AQ77" s="18"/>
      <c r="AR77" s="18"/>
      <c r="AS77" s="18"/>
      <c r="AT77" s="18"/>
      <c r="AU77" s="18"/>
      <c r="AV77" s="18"/>
      <c r="AW77" s="18"/>
      <c r="AX77" s="18"/>
      <c r="AY77" s="18"/>
      <c r="AZ77" s="18"/>
      <c r="BA77" s="18"/>
      <c r="BB77" s="18"/>
      <c r="BC77" s="18"/>
      <c r="BD77" s="18"/>
      <c r="BE77" s="5"/>
      <c r="BF77" s="5"/>
      <c r="BG77" s="5"/>
      <c r="BH77" s="5"/>
      <c r="BI77" s="5"/>
      <c r="BJ77" s="5"/>
      <c r="BK77" s="5"/>
      <c r="BL77" s="5"/>
      <c r="BM77" s="5"/>
      <c r="BN77" s="5"/>
      <c r="BO77" s="5"/>
      <c r="BP77" s="5"/>
      <c r="BQ77" s="5"/>
      <c r="BR77" s="5"/>
      <c r="BS77" s="5"/>
      <c r="BT77" s="5"/>
      <c r="BU77" s="5"/>
      <c r="BV77" s="5"/>
      <c r="BW77" s="5"/>
      <c r="BX77" s="5"/>
      <c r="BY77" s="5"/>
      <c r="BZ77" s="5"/>
    </row>
    <row r="78" spans="1:78" ht="12.75" customHeight="1" x14ac:dyDescent="0.3">
      <c r="A78" s="22"/>
      <c r="B78" s="22"/>
      <c r="C78" s="22"/>
      <c r="D78" s="22"/>
      <c r="E78" s="22"/>
      <c r="F78" s="22"/>
      <c r="G78" s="22"/>
      <c r="H78" s="22"/>
      <c r="I78" s="22"/>
      <c r="J78" s="22"/>
      <c r="K78" s="22"/>
      <c r="L78" s="22"/>
      <c r="M78" s="22"/>
      <c r="N78" s="22"/>
      <c r="O78" s="34"/>
      <c r="P78" s="35"/>
      <c r="Q78" s="35"/>
      <c r="R78" s="22"/>
      <c r="S78" s="22"/>
      <c r="T78" s="22"/>
      <c r="U78" s="22"/>
      <c r="V78" s="22"/>
      <c r="W78" s="22"/>
      <c r="X78" s="22"/>
      <c r="Y78" s="22"/>
      <c r="Z78" s="5"/>
      <c r="AA78" s="22"/>
      <c r="AB78" s="22"/>
      <c r="AC78" s="22"/>
      <c r="AD78" s="22"/>
      <c r="AE78" s="22"/>
      <c r="AF78" s="22"/>
      <c r="AG78" s="80"/>
      <c r="AH78" s="22"/>
      <c r="AI78" s="22"/>
      <c r="AJ78" s="22"/>
      <c r="AK78" s="22"/>
      <c r="AL78" s="18"/>
      <c r="AM78" s="18"/>
      <c r="AN78" s="18"/>
      <c r="AO78" s="18"/>
      <c r="AP78" s="18"/>
      <c r="AQ78" s="18"/>
      <c r="AR78" s="18"/>
      <c r="AS78" s="18"/>
      <c r="AT78" s="18"/>
      <c r="AU78" s="18"/>
      <c r="AV78" s="18"/>
      <c r="AW78" s="18"/>
      <c r="AX78" s="18"/>
      <c r="AY78" s="18"/>
      <c r="AZ78" s="18"/>
      <c r="BA78" s="18"/>
      <c r="BB78" s="18"/>
      <c r="BC78" s="18"/>
      <c r="BD78" s="18"/>
      <c r="BE78" s="5"/>
      <c r="BF78" s="5"/>
      <c r="BG78" s="5"/>
      <c r="BH78" s="5"/>
      <c r="BI78" s="5"/>
      <c r="BJ78" s="5"/>
      <c r="BK78" s="5"/>
      <c r="BL78" s="5"/>
      <c r="BM78" s="5"/>
      <c r="BN78" s="5"/>
      <c r="BO78" s="5"/>
      <c r="BP78" s="5"/>
      <c r="BQ78" s="5"/>
      <c r="BR78" s="5"/>
      <c r="BS78" s="5"/>
      <c r="BT78" s="5"/>
      <c r="BU78" s="5"/>
      <c r="BV78" s="5"/>
      <c r="BW78" s="5"/>
      <c r="BX78" s="5"/>
      <c r="BY78" s="5"/>
      <c r="BZ78" s="5"/>
    </row>
    <row r="79" spans="1:78" x14ac:dyDescent="0.25">
      <c r="A79" s="11"/>
      <c r="B79" s="11"/>
      <c r="C79" s="11"/>
      <c r="D79" s="62"/>
      <c r="E79" s="81"/>
      <c r="F79" s="81"/>
      <c r="G79" s="62"/>
      <c r="H79" s="62"/>
      <c r="I79" s="11"/>
      <c r="J79" s="11"/>
      <c r="K79" s="11"/>
      <c r="L79" s="11"/>
      <c r="M79" s="11"/>
      <c r="N79" s="11"/>
      <c r="O79" s="81"/>
      <c r="P79" s="62"/>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idden="1" x14ac:dyDescent="0.25">
      <c r="A80" s="11"/>
      <c r="B80" s="11"/>
      <c r="C80" s="615" t="s">
        <v>492</v>
      </c>
      <c r="D80" s="615"/>
      <c r="E80" s="615"/>
      <c r="F80" s="615"/>
      <c r="G80" s="615"/>
      <c r="H80" s="62"/>
      <c r="I80" s="11"/>
      <c r="J80" s="11"/>
      <c r="K80" s="11"/>
      <c r="L80" s="11"/>
      <c r="M80" s="11"/>
      <c r="N80" s="11"/>
      <c r="O80" s="11"/>
      <c r="P80" s="81"/>
      <c r="Q80" s="11"/>
      <c r="R80" s="11"/>
      <c r="S80" s="11"/>
      <c r="T80" s="11"/>
      <c r="U80" s="11"/>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idden="1" x14ac:dyDescent="0.25">
      <c r="A81" s="11"/>
      <c r="B81" s="11"/>
      <c r="C81" s="610" t="s">
        <v>493</v>
      </c>
      <c r="D81" s="611"/>
      <c r="E81" s="5"/>
      <c r="F81" s="610" t="s">
        <v>494</v>
      </c>
      <c r="G81" s="611"/>
      <c r="H81" s="5"/>
      <c r="I81" s="607" t="s">
        <v>495</v>
      </c>
      <c r="J81" s="613"/>
      <c r="K81" s="613"/>
      <c r="L81" s="613"/>
      <c r="M81" s="613"/>
      <c r="N81" s="611"/>
      <c r="O81" s="11"/>
      <c r="P81" s="610" t="s">
        <v>496</v>
      </c>
      <c r="Q81" s="611"/>
      <c r="R81" s="5"/>
      <c r="S81" s="607" t="s">
        <v>497</v>
      </c>
      <c r="T81" s="613"/>
      <c r="U81" s="613"/>
      <c r="V81" s="613"/>
      <c r="W81" s="613"/>
      <c r="X81" s="613"/>
      <c r="Y81" s="611"/>
      <c r="Z81" s="5"/>
      <c r="AA81" s="610" t="s">
        <v>498</v>
      </c>
      <c r="AB81" s="611"/>
      <c r="AC81" s="29"/>
      <c r="AD81" s="603" t="s">
        <v>499</v>
      </c>
      <c r="AE81" s="604"/>
      <c r="AF81" s="604"/>
      <c r="AG81" s="604"/>
      <c r="AH81" s="604"/>
      <c r="AI81" s="604"/>
      <c r="AJ81" s="604"/>
      <c r="AK81" s="604"/>
      <c r="AL81" s="605"/>
      <c r="AM81" s="5"/>
      <c r="AN81" s="5"/>
      <c r="AO81" s="610" t="s">
        <v>500</v>
      </c>
      <c r="AP81" s="611"/>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idden="1" x14ac:dyDescent="0.25">
      <c r="A82" s="11"/>
      <c r="B82" s="11"/>
      <c r="C82" s="5"/>
      <c r="D82" s="5"/>
      <c r="E82" s="5"/>
      <c r="F82" s="5"/>
      <c r="G82" s="5"/>
      <c r="H82" s="11"/>
      <c r="I82" s="5"/>
      <c r="J82" s="5"/>
      <c r="K82" s="5"/>
      <c r="L82" s="11"/>
      <c r="M82" s="11"/>
      <c r="N82" s="11"/>
      <c r="O82" s="11"/>
      <c r="P82" s="11"/>
      <c r="Q82" s="11"/>
      <c r="R82" s="5"/>
      <c r="S82" s="11"/>
      <c r="T82" s="11"/>
      <c r="U82" s="5"/>
      <c r="V82" s="5"/>
      <c r="W82" s="5"/>
      <c r="X82" s="5"/>
      <c r="Y82" s="5"/>
      <c r="Z82" s="5"/>
      <c r="AA82" s="5"/>
      <c r="AB82" s="5"/>
      <c r="AC82" s="11"/>
      <c r="AD82" s="5"/>
      <c r="AE82" s="11"/>
      <c r="AF82" s="5"/>
      <c r="AG82" s="5"/>
      <c r="AH82" s="5"/>
      <c r="AI82" s="5"/>
      <c r="AJ82" s="5"/>
      <c r="AK82" s="5"/>
      <c r="AL82" s="5"/>
      <c r="AM82" s="5"/>
      <c r="AN82" s="5"/>
      <c r="AO82" s="5"/>
      <c r="AP82" s="5"/>
      <c r="AQ82" s="5"/>
      <c r="AR82" s="82"/>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idden="1" x14ac:dyDescent="0.25">
      <c r="A83" s="11"/>
      <c r="B83" s="11"/>
      <c r="C83" s="105" t="s">
        <v>425</v>
      </c>
      <c r="D83" s="105"/>
      <c r="E83" s="32"/>
      <c r="F83" s="105" t="s">
        <v>425</v>
      </c>
      <c r="G83" s="32"/>
      <c r="H83" s="38"/>
      <c r="I83" s="32" t="s">
        <v>431</v>
      </c>
      <c r="J83" s="32"/>
      <c r="K83" s="32"/>
      <c r="L83" s="32"/>
      <c r="M83" s="38"/>
      <c r="N83" s="38"/>
      <c r="O83" s="38"/>
      <c r="P83" s="38" t="s">
        <v>501</v>
      </c>
      <c r="Q83" s="38"/>
      <c r="R83" s="32"/>
      <c r="S83" s="32" t="s">
        <v>502</v>
      </c>
      <c r="T83" s="38"/>
      <c r="U83" s="32"/>
      <c r="V83" s="138"/>
      <c r="W83" s="32"/>
      <c r="X83" s="32"/>
      <c r="Y83" s="32"/>
      <c r="Z83" s="32"/>
      <c r="AA83" s="105" t="s">
        <v>425</v>
      </c>
      <c r="AB83" s="105"/>
      <c r="AC83" s="38"/>
      <c r="AD83" s="105" t="s">
        <v>503</v>
      </c>
      <c r="AE83" s="38"/>
      <c r="AF83" s="32"/>
      <c r="AG83" s="32"/>
      <c r="AH83" s="32"/>
      <c r="AI83" s="32"/>
      <c r="AJ83" s="32"/>
      <c r="AK83" s="32"/>
      <c r="AL83" s="32"/>
      <c r="AM83" s="32"/>
      <c r="AN83" s="32"/>
      <c r="AO83" s="136" t="s">
        <v>501</v>
      </c>
      <c r="AP83" s="32"/>
      <c r="AQ83" s="32"/>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idden="1" x14ac:dyDescent="0.25">
      <c r="A84" s="11"/>
      <c r="B84" s="11"/>
      <c r="C84" s="105" t="s">
        <v>428</v>
      </c>
      <c r="D84" s="105"/>
      <c r="E84" s="32"/>
      <c r="F84" s="105" t="s">
        <v>428</v>
      </c>
      <c r="G84" s="32"/>
      <c r="H84" s="38"/>
      <c r="I84" s="32" t="s">
        <v>504</v>
      </c>
      <c r="J84" s="32"/>
      <c r="K84" s="32"/>
      <c r="L84" s="32"/>
      <c r="M84" s="38"/>
      <c r="N84" s="38"/>
      <c r="O84" s="38"/>
      <c r="P84" s="105" t="s">
        <v>431</v>
      </c>
      <c r="Q84" s="38"/>
      <c r="R84" s="32"/>
      <c r="S84" s="32" t="s">
        <v>505</v>
      </c>
      <c r="T84" s="38"/>
      <c r="U84" s="32"/>
      <c r="V84" s="32"/>
      <c r="W84" s="32"/>
      <c r="X84" s="32"/>
      <c r="Y84" s="32"/>
      <c r="Z84" s="32"/>
      <c r="AA84" s="105" t="s">
        <v>431</v>
      </c>
      <c r="AB84" s="105"/>
      <c r="AC84" s="38"/>
      <c r="AD84" s="32" t="s">
        <v>506</v>
      </c>
      <c r="AE84" s="38"/>
      <c r="AF84" s="32"/>
      <c r="AG84" s="32"/>
      <c r="AH84" s="32"/>
      <c r="AI84" s="32"/>
      <c r="AJ84" s="32"/>
      <c r="AK84" s="32"/>
      <c r="AL84" s="32"/>
      <c r="AM84" s="32"/>
      <c r="AN84" s="32"/>
      <c r="AO84" s="38"/>
      <c r="AP84" s="32"/>
      <c r="AQ84" s="32"/>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idden="1" x14ac:dyDescent="0.25">
      <c r="A85" s="11"/>
      <c r="B85" s="11"/>
      <c r="C85" s="38"/>
      <c r="D85" s="139"/>
      <c r="E85" s="32"/>
      <c r="F85" s="105" t="s">
        <v>431</v>
      </c>
      <c r="G85" s="32"/>
      <c r="H85" s="38"/>
      <c r="I85" s="32" t="s">
        <v>507</v>
      </c>
      <c r="J85" s="32"/>
      <c r="K85" s="32"/>
      <c r="L85" s="38"/>
      <c r="M85" s="38"/>
      <c r="N85" s="38"/>
      <c r="O85" s="38"/>
      <c r="P85" s="38"/>
      <c r="Q85" s="38"/>
      <c r="R85" s="32"/>
      <c r="S85" s="32" t="s">
        <v>508</v>
      </c>
      <c r="T85" s="38"/>
      <c r="U85" s="32"/>
      <c r="V85" s="32"/>
      <c r="W85" s="32"/>
      <c r="X85" s="32"/>
      <c r="Y85" s="32"/>
      <c r="Z85" s="32"/>
      <c r="AA85" s="38"/>
      <c r="AB85" s="139"/>
      <c r="AC85" s="38"/>
      <c r="AD85" s="32" t="s">
        <v>431</v>
      </c>
      <c r="AE85" s="38"/>
      <c r="AF85" s="32"/>
      <c r="AG85" s="32"/>
      <c r="AH85" s="32"/>
      <c r="AI85" s="32"/>
      <c r="AJ85" s="32"/>
      <c r="AK85" s="32"/>
      <c r="AL85" s="32"/>
      <c r="AM85" s="32"/>
      <c r="AN85" s="32"/>
      <c r="AO85" s="32"/>
      <c r="AP85" s="32"/>
      <c r="AQ85" s="32"/>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idden="1" x14ac:dyDescent="0.25">
      <c r="A86" s="11"/>
      <c r="B86" s="11"/>
      <c r="C86" s="38"/>
      <c r="D86" s="139"/>
      <c r="E86" s="32"/>
      <c r="F86" s="32"/>
      <c r="G86" s="32"/>
      <c r="H86" s="38"/>
      <c r="I86" s="32" t="s">
        <v>509</v>
      </c>
      <c r="J86" s="32"/>
      <c r="K86" s="32"/>
      <c r="L86" s="38"/>
      <c r="M86" s="38"/>
      <c r="N86" s="38"/>
      <c r="O86" s="38"/>
      <c r="P86" s="38"/>
      <c r="Q86" s="38"/>
      <c r="R86" s="38"/>
      <c r="S86" s="32" t="s">
        <v>510</v>
      </c>
      <c r="T86" s="38"/>
      <c r="U86" s="32"/>
      <c r="V86" s="32"/>
      <c r="W86" s="32"/>
      <c r="X86" s="32"/>
      <c r="Y86" s="32"/>
      <c r="Z86" s="32"/>
      <c r="AA86" s="38"/>
      <c r="AB86" s="38"/>
      <c r="AC86" s="38"/>
      <c r="AD86" s="105"/>
      <c r="AE86" s="38"/>
      <c r="AF86" s="32"/>
      <c r="AG86" s="32"/>
      <c r="AH86" s="32"/>
      <c r="AI86" s="32"/>
      <c r="AJ86" s="32"/>
      <c r="AK86" s="32"/>
      <c r="AL86" s="32"/>
      <c r="AM86" s="32"/>
      <c r="AN86" s="32"/>
      <c r="AO86" s="32"/>
      <c r="AP86" s="32"/>
      <c r="AQ86" s="32"/>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idden="1" x14ac:dyDescent="0.25">
      <c r="A87" s="11"/>
      <c r="B87" s="11"/>
      <c r="C87" s="140"/>
      <c r="D87" s="38"/>
      <c r="E87" s="32"/>
      <c r="F87" s="38"/>
      <c r="G87" s="38"/>
      <c r="H87" s="38"/>
      <c r="I87" s="32" t="s">
        <v>511</v>
      </c>
      <c r="J87" s="32"/>
      <c r="K87" s="32"/>
      <c r="L87" s="38"/>
      <c r="M87" s="38"/>
      <c r="N87" s="38"/>
      <c r="O87" s="38"/>
      <c r="P87" s="38"/>
      <c r="Q87" s="38"/>
      <c r="R87" s="38"/>
      <c r="S87" s="32" t="s">
        <v>512</v>
      </c>
      <c r="T87" s="32"/>
      <c r="U87" s="38"/>
      <c r="V87" s="32"/>
      <c r="W87" s="32"/>
      <c r="X87" s="32"/>
      <c r="Y87" s="32"/>
      <c r="Z87" s="32"/>
      <c r="AA87" s="38"/>
      <c r="AB87" s="38"/>
      <c r="AC87" s="38"/>
      <c r="AD87" s="32"/>
      <c r="AE87" s="38"/>
      <c r="AF87" s="32"/>
      <c r="AG87" s="32"/>
      <c r="AH87" s="32"/>
      <c r="AI87" s="32"/>
      <c r="AJ87" s="32"/>
      <c r="AK87" s="32"/>
      <c r="AL87" s="32"/>
      <c r="AM87" s="32"/>
      <c r="AN87" s="32"/>
      <c r="AO87" s="32"/>
      <c r="AP87" s="32"/>
      <c r="AQ87" s="32"/>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idden="1" x14ac:dyDescent="0.25">
      <c r="A88" s="11"/>
      <c r="B88" s="11"/>
      <c r="C88" s="140"/>
      <c r="D88" s="38"/>
      <c r="E88" s="32"/>
      <c r="F88" s="38"/>
      <c r="G88" s="38"/>
      <c r="H88" s="38"/>
      <c r="I88" s="32" t="s">
        <v>513</v>
      </c>
      <c r="J88" s="32"/>
      <c r="K88" s="32"/>
      <c r="L88" s="38"/>
      <c r="M88" s="38"/>
      <c r="N88" s="38"/>
      <c r="O88" s="38"/>
      <c r="P88" s="38"/>
      <c r="Q88" s="38"/>
      <c r="R88" s="38"/>
      <c r="S88" s="32" t="s">
        <v>514</v>
      </c>
      <c r="T88" s="38"/>
      <c r="U88" s="38"/>
      <c r="V88" s="32"/>
      <c r="W88" s="32"/>
      <c r="X88" s="32"/>
      <c r="Y88" s="32"/>
      <c r="Z88" s="32"/>
      <c r="AA88" s="32"/>
      <c r="AB88" s="32"/>
      <c r="AC88" s="32"/>
      <c r="AD88" s="32"/>
      <c r="AE88" s="32"/>
      <c r="AF88" s="32"/>
      <c r="AG88" s="32"/>
      <c r="AH88" s="32"/>
      <c r="AI88" s="32"/>
      <c r="AJ88" s="32"/>
      <c r="AK88" s="32"/>
      <c r="AL88" s="32"/>
      <c r="AM88" s="32"/>
      <c r="AN88" s="32"/>
      <c r="AO88" s="32"/>
      <c r="AP88" s="32"/>
      <c r="AQ88" s="32"/>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idden="1" x14ac:dyDescent="0.25">
      <c r="A89" s="11"/>
      <c r="B89" s="11"/>
      <c r="C89" s="140"/>
      <c r="D89" s="38"/>
      <c r="E89" s="32"/>
      <c r="F89" s="38"/>
      <c r="G89" s="38"/>
      <c r="H89" s="38"/>
      <c r="I89" s="32" t="s">
        <v>515</v>
      </c>
      <c r="J89" s="32"/>
      <c r="K89" s="32"/>
      <c r="L89" s="38"/>
      <c r="M89" s="38"/>
      <c r="N89" s="38"/>
      <c r="O89" s="38"/>
      <c r="P89" s="139"/>
      <c r="Q89" s="38"/>
      <c r="R89" s="38"/>
      <c r="S89" s="32" t="s">
        <v>516</v>
      </c>
      <c r="T89" s="38"/>
      <c r="U89" s="38"/>
      <c r="V89" s="32"/>
      <c r="W89" s="32"/>
      <c r="X89" s="32"/>
      <c r="Y89" s="32"/>
      <c r="Z89" s="32"/>
      <c r="AA89" s="32"/>
      <c r="AB89" s="32"/>
      <c r="AC89" s="32"/>
      <c r="AD89" s="32"/>
      <c r="AE89" s="32"/>
      <c r="AF89" s="32"/>
      <c r="AG89" s="32"/>
      <c r="AH89" s="32"/>
      <c r="AI89" s="32"/>
      <c r="AJ89" s="32"/>
      <c r="AK89" s="32"/>
      <c r="AL89" s="32"/>
      <c r="AM89" s="32"/>
      <c r="AN89" s="32"/>
      <c r="AO89" s="32"/>
      <c r="AP89" s="32"/>
      <c r="AQ89" s="32"/>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idden="1" x14ac:dyDescent="0.25">
      <c r="A90" s="85"/>
      <c r="B90" s="86"/>
      <c r="C90" s="141"/>
      <c r="D90" s="140"/>
      <c r="E90" s="38"/>
      <c r="F90" s="38"/>
      <c r="G90" s="38"/>
      <c r="H90" s="38"/>
      <c r="I90" s="32" t="s">
        <v>517</v>
      </c>
      <c r="J90" s="38"/>
      <c r="K90" s="32"/>
      <c r="L90" s="38"/>
      <c r="M90" s="38"/>
      <c r="N90" s="38"/>
      <c r="O90" s="38"/>
      <c r="P90" s="38"/>
      <c r="Q90" s="38"/>
      <c r="R90" s="38"/>
      <c r="S90" s="32" t="s">
        <v>518</v>
      </c>
      <c r="T90" s="38"/>
      <c r="U90" s="38"/>
      <c r="V90" s="32"/>
      <c r="W90" s="32"/>
      <c r="X90" s="32"/>
      <c r="Y90" s="32"/>
      <c r="Z90" s="32"/>
      <c r="AA90" s="32"/>
      <c r="AB90" s="32"/>
      <c r="AC90" s="32"/>
      <c r="AD90" s="32"/>
      <c r="AE90" s="32"/>
      <c r="AF90" s="32"/>
      <c r="AG90" s="32"/>
      <c r="AH90" s="32"/>
      <c r="AI90" s="32"/>
      <c r="AJ90" s="32"/>
      <c r="AK90" s="32"/>
      <c r="AL90" s="32"/>
      <c r="AM90" s="32"/>
      <c r="AN90" s="32"/>
      <c r="AO90" s="32"/>
      <c r="AP90" s="32"/>
      <c r="AQ90" s="32"/>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idden="1" x14ac:dyDescent="0.25">
      <c r="A91" s="85"/>
      <c r="B91" s="88"/>
      <c r="C91" s="38"/>
      <c r="D91" s="38"/>
      <c r="E91" s="38"/>
      <c r="F91" s="38"/>
      <c r="G91" s="38"/>
      <c r="H91" s="38"/>
      <c r="I91" s="32"/>
      <c r="J91" s="38"/>
      <c r="K91" s="32"/>
      <c r="L91" s="38"/>
      <c r="M91" s="38"/>
      <c r="N91" s="38"/>
      <c r="O91" s="38"/>
      <c r="P91" s="38"/>
      <c r="Q91" s="38"/>
      <c r="R91" s="38"/>
      <c r="S91" s="32"/>
      <c r="T91" s="38"/>
      <c r="U91" s="38"/>
      <c r="V91" s="32"/>
      <c r="W91" s="32"/>
      <c r="X91" s="32"/>
      <c r="Y91" s="32"/>
      <c r="Z91" s="32"/>
      <c r="AA91" s="32"/>
      <c r="AB91" s="32"/>
      <c r="AC91" s="32"/>
      <c r="AD91" s="32"/>
      <c r="AE91" s="32"/>
      <c r="AF91" s="32"/>
      <c r="AG91" s="32"/>
      <c r="AH91" s="32"/>
      <c r="AI91" s="32"/>
      <c r="AJ91" s="32"/>
      <c r="AK91" s="32"/>
      <c r="AL91" s="32"/>
      <c r="AM91" s="32"/>
      <c r="AN91" s="32"/>
      <c r="AO91" s="32"/>
      <c r="AP91" s="32"/>
      <c r="AQ91" s="32"/>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idden="1" x14ac:dyDescent="0.25">
      <c r="A92" s="85"/>
      <c r="B92" s="88"/>
      <c r="C92" s="5"/>
      <c r="D92" s="5"/>
      <c r="E92" s="11"/>
      <c r="F92" s="5"/>
      <c r="G92" s="11"/>
      <c r="H92" s="11"/>
      <c r="I92" s="5"/>
      <c r="J92" s="612"/>
      <c r="K92" s="612"/>
      <c r="L92" s="612"/>
      <c r="M92" s="612"/>
      <c r="N92" s="612"/>
      <c r="O92" s="11"/>
      <c r="P92" s="11"/>
      <c r="Q92" s="11"/>
      <c r="R92" s="11"/>
      <c r="S92" s="11"/>
      <c r="T92" s="11"/>
      <c r="U92" s="11"/>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idden="1" x14ac:dyDescent="0.25">
      <c r="A93" s="85"/>
      <c r="B93" s="88"/>
      <c r="C93" s="607" t="s">
        <v>519</v>
      </c>
      <c r="D93" s="608"/>
      <c r="E93" s="608"/>
      <c r="F93" s="609"/>
      <c r="G93" s="29"/>
      <c r="H93" s="11"/>
      <c r="I93" s="5"/>
      <c r="J93" s="607" t="s">
        <v>520</v>
      </c>
      <c r="K93" s="608"/>
      <c r="L93" s="608"/>
      <c r="M93" s="609"/>
      <c r="N93" s="29"/>
      <c r="O93" s="5"/>
      <c r="P93" s="5"/>
      <c r="Q93" s="5"/>
      <c r="R93" s="5"/>
      <c r="S93" s="610" t="s">
        <v>521</v>
      </c>
      <c r="T93" s="613"/>
      <c r="U93" s="613"/>
      <c r="V93" s="613"/>
      <c r="W93" s="613"/>
      <c r="X93" s="613"/>
      <c r="Y93" s="611"/>
      <c r="Z93" s="5"/>
      <c r="AA93" s="610" t="s">
        <v>521</v>
      </c>
      <c r="AB93" s="613"/>
      <c r="AC93" s="613"/>
      <c r="AD93" s="613"/>
      <c r="AE93" s="613"/>
      <c r="AF93" s="613"/>
      <c r="AG93" s="611"/>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idden="1" x14ac:dyDescent="0.25">
      <c r="A94" s="85"/>
      <c r="B94" s="88"/>
      <c r="C94" s="5" t="s">
        <v>431</v>
      </c>
      <c r="D94" s="11"/>
      <c r="E94" s="11"/>
      <c r="F94" s="11"/>
      <c r="G94" s="11"/>
      <c r="H94" s="11"/>
      <c r="I94" s="11"/>
      <c r="J94" s="5"/>
      <c r="K94" s="11"/>
      <c r="L94" s="5"/>
      <c r="M94" s="11"/>
      <c r="N94" s="5"/>
      <c r="O94" s="5"/>
      <c r="P94" s="5"/>
      <c r="Q94" s="5"/>
      <c r="R94" s="5"/>
      <c r="S94" s="5"/>
      <c r="T94" s="5"/>
      <c r="U94" s="5"/>
      <c r="V94" s="5"/>
      <c r="W94" s="5"/>
      <c r="X94" s="5"/>
      <c r="Y94" s="5"/>
      <c r="Z94" s="5"/>
      <c r="AA94" s="32" t="s">
        <v>458</v>
      </c>
      <c r="AB94" s="5"/>
      <c r="AC94" s="5"/>
      <c r="AD94" s="5"/>
      <c r="AE94" s="5"/>
      <c r="AF94" s="5"/>
      <c r="AG94" s="5"/>
      <c r="AH94" s="5"/>
      <c r="AI94" s="5"/>
      <c r="AJ94" s="5"/>
      <c r="AK94" s="31" t="s">
        <v>522</v>
      </c>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5"/>
      <c r="BW94" s="5"/>
      <c r="BX94" s="5"/>
      <c r="BY94" s="5"/>
      <c r="BZ94" s="5"/>
    </row>
    <row r="95" spans="1:78" hidden="1" x14ac:dyDescent="0.25">
      <c r="A95" s="11"/>
      <c r="B95" s="11"/>
      <c r="C95" s="11" t="s">
        <v>523</v>
      </c>
      <c r="D95" s="11"/>
      <c r="E95" s="11"/>
      <c r="F95" s="11"/>
      <c r="G95" s="11"/>
      <c r="H95" s="11"/>
      <c r="I95" s="5"/>
      <c r="J95" s="32" t="s">
        <v>431</v>
      </c>
      <c r="K95" s="5"/>
      <c r="L95" s="5"/>
      <c r="M95" s="5"/>
      <c r="N95" s="5"/>
      <c r="O95" s="5"/>
      <c r="P95" s="5"/>
      <c r="Q95" s="5"/>
      <c r="R95" s="5"/>
      <c r="S95" s="32" t="s">
        <v>524</v>
      </c>
      <c r="T95" s="5"/>
      <c r="U95" s="5"/>
      <c r="V95" s="5"/>
      <c r="W95" s="5"/>
      <c r="X95" s="5"/>
      <c r="Y95" s="5"/>
      <c r="Z95" s="5"/>
      <c r="AA95" s="32" t="s">
        <v>524</v>
      </c>
      <c r="AB95" s="5"/>
      <c r="AC95" s="5"/>
      <c r="AD95" s="5"/>
      <c r="AE95" s="5"/>
      <c r="AF95" s="5"/>
      <c r="AG95" s="5"/>
      <c r="AH95" s="5"/>
      <c r="AI95" s="5"/>
      <c r="AJ95" s="5"/>
      <c r="AK95" s="593" t="s">
        <v>525</v>
      </c>
      <c r="AL95" s="593"/>
      <c r="AM95" s="593"/>
      <c r="AN95" s="593"/>
      <c r="AO95" s="593"/>
      <c r="AP95" s="593"/>
      <c r="AQ95" s="593"/>
      <c r="AR95" s="593"/>
      <c r="AS95" s="593"/>
      <c r="AT95" s="593"/>
      <c r="AU95" s="593"/>
      <c r="AV95" s="593"/>
      <c r="AW95" s="593"/>
      <c r="AX95" s="593"/>
      <c r="AY95" s="593"/>
      <c r="AZ95" s="593"/>
      <c r="BA95" s="593"/>
      <c r="BB95" s="593"/>
      <c r="BC95" s="593"/>
      <c r="BD95" s="593"/>
      <c r="BE95" s="593"/>
      <c r="BF95" s="593"/>
      <c r="BG95" s="593"/>
      <c r="BH95" s="593"/>
      <c r="BI95" s="593"/>
      <c r="BJ95" s="593"/>
      <c r="BK95" s="593"/>
      <c r="BL95" s="593"/>
      <c r="BM95" s="593"/>
      <c r="BN95" s="593"/>
      <c r="BO95" s="593"/>
      <c r="BP95" s="593"/>
      <c r="BQ95" s="593"/>
      <c r="BR95" s="593"/>
      <c r="BS95" s="593"/>
      <c r="BT95" s="593"/>
      <c r="BU95" s="593"/>
      <c r="BV95" s="5"/>
      <c r="BW95" s="5"/>
      <c r="BX95" s="5"/>
      <c r="BY95" s="5"/>
      <c r="BZ95" s="5"/>
    </row>
    <row r="96" spans="1:78" ht="13" hidden="1" x14ac:dyDescent="0.3">
      <c r="A96" s="89"/>
      <c r="B96" s="11"/>
      <c r="C96" s="11" t="s">
        <v>526</v>
      </c>
      <c r="D96" s="11"/>
      <c r="E96" s="11"/>
      <c r="F96" s="11"/>
      <c r="G96" s="11"/>
      <c r="H96" s="11"/>
      <c r="I96" s="5"/>
      <c r="J96" s="38" t="s">
        <v>527</v>
      </c>
      <c r="K96" s="5"/>
      <c r="L96" s="5"/>
      <c r="M96" s="11"/>
      <c r="N96" s="5"/>
      <c r="O96" s="5"/>
      <c r="P96" s="5"/>
      <c r="Q96" s="5"/>
      <c r="R96" s="5"/>
      <c r="S96" s="32" t="s">
        <v>528</v>
      </c>
      <c r="T96" s="5"/>
      <c r="U96" s="5"/>
      <c r="V96" s="5"/>
      <c r="W96" s="5"/>
      <c r="X96" s="5"/>
      <c r="Y96" s="5"/>
      <c r="Z96" s="5"/>
      <c r="AA96" s="32" t="s">
        <v>528</v>
      </c>
      <c r="AB96" s="5"/>
      <c r="AC96" s="5"/>
      <c r="AD96" s="5"/>
      <c r="AE96" s="5"/>
      <c r="AF96" s="5"/>
      <c r="AG96" s="5"/>
      <c r="AH96" s="5"/>
      <c r="AI96" s="5"/>
      <c r="AJ96" s="5"/>
      <c r="AK96" s="606" t="s">
        <v>529</v>
      </c>
      <c r="AL96" s="606"/>
      <c r="AM96" s="606"/>
      <c r="AN96" s="606"/>
      <c r="AO96" s="606"/>
      <c r="AP96" s="606"/>
      <c r="AQ96" s="606"/>
      <c r="AR96" s="606"/>
      <c r="AS96" s="606"/>
      <c r="AT96" s="606"/>
      <c r="AU96" s="606"/>
      <c r="AV96" s="606"/>
      <c r="AW96" s="606"/>
      <c r="AX96" s="606"/>
      <c r="AY96" s="606"/>
      <c r="AZ96" s="606"/>
      <c r="BA96" s="606"/>
      <c r="BB96" s="606"/>
      <c r="BC96" s="606"/>
      <c r="BD96" s="606"/>
      <c r="BE96" s="606"/>
      <c r="BF96" s="606"/>
      <c r="BG96" s="606"/>
      <c r="BH96" s="606"/>
      <c r="BI96" s="606"/>
      <c r="BJ96" s="606"/>
      <c r="BK96" s="606"/>
      <c r="BL96" s="606"/>
      <c r="BM96" s="606"/>
      <c r="BN96" s="606"/>
      <c r="BO96" s="606"/>
      <c r="BP96" s="606"/>
      <c r="BQ96" s="606"/>
      <c r="BR96" s="606"/>
      <c r="BS96" s="606"/>
      <c r="BT96" s="606"/>
      <c r="BU96" s="606"/>
      <c r="BV96" s="5"/>
      <c r="BW96" s="5"/>
      <c r="BX96" s="5"/>
      <c r="BY96" s="5"/>
      <c r="BZ96" s="5"/>
    </row>
    <row r="97" spans="1:78" hidden="1" x14ac:dyDescent="0.25">
      <c r="A97" s="90"/>
      <c r="B97" s="91"/>
      <c r="C97" s="11" t="s">
        <v>530</v>
      </c>
      <c r="D97" s="91"/>
      <c r="E97" s="91"/>
      <c r="F97" s="11"/>
      <c r="G97" s="11"/>
      <c r="H97" s="11"/>
      <c r="I97" s="5"/>
      <c r="J97" s="38" t="s">
        <v>531</v>
      </c>
      <c r="K97" s="5"/>
      <c r="L97" s="5"/>
      <c r="M97" s="11"/>
      <c r="N97" s="5"/>
      <c r="O97" s="5"/>
      <c r="P97" s="5"/>
      <c r="Q97" s="5"/>
      <c r="R97" s="5"/>
      <c r="S97" s="32" t="s">
        <v>532</v>
      </c>
      <c r="T97" s="5"/>
      <c r="U97" s="5"/>
      <c r="V97" s="5"/>
      <c r="W97" s="5"/>
      <c r="X97" s="5"/>
      <c r="Y97" s="5"/>
      <c r="Z97" s="5"/>
      <c r="AA97" s="32" t="s">
        <v>532</v>
      </c>
      <c r="AB97" s="5"/>
      <c r="AC97" s="5"/>
      <c r="AD97" s="5"/>
      <c r="AE97" s="5"/>
      <c r="AF97" s="5"/>
      <c r="AG97" s="5"/>
      <c r="AH97" s="5"/>
      <c r="AI97" s="5"/>
      <c r="AJ97" s="5"/>
      <c r="AK97" s="606" t="s">
        <v>533</v>
      </c>
      <c r="AL97" s="606"/>
      <c r="AM97" s="606"/>
      <c r="AN97" s="606"/>
      <c r="AO97" s="606"/>
      <c r="AP97" s="606"/>
      <c r="AQ97" s="606"/>
      <c r="AR97" s="606"/>
      <c r="AS97" s="606"/>
      <c r="AT97" s="606"/>
      <c r="AU97" s="606"/>
      <c r="AV97" s="606"/>
      <c r="AW97" s="606"/>
      <c r="AX97" s="606"/>
      <c r="AY97" s="606"/>
      <c r="AZ97" s="606"/>
      <c r="BA97" s="606"/>
      <c r="BB97" s="606"/>
      <c r="BC97" s="606"/>
      <c r="BD97" s="606"/>
      <c r="BE97" s="606"/>
      <c r="BF97" s="606"/>
      <c r="BG97" s="606"/>
      <c r="BH97" s="606"/>
      <c r="BI97" s="606"/>
      <c r="BJ97" s="606"/>
      <c r="BK97" s="606"/>
      <c r="BL97" s="606"/>
      <c r="BM97" s="606"/>
      <c r="BN97" s="606"/>
      <c r="BO97" s="606"/>
      <c r="BP97" s="606"/>
      <c r="BQ97" s="606"/>
      <c r="BR97" s="606"/>
      <c r="BS97" s="606"/>
      <c r="BT97" s="606"/>
      <c r="BU97" s="606"/>
      <c r="BV97" s="5"/>
      <c r="BW97" s="5"/>
      <c r="BX97" s="5"/>
      <c r="BY97" s="5"/>
      <c r="BZ97" s="5"/>
    </row>
    <row r="98" spans="1:78" hidden="1" x14ac:dyDescent="0.25">
      <c r="A98" s="90"/>
      <c r="B98" s="92"/>
      <c r="C98" s="93" t="s">
        <v>534</v>
      </c>
      <c r="D98" s="91"/>
      <c r="E98" s="91"/>
      <c r="F98" s="11"/>
      <c r="G98" s="11"/>
      <c r="H98" s="11"/>
      <c r="I98" s="5"/>
      <c r="J98" s="38" t="s">
        <v>535</v>
      </c>
      <c r="K98" s="5"/>
      <c r="L98" s="5"/>
      <c r="M98" s="11"/>
      <c r="N98" s="5"/>
      <c r="O98" s="5"/>
      <c r="P98" s="5"/>
      <c r="Q98" s="5"/>
      <c r="R98" s="5"/>
      <c r="S98" s="32" t="s">
        <v>536</v>
      </c>
      <c r="T98" s="5"/>
      <c r="U98" s="5"/>
      <c r="V98" s="5"/>
      <c r="W98" s="5"/>
      <c r="X98" s="5"/>
      <c r="Y98" s="5"/>
      <c r="Z98" s="5"/>
      <c r="AA98" s="32" t="s">
        <v>536</v>
      </c>
      <c r="AB98" s="5"/>
      <c r="AC98" s="5"/>
      <c r="AD98" s="5"/>
      <c r="AE98" s="5"/>
      <c r="AF98" s="5"/>
      <c r="AG98" s="5"/>
      <c r="AH98" s="5"/>
      <c r="AI98" s="5"/>
      <c r="AJ98" s="5"/>
      <c r="AK98" s="606" t="s">
        <v>537</v>
      </c>
      <c r="AL98" s="606"/>
      <c r="AM98" s="606"/>
      <c r="AN98" s="606"/>
      <c r="AO98" s="606"/>
      <c r="AP98" s="606"/>
      <c r="AQ98" s="606"/>
      <c r="AR98" s="606"/>
      <c r="AS98" s="606"/>
      <c r="AT98" s="606"/>
      <c r="AU98" s="606"/>
      <c r="AV98" s="606"/>
      <c r="AW98" s="606"/>
      <c r="AX98" s="606"/>
      <c r="AY98" s="606"/>
      <c r="AZ98" s="606"/>
      <c r="BA98" s="606"/>
      <c r="BB98" s="606"/>
      <c r="BC98" s="606"/>
      <c r="BD98" s="606"/>
      <c r="BE98" s="606"/>
      <c r="BF98" s="606"/>
      <c r="BG98" s="606"/>
      <c r="BH98" s="606"/>
      <c r="BI98" s="606"/>
      <c r="BJ98" s="606"/>
      <c r="BK98" s="606"/>
      <c r="BL98" s="606"/>
      <c r="BM98" s="606"/>
      <c r="BN98" s="606"/>
      <c r="BO98" s="606"/>
      <c r="BP98" s="606"/>
      <c r="BQ98" s="606"/>
      <c r="BR98" s="606"/>
      <c r="BS98" s="606"/>
      <c r="BT98" s="606"/>
      <c r="BU98" s="606"/>
      <c r="BV98" s="5"/>
      <c r="BW98" s="5"/>
      <c r="BX98" s="5"/>
      <c r="BY98" s="5"/>
      <c r="BZ98" s="5"/>
    </row>
    <row r="99" spans="1:78" hidden="1" x14ac:dyDescent="0.25">
      <c r="A99" s="90"/>
      <c r="B99" s="90"/>
      <c r="C99" s="93" t="s">
        <v>538</v>
      </c>
      <c r="D99" s="91"/>
      <c r="E99" s="91"/>
      <c r="F99" s="11"/>
      <c r="G99" s="11"/>
      <c r="H99" s="11"/>
      <c r="I99" s="5"/>
      <c r="J99" s="94" t="s">
        <v>539</v>
      </c>
      <c r="K99" s="5"/>
      <c r="L99" s="5"/>
      <c r="M99" s="93"/>
      <c r="N99" s="5"/>
      <c r="O99" s="5"/>
      <c r="P99" s="5"/>
      <c r="Q99" s="5"/>
      <c r="R99" s="5"/>
      <c r="S99" s="38" t="s">
        <v>540</v>
      </c>
      <c r="T99" s="5"/>
      <c r="U99" s="5"/>
      <c r="V99" s="5"/>
      <c r="W99" s="5"/>
      <c r="X99" s="5"/>
      <c r="Y99" s="5"/>
      <c r="Z99" s="5"/>
      <c r="AA99" s="38" t="s">
        <v>540</v>
      </c>
      <c r="AB99" s="5"/>
      <c r="AC99" s="5"/>
      <c r="AD99" s="5"/>
      <c r="AE99" s="5"/>
      <c r="AF99" s="5"/>
      <c r="AG99" s="5"/>
      <c r="AH99" s="5"/>
      <c r="AI99" s="5"/>
      <c r="AJ99" s="5"/>
      <c r="AK99" s="606" t="s">
        <v>541</v>
      </c>
      <c r="AL99" s="606"/>
      <c r="AM99" s="606"/>
      <c r="AN99" s="606"/>
      <c r="AO99" s="606"/>
      <c r="AP99" s="606"/>
      <c r="AQ99" s="606"/>
      <c r="AR99" s="606"/>
      <c r="AS99" s="606"/>
      <c r="AT99" s="606"/>
      <c r="AU99" s="606"/>
      <c r="AV99" s="606"/>
      <c r="AW99" s="606"/>
      <c r="AX99" s="606"/>
      <c r="AY99" s="606"/>
      <c r="AZ99" s="606"/>
      <c r="BA99" s="606"/>
      <c r="BB99" s="606"/>
      <c r="BC99" s="606"/>
      <c r="BD99" s="606"/>
      <c r="BE99" s="606"/>
      <c r="BF99" s="606"/>
      <c r="BG99" s="606"/>
      <c r="BH99" s="606"/>
      <c r="BI99" s="606"/>
      <c r="BJ99" s="606"/>
      <c r="BK99" s="606"/>
      <c r="BL99" s="606"/>
      <c r="BM99" s="606"/>
      <c r="BN99" s="606"/>
      <c r="BO99" s="606"/>
      <c r="BP99" s="606"/>
      <c r="BQ99" s="606"/>
      <c r="BR99" s="606"/>
      <c r="BS99" s="606"/>
      <c r="BT99" s="606"/>
      <c r="BU99" s="606"/>
      <c r="BV99" s="5"/>
      <c r="BW99" s="5"/>
      <c r="BX99" s="5"/>
      <c r="BY99" s="5"/>
      <c r="BZ99" s="5"/>
    </row>
    <row r="100" spans="1:78" hidden="1" x14ac:dyDescent="0.25">
      <c r="A100" s="91"/>
      <c r="B100" s="11"/>
      <c r="C100" s="11"/>
      <c r="D100" s="83"/>
      <c r="E100" s="91"/>
      <c r="F100" s="11"/>
      <c r="G100" s="11"/>
      <c r="H100" s="11"/>
      <c r="I100" s="5"/>
      <c r="J100" s="11"/>
      <c r="K100" s="5"/>
      <c r="L100" s="5"/>
      <c r="M100" s="93"/>
      <c r="N100" s="5"/>
      <c r="O100" s="5"/>
      <c r="P100" s="5"/>
      <c r="Q100" s="5"/>
      <c r="R100" s="5"/>
      <c r="S100" s="32" t="s">
        <v>542</v>
      </c>
      <c r="T100" s="5"/>
      <c r="U100" s="5"/>
      <c r="V100" s="5"/>
      <c r="W100" s="5"/>
      <c r="X100" s="5"/>
      <c r="Y100" s="5"/>
      <c r="Z100" s="5"/>
      <c r="AA100" s="32" t="s">
        <v>542</v>
      </c>
      <c r="AB100" s="5"/>
      <c r="AC100" s="5"/>
      <c r="AD100" s="5"/>
      <c r="AE100" s="5"/>
      <c r="AF100" s="5"/>
      <c r="AG100" s="5"/>
      <c r="AH100" s="5"/>
      <c r="AI100" s="5"/>
      <c r="AJ100" s="5"/>
      <c r="AK100" s="606" t="s">
        <v>543</v>
      </c>
      <c r="AL100" s="606"/>
      <c r="AM100" s="606"/>
      <c r="AN100" s="606"/>
      <c r="AO100" s="606"/>
      <c r="AP100" s="606"/>
      <c r="AQ100" s="606"/>
      <c r="AR100" s="606"/>
      <c r="AS100" s="606"/>
      <c r="AT100" s="606"/>
      <c r="AU100" s="606"/>
      <c r="AV100" s="606"/>
      <c r="AW100" s="606"/>
      <c r="AX100" s="606"/>
      <c r="AY100" s="606"/>
      <c r="AZ100" s="606"/>
      <c r="BA100" s="606"/>
      <c r="BB100" s="606"/>
      <c r="BC100" s="606"/>
      <c r="BD100" s="606"/>
      <c r="BE100" s="606"/>
      <c r="BF100" s="606"/>
      <c r="BG100" s="606"/>
      <c r="BH100" s="606"/>
      <c r="BI100" s="606"/>
      <c r="BJ100" s="606"/>
      <c r="BK100" s="606"/>
      <c r="BL100" s="606"/>
      <c r="BM100" s="606"/>
      <c r="BN100" s="606"/>
      <c r="BO100" s="606"/>
      <c r="BP100" s="606"/>
      <c r="BQ100" s="606"/>
      <c r="BR100" s="606"/>
      <c r="BS100" s="606"/>
      <c r="BT100" s="606"/>
      <c r="BU100" s="606"/>
      <c r="BV100" s="5"/>
      <c r="BW100" s="5"/>
      <c r="BX100" s="5"/>
      <c r="BY100" s="5"/>
      <c r="BZ100" s="5"/>
    </row>
    <row r="101" spans="1:78" hidden="1" x14ac:dyDescent="0.25">
      <c r="A101" s="91"/>
      <c r="B101" s="11"/>
      <c r="C101" s="87"/>
      <c r="D101" s="83"/>
      <c r="E101" s="91"/>
      <c r="F101" s="11"/>
      <c r="G101" s="11"/>
      <c r="H101" s="11"/>
      <c r="I101" s="5"/>
      <c r="J101" s="5"/>
      <c r="K101" s="11"/>
      <c r="L101" s="5"/>
      <c r="M101" s="93"/>
      <c r="N101" s="5"/>
      <c r="O101" s="5"/>
      <c r="P101" s="5"/>
      <c r="Q101" s="5"/>
      <c r="R101" s="5"/>
      <c r="S101" s="32" t="s">
        <v>544</v>
      </c>
      <c r="T101" s="5"/>
      <c r="U101" s="5"/>
      <c r="V101" s="5"/>
      <c r="W101" s="5"/>
      <c r="X101" s="5"/>
      <c r="Y101" s="5"/>
      <c r="Z101" s="5"/>
      <c r="AA101" s="32" t="s">
        <v>544</v>
      </c>
      <c r="AB101" s="5"/>
      <c r="AC101" s="5"/>
      <c r="AD101" s="5"/>
      <c r="AE101" s="5"/>
      <c r="AF101" s="5"/>
      <c r="AG101" s="5"/>
      <c r="AH101" s="5"/>
      <c r="AI101" s="5"/>
      <c r="AJ101" s="5"/>
      <c r="AK101" s="606" t="s">
        <v>545</v>
      </c>
      <c r="AL101" s="606"/>
      <c r="AM101" s="606"/>
      <c r="AN101" s="606"/>
      <c r="AO101" s="606"/>
      <c r="AP101" s="606"/>
      <c r="AQ101" s="606"/>
      <c r="AR101" s="606"/>
      <c r="AS101" s="606"/>
      <c r="AT101" s="606"/>
      <c r="AU101" s="606"/>
      <c r="AV101" s="606"/>
      <c r="AW101" s="606"/>
      <c r="AX101" s="606"/>
      <c r="AY101" s="606"/>
      <c r="AZ101" s="606"/>
      <c r="BA101" s="606"/>
      <c r="BB101" s="606"/>
      <c r="BC101" s="606"/>
      <c r="BD101" s="606"/>
      <c r="BE101" s="606"/>
      <c r="BF101" s="606"/>
      <c r="BG101" s="606"/>
      <c r="BH101" s="606"/>
      <c r="BI101" s="606"/>
      <c r="BJ101" s="606"/>
      <c r="BK101" s="606"/>
      <c r="BL101" s="606"/>
      <c r="BM101" s="606"/>
      <c r="BN101" s="606"/>
      <c r="BO101" s="606"/>
      <c r="BP101" s="606"/>
      <c r="BQ101" s="606"/>
      <c r="BR101" s="606"/>
      <c r="BS101" s="606"/>
      <c r="BT101" s="606"/>
      <c r="BU101" s="606"/>
      <c r="BV101" s="5"/>
      <c r="BW101" s="5"/>
      <c r="BX101" s="5"/>
      <c r="BY101" s="5"/>
      <c r="BZ101" s="5"/>
    </row>
    <row r="102" spans="1:78" hidden="1" x14ac:dyDescent="0.25">
      <c r="A102" s="91"/>
      <c r="B102" s="87"/>
      <c r="C102" s="607" t="s">
        <v>546</v>
      </c>
      <c r="D102" s="608"/>
      <c r="E102" s="608"/>
      <c r="F102" s="609"/>
      <c r="G102" s="11"/>
      <c r="H102" s="11"/>
      <c r="I102" s="5"/>
      <c r="J102" s="5"/>
      <c r="K102" s="11"/>
      <c r="L102" s="84"/>
      <c r="M102" s="93"/>
      <c r="N102" s="5"/>
      <c r="O102" s="5"/>
      <c r="P102" s="5"/>
      <c r="Q102" s="5"/>
      <c r="R102" s="5"/>
      <c r="S102" s="32" t="s">
        <v>547</v>
      </c>
      <c r="T102" s="5"/>
      <c r="U102" s="5"/>
      <c r="V102" s="5"/>
      <c r="W102" s="5"/>
      <c r="X102" s="5"/>
      <c r="Y102" s="5"/>
      <c r="Z102" s="5"/>
      <c r="AA102" s="32" t="s">
        <v>547</v>
      </c>
      <c r="AB102" s="5"/>
      <c r="AC102" s="5"/>
      <c r="AD102" s="5"/>
      <c r="AE102" s="5"/>
      <c r="AF102" s="5"/>
      <c r="AG102" s="5"/>
      <c r="AH102" s="5"/>
      <c r="AI102" s="5"/>
      <c r="AJ102" s="5"/>
      <c r="AK102" s="606" t="s">
        <v>548</v>
      </c>
      <c r="AL102" s="606"/>
      <c r="AM102" s="606"/>
      <c r="AN102" s="606"/>
      <c r="AO102" s="606"/>
      <c r="AP102" s="606"/>
      <c r="AQ102" s="606"/>
      <c r="AR102" s="606"/>
      <c r="AS102" s="606"/>
      <c r="AT102" s="606"/>
      <c r="AU102" s="606"/>
      <c r="AV102" s="606"/>
      <c r="AW102" s="606"/>
      <c r="AX102" s="606"/>
      <c r="AY102" s="606"/>
      <c r="AZ102" s="606"/>
      <c r="BA102" s="606"/>
      <c r="BB102" s="606"/>
      <c r="BC102" s="606"/>
      <c r="BD102" s="606"/>
      <c r="BE102" s="606"/>
      <c r="BF102" s="606"/>
      <c r="BG102" s="606"/>
      <c r="BH102" s="606"/>
      <c r="BI102" s="606"/>
      <c r="BJ102" s="606"/>
      <c r="BK102" s="606"/>
      <c r="BL102" s="606"/>
      <c r="BM102" s="606"/>
      <c r="BN102" s="606"/>
      <c r="BO102" s="606"/>
      <c r="BP102" s="606"/>
      <c r="BQ102" s="606"/>
      <c r="BR102" s="606"/>
      <c r="BS102" s="606"/>
      <c r="BT102" s="606"/>
      <c r="BU102" s="606"/>
      <c r="BV102" s="5"/>
      <c r="BW102" s="5"/>
      <c r="BX102" s="5"/>
      <c r="BY102" s="5"/>
      <c r="BZ102" s="5"/>
    </row>
    <row r="103" spans="1:78" hidden="1" x14ac:dyDescent="0.25">
      <c r="A103" s="90"/>
      <c r="B103" s="91"/>
      <c r="C103" s="91"/>
      <c r="D103" s="91"/>
      <c r="E103" s="91"/>
      <c r="F103" s="11"/>
      <c r="G103" s="11"/>
      <c r="H103" s="11"/>
      <c r="I103" s="5"/>
      <c r="J103" s="5"/>
      <c r="K103" s="11"/>
      <c r="L103" s="11"/>
      <c r="M103" s="93"/>
      <c r="N103" s="5"/>
      <c r="O103" s="5"/>
      <c r="P103" s="5"/>
      <c r="Q103" s="5"/>
      <c r="R103" s="5"/>
      <c r="S103" s="32" t="s">
        <v>549</v>
      </c>
      <c r="T103" s="5"/>
      <c r="U103" s="5"/>
      <c r="V103" s="5"/>
      <c r="W103" s="5"/>
      <c r="X103" s="5"/>
      <c r="Y103" s="5"/>
      <c r="Z103" s="5"/>
      <c r="AA103" s="32" t="s">
        <v>549</v>
      </c>
      <c r="AB103" s="5"/>
      <c r="AC103" s="5"/>
      <c r="AD103" s="5"/>
      <c r="AE103" s="5"/>
      <c r="AF103" s="5"/>
      <c r="AG103" s="5"/>
      <c r="AH103" s="5"/>
      <c r="AI103" s="5"/>
      <c r="AJ103" s="5"/>
      <c r="AK103" s="591" t="s">
        <v>550</v>
      </c>
      <c r="AL103" s="592"/>
      <c r="AM103" s="592"/>
      <c r="AN103" s="592"/>
      <c r="AO103" s="592"/>
      <c r="AP103" s="592"/>
      <c r="AQ103" s="592"/>
      <c r="AR103" s="592"/>
      <c r="AS103" s="592"/>
      <c r="AT103" s="592"/>
      <c r="AU103" s="592"/>
      <c r="AV103" s="592"/>
      <c r="AW103" s="592"/>
      <c r="AX103" s="592"/>
      <c r="AY103" s="592"/>
      <c r="AZ103" s="592"/>
      <c r="BA103" s="592"/>
      <c r="BB103" s="592"/>
      <c r="BC103" s="592"/>
      <c r="BD103" s="592"/>
      <c r="BE103" s="592"/>
      <c r="BF103" s="592"/>
      <c r="BG103" s="592"/>
      <c r="BH103" s="592"/>
      <c r="BI103" s="592"/>
      <c r="BJ103" s="592"/>
      <c r="BK103" s="592"/>
      <c r="BL103" s="592"/>
      <c r="BM103" s="592"/>
      <c r="BN103" s="592"/>
      <c r="BO103" s="592"/>
      <c r="BP103" s="592"/>
      <c r="BQ103" s="592"/>
      <c r="BR103" s="592"/>
      <c r="BS103" s="592"/>
      <c r="BT103" s="592"/>
      <c r="BU103" s="592"/>
      <c r="BV103" s="5"/>
      <c r="BW103" s="5"/>
      <c r="BX103" s="5"/>
      <c r="BY103" s="5"/>
      <c r="BZ103" s="5"/>
    </row>
    <row r="104" spans="1:78" hidden="1" x14ac:dyDescent="0.25">
      <c r="A104" s="90"/>
      <c r="B104" s="91"/>
      <c r="C104" s="5" t="s">
        <v>431</v>
      </c>
      <c r="D104" s="91"/>
      <c r="E104" s="91"/>
      <c r="F104" s="11"/>
      <c r="G104" s="11"/>
      <c r="H104" s="11"/>
      <c r="I104" s="5"/>
      <c r="J104" s="5"/>
      <c r="K104" s="11"/>
      <c r="L104" s="11"/>
      <c r="M104" s="93"/>
      <c r="N104" s="5"/>
      <c r="O104" s="5"/>
      <c r="P104" s="5"/>
      <c r="Q104" s="5"/>
      <c r="R104" s="5"/>
      <c r="S104" s="32" t="s">
        <v>551</v>
      </c>
      <c r="T104" s="5"/>
      <c r="U104" s="5"/>
      <c r="V104" s="5"/>
      <c r="W104" s="5"/>
      <c r="X104" s="5"/>
      <c r="Y104" s="5"/>
      <c r="Z104" s="5"/>
      <c r="AA104" s="32" t="s">
        <v>551</v>
      </c>
      <c r="AB104" s="5"/>
      <c r="AC104" s="5"/>
      <c r="AD104" s="5"/>
      <c r="AE104" s="5"/>
      <c r="AF104" s="5"/>
      <c r="AG104" s="5"/>
      <c r="AH104" s="5"/>
      <c r="AI104" s="5"/>
      <c r="AJ104" s="5"/>
      <c r="AK104" s="591" t="s">
        <v>552</v>
      </c>
      <c r="AL104" s="592"/>
      <c r="AM104" s="592"/>
      <c r="AN104" s="592"/>
      <c r="AO104" s="592"/>
      <c r="AP104" s="592"/>
      <c r="AQ104" s="592"/>
      <c r="AR104" s="592"/>
      <c r="AS104" s="592"/>
      <c r="AT104" s="592"/>
      <c r="AU104" s="592"/>
      <c r="AV104" s="592"/>
      <c r="AW104" s="592"/>
      <c r="AX104" s="592"/>
      <c r="AY104" s="592"/>
      <c r="AZ104" s="592"/>
      <c r="BA104" s="592"/>
      <c r="BB104" s="592"/>
      <c r="BC104" s="592"/>
      <c r="BD104" s="592"/>
      <c r="BE104" s="592"/>
      <c r="BF104" s="592"/>
      <c r="BG104" s="592"/>
      <c r="BH104" s="592"/>
      <c r="BI104" s="592"/>
      <c r="BJ104" s="592"/>
      <c r="BK104" s="592"/>
      <c r="BL104" s="592"/>
      <c r="BM104" s="592"/>
      <c r="BN104" s="592"/>
      <c r="BO104" s="592"/>
      <c r="BP104" s="592"/>
      <c r="BQ104" s="592"/>
      <c r="BR104" s="592"/>
      <c r="BS104" s="592"/>
      <c r="BT104" s="592"/>
      <c r="BU104" s="592"/>
      <c r="BV104" s="5"/>
      <c r="BW104" s="5"/>
      <c r="BX104" s="5"/>
      <c r="BY104" s="5"/>
      <c r="BZ104" s="5"/>
    </row>
    <row r="105" spans="1:78" hidden="1" x14ac:dyDescent="0.25">
      <c r="A105" s="90"/>
      <c r="B105" s="91"/>
      <c r="C105" s="62" t="s">
        <v>553</v>
      </c>
      <c r="D105" s="91"/>
      <c r="E105" s="91"/>
      <c r="F105" s="11"/>
      <c r="G105" s="11"/>
      <c r="H105" s="11"/>
      <c r="I105" s="5"/>
      <c r="J105" s="5"/>
      <c r="K105" s="11"/>
      <c r="L105" s="11"/>
      <c r="M105" s="93"/>
      <c r="N105" s="5"/>
      <c r="O105" s="5"/>
      <c r="P105" s="5"/>
      <c r="Q105" s="5"/>
      <c r="R105" s="5"/>
      <c r="S105" s="32" t="s">
        <v>554</v>
      </c>
      <c r="T105" s="5"/>
      <c r="U105" s="5"/>
      <c r="V105" s="5"/>
      <c r="W105" s="5"/>
      <c r="X105" s="5"/>
      <c r="Y105" s="5"/>
      <c r="Z105" s="5"/>
      <c r="AA105" s="32" t="s">
        <v>554</v>
      </c>
      <c r="AB105" s="5"/>
      <c r="AC105" s="5"/>
      <c r="AD105" s="5"/>
      <c r="AE105" s="5"/>
      <c r="AF105" s="5"/>
      <c r="AG105" s="5"/>
      <c r="AH105" s="5"/>
      <c r="AI105" s="5"/>
      <c r="AJ105" s="5"/>
      <c r="AK105" s="592" t="s">
        <v>555</v>
      </c>
      <c r="AL105" s="592"/>
      <c r="AM105" s="592"/>
      <c r="AN105" s="592"/>
      <c r="AO105" s="592"/>
      <c r="AP105" s="592"/>
      <c r="AQ105" s="592"/>
      <c r="AR105" s="592"/>
      <c r="AS105" s="592"/>
      <c r="AT105" s="592"/>
      <c r="AU105" s="592"/>
      <c r="AV105" s="592"/>
      <c r="AW105" s="592"/>
      <c r="AX105" s="592"/>
      <c r="AY105" s="592"/>
      <c r="AZ105" s="592"/>
      <c r="BA105" s="592"/>
      <c r="BB105" s="592"/>
      <c r="BC105" s="592"/>
      <c r="BD105" s="592"/>
      <c r="BE105" s="592"/>
      <c r="BF105" s="592"/>
      <c r="BG105" s="592"/>
      <c r="BH105" s="592"/>
      <c r="BI105" s="592"/>
      <c r="BJ105" s="592"/>
      <c r="BK105" s="592"/>
      <c r="BL105" s="592"/>
      <c r="BM105" s="592"/>
      <c r="BN105" s="592"/>
      <c r="BO105" s="592"/>
      <c r="BP105" s="592"/>
      <c r="BQ105" s="592"/>
      <c r="BR105" s="592"/>
      <c r="BS105" s="592"/>
      <c r="BT105" s="592"/>
      <c r="BU105" s="592"/>
      <c r="BV105" s="5"/>
      <c r="BW105" s="5"/>
      <c r="BX105" s="5"/>
      <c r="BY105" s="5"/>
      <c r="BZ105" s="5"/>
    </row>
    <row r="106" spans="1:78" hidden="1" x14ac:dyDescent="0.25">
      <c r="A106" s="90"/>
      <c r="B106" s="90"/>
      <c r="C106" s="62" t="s">
        <v>556</v>
      </c>
      <c r="D106" s="91"/>
      <c r="E106" s="91"/>
      <c r="F106" s="11"/>
      <c r="G106" s="11"/>
      <c r="H106" s="11"/>
      <c r="I106" s="5"/>
      <c r="J106" s="5"/>
      <c r="K106" s="11"/>
      <c r="L106" s="11"/>
      <c r="M106" s="93"/>
      <c r="N106" s="5"/>
      <c r="O106" s="5"/>
      <c r="P106" s="5"/>
      <c r="Q106" s="5"/>
      <c r="R106" s="5"/>
      <c r="S106" s="32" t="s">
        <v>557</v>
      </c>
      <c r="T106" s="5"/>
      <c r="U106" s="5"/>
      <c r="V106" s="5"/>
      <c r="W106" s="5"/>
      <c r="X106" s="5"/>
      <c r="Y106" s="5"/>
      <c r="Z106" s="5"/>
      <c r="AA106" s="32" t="s">
        <v>557</v>
      </c>
      <c r="AB106" s="5"/>
      <c r="AC106" s="5"/>
      <c r="AD106" s="5"/>
      <c r="AE106" s="5"/>
      <c r="AF106" s="5"/>
      <c r="AG106" s="5"/>
      <c r="AH106" s="5"/>
      <c r="AI106" s="5"/>
      <c r="AJ106" s="5"/>
      <c r="AK106" s="592" t="s">
        <v>558</v>
      </c>
      <c r="AL106" s="592"/>
      <c r="AM106" s="592"/>
      <c r="AN106" s="592"/>
      <c r="AO106" s="592"/>
      <c r="AP106" s="592"/>
      <c r="AQ106" s="592"/>
      <c r="AR106" s="592"/>
      <c r="AS106" s="592"/>
      <c r="AT106" s="592"/>
      <c r="AU106" s="592"/>
      <c r="AV106" s="592"/>
      <c r="AW106" s="592"/>
      <c r="AX106" s="592"/>
      <c r="AY106" s="592"/>
      <c r="AZ106" s="592"/>
      <c r="BA106" s="592"/>
      <c r="BB106" s="592"/>
      <c r="BC106" s="592"/>
      <c r="BD106" s="592"/>
      <c r="BE106" s="592"/>
      <c r="BF106" s="592"/>
      <c r="BG106" s="592"/>
      <c r="BH106" s="592"/>
      <c r="BI106" s="592"/>
      <c r="BJ106" s="592"/>
      <c r="BK106" s="592"/>
      <c r="BL106" s="592"/>
      <c r="BM106" s="592"/>
      <c r="BN106" s="592"/>
      <c r="BO106" s="592"/>
      <c r="BP106" s="592"/>
      <c r="BQ106" s="592"/>
      <c r="BR106" s="592"/>
      <c r="BS106" s="592"/>
      <c r="BT106" s="592"/>
      <c r="BU106" s="592"/>
      <c r="BV106" s="5"/>
      <c r="BW106" s="5"/>
      <c r="BX106" s="5"/>
      <c r="BY106" s="5"/>
      <c r="BZ106" s="5"/>
    </row>
    <row r="107" spans="1:78" hidden="1" x14ac:dyDescent="0.25">
      <c r="A107" s="11"/>
      <c r="B107" s="11"/>
      <c r="C107" s="81"/>
      <c r="D107" s="83"/>
      <c r="E107" s="11"/>
      <c r="F107" s="11"/>
      <c r="G107" s="11"/>
      <c r="H107" s="11"/>
      <c r="I107" s="5"/>
      <c r="J107" s="5"/>
      <c r="K107" s="11"/>
      <c r="L107" s="11"/>
      <c r="M107" s="5"/>
      <c r="N107" s="5"/>
      <c r="O107" s="5"/>
      <c r="P107" s="5"/>
      <c r="Q107" s="5"/>
      <c r="R107" s="5"/>
      <c r="S107" s="32" t="s">
        <v>559</v>
      </c>
      <c r="T107" s="5"/>
      <c r="U107" s="5"/>
      <c r="V107" s="5"/>
      <c r="W107" s="5"/>
      <c r="X107" s="5"/>
      <c r="Y107" s="5"/>
      <c r="Z107" s="5"/>
      <c r="AA107" s="32" t="s">
        <v>559</v>
      </c>
      <c r="AB107" s="5"/>
      <c r="AC107" s="5"/>
      <c r="AD107" s="5"/>
      <c r="AE107" s="5"/>
      <c r="AF107" s="5"/>
      <c r="AG107" s="5"/>
      <c r="AH107" s="5"/>
      <c r="AI107" s="5"/>
      <c r="AJ107" s="5"/>
      <c r="AK107" s="592" t="s">
        <v>560</v>
      </c>
      <c r="AL107" s="592"/>
      <c r="AM107" s="592"/>
      <c r="AN107" s="592"/>
      <c r="AO107" s="592"/>
      <c r="AP107" s="592"/>
      <c r="AQ107" s="592"/>
      <c r="AR107" s="592"/>
      <c r="AS107" s="592"/>
      <c r="AT107" s="592"/>
      <c r="AU107" s="592"/>
      <c r="AV107" s="592"/>
      <c r="AW107" s="592"/>
      <c r="AX107" s="592"/>
      <c r="AY107" s="592"/>
      <c r="AZ107" s="592"/>
      <c r="BA107" s="592"/>
      <c r="BB107" s="592"/>
      <c r="BC107" s="592"/>
      <c r="BD107" s="592"/>
      <c r="BE107" s="592"/>
      <c r="BF107" s="592"/>
      <c r="BG107" s="592"/>
      <c r="BH107" s="592"/>
      <c r="BI107" s="592"/>
      <c r="BJ107" s="592"/>
      <c r="BK107" s="592"/>
      <c r="BL107" s="592"/>
      <c r="BM107" s="592"/>
      <c r="BN107" s="592"/>
      <c r="BO107" s="592"/>
      <c r="BP107" s="592"/>
      <c r="BQ107" s="592"/>
      <c r="BR107" s="592"/>
      <c r="BS107" s="592"/>
      <c r="BT107" s="592"/>
      <c r="BU107" s="592"/>
      <c r="BV107" s="5"/>
      <c r="BW107" s="5"/>
      <c r="BX107" s="5"/>
      <c r="BY107" s="5"/>
      <c r="BZ107" s="5"/>
    </row>
    <row r="108" spans="1:78" hidden="1" x14ac:dyDescent="0.25">
      <c r="A108" s="11"/>
      <c r="B108" s="87"/>
      <c r="C108" s="83"/>
      <c r="D108" s="11"/>
      <c r="E108" s="11"/>
      <c r="F108" s="11"/>
      <c r="G108" s="11"/>
      <c r="H108" s="11"/>
      <c r="I108" s="5"/>
      <c r="J108" s="5"/>
      <c r="K108" s="11"/>
      <c r="L108" s="11"/>
      <c r="M108" s="5"/>
      <c r="N108" s="5"/>
      <c r="O108" s="5"/>
      <c r="P108" s="5"/>
      <c r="Q108" s="5"/>
      <c r="R108" s="5"/>
      <c r="S108" s="32" t="s">
        <v>561</v>
      </c>
      <c r="T108" s="5"/>
      <c r="U108" s="5"/>
      <c r="V108" s="5"/>
      <c r="W108" s="5"/>
      <c r="X108" s="5"/>
      <c r="Y108" s="5"/>
      <c r="Z108" s="5"/>
      <c r="AA108" s="32" t="s">
        <v>561</v>
      </c>
      <c r="AB108" s="5"/>
      <c r="AC108" s="5"/>
      <c r="AD108" s="5"/>
      <c r="AE108" s="5"/>
      <c r="AF108" s="5"/>
      <c r="AG108" s="5"/>
      <c r="AH108" s="5"/>
      <c r="AI108" s="5"/>
      <c r="AJ108" s="5"/>
      <c r="AK108" s="592" t="s">
        <v>562</v>
      </c>
      <c r="AL108" s="592"/>
      <c r="AM108" s="592"/>
      <c r="AN108" s="592"/>
      <c r="AO108" s="592"/>
      <c r="AP108" s="592"/>
      <c r="AQ108" s="592"/>
      <c r="AR108" s="592"/>
      <c r="AS108" s="592"/>
      <c r="AT108" s="592"/>
      <c r="AU108" s="592"/>
      <c r="AV108" s="592"/>
      <c r="AW108" s="592"/>
      <c r="AX108" s="592"/>
      <c r="AY108" s="592"/>
      <c r="AZ108" s="592"/>
      <c r="BA108" s="592"/>
      <c r="BB108" s="592"/>
      <c r="BC108" s="592"/>
      <c r="BD108" s="592"/>
      <c r="BE108" s="592"/>
      <c r="BF108" s="592"/>
      <c r="BG108" s="592"/>
      <c r="BH108" s="592"/>
      <c r="BI108" s="592"/>
      <c r="BJ108" s="592"/>
      <c r="BK108" s="592"/>
      <c r="BL108" s="592"/>
      <c r="BM108" s="592"/>
      <c r="BN108" s="592"/>
      <c r="BO108" s="592"/>
      <c r="BP108" s="592"/>
      <c r="BQ108" s="592"/>
      <c r="BR108" s="592"/>
      <c r="BS108" s="592"/>
      <c r="BT108" s="592"/>
      <c r="BU108" s="592"/>
      <c r="BV108" s="5"/>
      <c r="BW108" s="5"/>
      <c r="BX108" s="5"/>
      <c r="BY108" s="5"/>
      <c r="BZ108" s="5"/>
    </row>
    <row r="109" spans="1:78" hidden="1" x14ac:dyDescent="0.25">
      <c r="A109" s="11"/>
      <c r="B109" s="11"/>
      <c r="C109" s="607" t="s">
        <v>563</v>
      </c>
      <c r="D109" s="608"/>
      <c r="E109" s="608"/>
      <c r="F109" s="608"/>
      <c r="G109" s="608"/>
      <c r="H109" s="608"/>
      <c r="I109" s="608"/>
      <c r="J109" s="609"/>
      <c r="K109" s="11"/>
      <c r="L109" s="11"/>
      <c r="M109" s="5"/>
      <c r="N109" s="5"/>
      <c r="O109" s="5"/>
      <c r="P109" s="5"/>
      <c r="Q109" s="5"/>
      <c r="R109" s="5"/>
      <c r="S109" s="32" t="s">
        <v>564</v>
      </c>
      <c r="T109" s="5"/>
      <c r="U109" s="5"/>
      <c r="V109" s="5"/>
      <c r="W109" s="5"/>
      <c r="X109" s="5"/>
      <c r="Y109" s="5"/>
      <c r="Z109" s="5"/>
      <c r="AA109" s="32" t="s">
        <v>564</v>
      </c>
      <c r="AB109" s="5"/>
      <c r="AC109" s="5"/>
      <c r="AD109" s="5"/>
      <c r="AE109" s="5"/>
      <c r="AF109" s="5"/>
      <c r="AG109" s="5"/>
      <c r="AH109" s="5"/>
      <c r="AI109" s="5"/>
      <c r="AJ109" s="5"/>
      <c r="AK109" s="592" t="s">
        <v>565</v>
      </c>
      <c r="AL109" s="592"/>
      <c r="AM109" s="592"/>
      <c r="AN109" s="592"/>
      <c r="AO109" s="592"/>
      <c r="AP109" s="592"/>
      <c r="AQ109" s="592"/>
      <c r="AR109" s="592"/>
      <c r="AS109" s="592"/>
      <c r="AT109" s="592"/>
      <c r="AU109" s="592"/>
      <c r="AV109" s="592"/>
      <c r="AW109" s="592"/>
      <c r="AX109" s="592"/>
      <c r="AY109" s="592"/>
      <c r="AZ109" s="592"/>
      <c r="BA109" s="592"/>
      <c r="BB109" s="592"/>
      <c r="BC109" s="592"/>
      <c r="BD109" s="592"/>
      <c r="BE109" s="592"/>
      <c r="BF109" s="592"/>
      <c r="BG109" s="592"/>
      <c r="BH109" s="592"/>
      <c r="BI109" s="592"/>
      <c r="BJ109" s="592"/>
      <c r="BK109" s="592"/>
      <c r="BL109" s="592"/>
      <c r="BM109" s="592"/>
      <c r="BN109" s="592"/>
      <c r="BO109" s="592"/>
      <c r="BP109" s="592"/>
      <c r="BQ109" s="592"/>
      <c r="BR109" s="592"/>
      <c r="BS109" s="592"/>
      <c r="BT109" s="592"/>
      <c r="BU109" s="592"/>
      <c r="BV109" s="5"/>
      <c r="BW109" s="5"/>
      <c r="BX109" s="5"/>
      <c r="BY109" s="5"/>
      <c r="BZ109" s="5"/>
    </row>
    <row r="110" spans="1:78" hidden="1" x14ac:dyDescent="0.25">
      <c r="A110" s="11"/>
      <c r="B110" s="11"/>
      <c r="C110" s="5"/>
      <c r="D110" s="5"/>
      <c r="E110" s="11"/>
      <c r="F110" s="5"/>
      <c r="G110" s="5"/>
      <c r="H110" s="5"/>
      <c r="I110" s="5"/>
      <c r="J110" s="5"/>
      <c r="K110" s="11"/>
      <c r="L110" s="11"/>
      <c r="M110" s="5"/>
      <c r="N110" s="5"/>
      <c r="O110" s="5"/>
      <c r="P110" s="5"/>
      <c r="Q110" s="5"/>
      <c r="R110" s="5"/>
      <c r="S110" s="32" t="s">
        <v>566</v>
      </c>
      <c r="T110" s="5"/>
      <c r="U110" s="5"/>
      <c r="V110" s="5"/>
      <c r="W110" s="5"/>
      <c r="X110" s="5"/>
      <c r="Y110" s="5"/>
      <c r="Z110" s="5"/>
      <c r="AA110" s="32" t="s">
        <v>566</v>
      </c>
      <c r="AB110" s="5"/>
      <c r="AC110" s="5"/>
      <c r="AD110" s="5"/>
      <c r="AE110" s="5"/>
      <c r="AF110" s="5"/>
      <c r="AG110" s="5"/>
      <c r="AH110" s="5"/>
      <c r="AI110" s="5"/>
      <c r="AJ110" s="5"/>
      <c r="AK110" s="592" t="s">
        <v>567</v>
      </c>
      <c r="AL110" s="592"/>
      <c r="AM110" s="592"/>
      <c r="AN110" s="592"/>
      <c r="AO110" s="592"/>
      <c r="AP110" s="592"/>
      <c r="AQ110" s="592"/>
      <c r="AR110" s="592"/>
      <c r="AS110" s="592"/>
      <c r="AT110" s="592"/>
      <c r="AU110" s="592"/>
      <c r="AV110" s="592"/>
      <c r="AW110" s="592"/>
      <c r="AX110" s="592"/>
      <c r="AY110" s="592"/>
      <c r="AZ110" s="592"/>
      <c r="BA110" s="592"/>
      <c r="BB110" s="592"/>
      <c r="BC110" s="592"/>
      <c r="BD110" s="592"/>
      <c r="BE110" s="592"/>
      <c r="BF110" s="592"/>
      <c r="BG110" s="592"/>
      <c r="BH110" s="592"/>
      <c r="BI110" s="592"/>
      <c r="BJ110" s="592"/>
      <c r="BK110" s="592"/>
      <c r="BL110" s="592"/>
      <c r="BM110" s="592"/>
      <c r="BN110" s="592"/>
      <c r="BO110" s="592"/>
      <c r="BP110" s="592"/>
      <c r="BQ110" s="592"/>
      <c r="BR110" s="592"/>
      <c r="BS110" s="592"/>
      <c r="BT110" s="592"/>
      <c r="BU110" s="592"/>
      <c r="BV110" s="5"/>
      <c r="BW110" s="5"/>
      <c r="BX110" s="5"/>
      <c r="BY110" s="5"/>
      <c r="BZ110" s="5"/>
    </row>
    <row r="111" spans="1:78" hidden="1" x14ac:dyDescent="0.25">
      <c r="A111" s="11"/>
      <c r="B111" s="11"/>
      <c r="C111" s="5" t="s">
        <v>431</v>
      </c>
      <c r="D111" s="5"/>
      <c r="E111" s="11"/>
      <c r="F111" s="5"/>
      <c r="G111" s="5"/>
      <c r="H111" s="5"/>
      <c r="I111" s="5"/>
      <c r="J111" s="5"/>
      <c r="K111" s="11"/>
      <c r="L111" s="11"/>
      <c r="M111" s="93"/>
      <c r="N111" s="5"/>
      <c r="O111" s="5"/>
      <c r="P111" s="5"/>
      <c r="Q111" s="5"/>
      <c r="R111" s="5"/>
      <c r="S111" s="32" t="s">
        <v>568</v>
      </c>
      <c r="T111" s="5"/>
      <c r="U111" s="5"/>
      <c r="V111" s="5"/>
      <c r="W111" s="5"/>
      <c r="X111" s="5"/>
      <c r="Y111" s="5"/>
      <c r="Z111" s="5"/>
      <c r="AA111" s="32" t="s">
        <v>568</v>
      </c>
      <c r="AB111" s="5"/>
      <c r="AC111" s="5"/>
      <c r="AD111" s="5"/>
      <c r="AE111" s="5"/>
      <c r="AF111" s="5"/>
      <c r="AG111" s="5"/>
      <c r="AH111" s="5"/>
      <c r="AI111" s="5"/>
      <c r="AJ111" s="5"/>
      <c r="AK111" s="592" t="s">
        <v>569</v>
      </c>
      <c r="AL111" s="592"/>
      <c r="AM111" s="592"/>
      <c r="AN111" s="592"/>
      <c r="AO111" s="592"/>
      <c r="AP111" s="592"/>
      <c r="AQ111" s="592"/>
      <c r="AR111" s="592"/>
      <c r="AS111" s="592"/>
      <c r="AT111" s="592"/>
      <c r="AU111" s="592"/>
      <c r="AV111" s="592"/>
      <c r="AW111" s="592"/>
      <c r="AX111" s="592"/>
      <c r="AY111" s="592"/>
      <c r="AZ111" s="592"/>
      <c r="BA111" s="592"/>
      <c r="BB111" s="592"/>
      <c r="BC111" s="592"/>
      <c r="BD111" s="592"/>
      <c r="BE111" s="592"/>
      <c r="BF111" s="592"/>
      <c r="BG111" s="592"/>
      <c r="BH111" s="592"/>
      <c r="BI111" s="592"/>
      <c r="BJ111" s="592"/>
      <c r="BK111" s="592"/>
      <c r="BL111" s="592"/>
      <c r="BM111" s="592"/>
      <c r="BN111" s="592"/>
      <c r="BO111" s="592"/>
      <c r="BP111" s="592"/>
      <c r="BQ111" s="592"/>
      <c r="BR111" s="592"/>
      <c r="BS111" s="592"/>
      <c r="BT111" s="592"/>
      <c r="BU111" s="592"/>
      <c r="BV111" s="5"/>
      <c r="BW111" s="5"/>
      <c r="BX111" s="5"/>
      <c r="BY111" s="5"/>
      <c r="BZ111" s="5"/>
    </row>
    <row r="112" spans="1:78" hidden="1" x14ac:dyDescent="0.25">
      <c r="A112" s="11"/>
      <c r="B112" s="11"/>
      <c r="C112" s="5" t="s">
        <v>570</v>
      </c>
      <c r="D112" s="5"/>
      <c r="E112" s="11"/>
      <c r="F112" s="5"/>
      <c r="G112" s="5"/>
      <c r="H112" s="5"/>
      <c r="I112" s="5"/>
      <c r="J112" s="5"/>
      <c r="K112" s="11"/>
      <c r="L112" s="11"/>
      <c r="M112" s="93"/>
      <c r="N112" s="5"/>
      <c r="O112" s="5"/>
      <c r="P112" s="5"/>
      <c r="Q112" s="5"/>
      <c r="R112" s="5"/>
      <c r="S112" s="32" t="s">
        <v>571</v>
      </c>
      <c r="T112" s="5"/>
      <c r="U112" s="5"/>
      <c r="V112" s="5"/>
      <c r="W112" s="5"/>
      <c r="X112" s="5"/>
      <c r="Y112" s="5"/>
      <c r="Z112" s="5"/>
      <c r="AA112" s="32" t="s">
        <v>571</v>
      </c>
      <c r="AB112" s="5"/>
      <c r="AC112" s="5"/>
      <c r="AD112" s="5"/>
      <c r="AE112" s="5"/>
      <c r="AF112" s="5"/>
      <c r="AG112" s="5"/>
      <c r="AH112" s="5"/>
      <c r="AI112" s="5"/>
      <c r="AJ112" s="5"/>
      <c r="AK112" s="592" t="s">
        <v>572</v>
      </c>
      <c r="AL112" s="592"/>
      <c r="AM112" s="592"/>
      <c r="AN112" s="592"/>
      <c r="AO112" s="592"/>
      <c r="AP112" s="592"/>
      <c r="AQ112" s="592"/>
      <c r="AR112" s="592"/>
      <c r="AS112" s="592"/>
      <c r="AT112" s="592"/>
      <c r="AU112" s="592"/>
      <c r="AV112" s="592"/>
      <c r="AW112" s="592"/>
      <c r="AX112" s="592"/>
      <c r="AY112" s="592"/>
      <c r="AZ112" s="592"/>
      <c r="BA112" s="592"/>
      <c r="BB112" s="592"/>
      <c r="BC112" s="592"/>
      <c r="BD112" s="592"/>
      <c r="BE112" s="592"/>
      <c r="BF112" s="592"/>
      <c r="BG112" s="592"/>
      <c r="BH112" s="592"/>
      <c r="BI112" s="592"/>
      <c r="BJ112" s="592"/>
      <c r="BK112" s="592"/>
      <c r="BL112" s="592"/>
      <c r="BM112" s="592"/>
      <c r="BN112" s="592"/>
      <c r="BO112" s="592"/>
      <c r="BP112" s="592"/>
      <c r="BQ112" s="592"/>
      <c r="BR112" s="592"/>
      <c r="BS112" s="592"/>
      <c r="BT112" s="592"/>
      <c r="BU112" s="592"/>
      <c r="BV112" s="5"/>
      <c r="BW112" s="5"/>
      <c r="BX112" s="5"/>
      <c r="BY112" s="5"/>
      <c r="BZ112" s="5"/>
    </row>
    <row r="113" spans="1:78" ht="13" hidden="1" x14ac:dyDescent="0.3">
      <c r="A113" s="95"/>
      <c r="B113" s="11"/>
      <c r="C113" s="5" t="s">
        <v>573</v>
      </c>
      <c r="D113" s="5"/>
      <c r="E113" s="11"/>
      <c r="F113" s="5"/>
      <c r="G113" s="5"/>
      <c r="H113" s="5"/>
      <c r="I113" s="5"/>
      <c r="J113" s="5"/>
      <c r="K113" s="11"/>
      <c r="L113" s="11"/>
      <c r="M113" s="93"/>
      <c r="N113" s="5"/>
      <c r="O113" s="5"/>
      <c r="P113" s="5"/>
      <c r="Q113" s="5"/>
      <c r="R113" s="5"/>
      <c r="S113" s="32" t="s">
        <v>574</v>
      </c>
      <c r="T113" s="5"/>
      <c r="U113" s="5"/>
      <c r="V113" s="5"/>
      <c r="W113" s="5"/>
      <c r="X113" s="5"/>
      <c r="Y113" s="5"/>
      <c r="Z113" s="5"/>
      <c r="AA113" s="32" t="s">
        <v>574</v>
      </c>
      <c r="AB113" s="5"/>
      <c r="AC113" s="5"/>
      <c r="AD113" s="5"/>
      <c r="AE113" s="5"/>
      <c r="AF113" s="5"/>
      <c r="AG113" s="5"/>
      <c r="AH113" s="5"/>
      <c r="AI113" s="5"/>
      <c r="AJ113" s="5"/>
      <c r="AK113" s="592" t="s">
        <v>575</v>
      </c>
      <c r="AL113" s="592"/>
      <c r="AM113" s="592"/>
      <c r="AN113" s="592"/>
      <c r="AO113" s="592"/>
      <c r="AP113" s="592"/>
      <c r="AQ113" s="592"/>
      <c r="AR113" s="592"/>
      <c r="AS113" s="592"/>
      <c r="AT113" s="592"/>
      <c r="AU113" s="592"/>
      <c r="AV113" s="592"/>
      <c r="AW113" s="592"/>
      <c r="AX113" s="592"/>
      <c r="AY113" s="592"/>
      <c r="AZ113" s="592"/>
      <c r="BA113" s="592"/>
      <c r="BB113" s="592"/>
      <c r="BC113" s="592"/>
      <c r="BD113" s="592"/>
      <c r="BE113" s="592"/>
      <c r="BF113" s="592"/>
      <c r="BG113" s="592"/>
      <c r="BH113" s="592"/>
      <c r="BI113" s="592"/>
      <c r="BJ113" s="592"/>
      <c r="BK113" s="592"/>
      <c r="BL113" s="592"/>
      <c r="BM113" s="592"/>
      <c r="BN113" s="592"/>
      <c r="BO113" s="592"/>
      <c r="BP113" s="592"/>
      <c r="BQ113" s="592"/>
      <c r="BR113" s="592"/>
      <c r="BS113" s="592"/>
      <c r="BT113" s="592"/>
      <c r="BU113" s="592"/>
      <c r="BV113" s="5"/>
      <c r="BW113" s="5"/>
      <c r="BX113" s="5"/>
      <c r="BY113" s="5"/>
      <c r="BZ113" s="5"/>
    </row>
    <row r="114" spans="1:78" ht="13" hidden="1" x14ac:dyDescent="0.3">
      <c r="A114" s="95"/>
      <c r="B114" s="11"/>
      <c r="C114" s="5" t="s">
        <v>576</v>
      </c>
      <c r="D114" s="5"/>
      <c r="E114" s="11"/>
      <c r="F114" s="5"/>
      <c r="G114" s="5"/>
      <c r="H114" s="5"/>
      <c r="I114" s="5"/>
      <c r="J114" s="5"/>
      <c r="K114" s="11"/>
      <c r="L114" s="11"/>
      <c r="M114" s="93"/>
      <c r="N114" s="5"/>
      <c r="O114" s="5"/>
      <c r="P114" s="5"/>
      <c r="Q114" s="5"/>
      <c r="R114" s="5"/>
      <c r="S114" s="32" t="s">
        <v>577</v>
      </c>
      <c r="T114" s="5"/>
      <c r="U114" s="5"/>
      <c r="V114" s="5"/>
      <c r="W114" s="5"/>
      <c r="X114" s="5"/>
      <c r="Y114" s="5"/>
      <c r="Z114" s="5"/>
      <c r="AA114" s="32" t="s">
        <v>577</v>
      </c>
      <c r="AB114" s="5"/>
      <c r="AC114" s="5"/>
      <c r="AD114" s="5"/>
      <c r="AE114" s="5"/>
      <c r="AF114" s="5"/>
      <c r="AG114" s="5"/>
      <c r="AH114" s="5"/>
      <c r="AI114" s="5"/>
      <c r="AJ114" s="5"/>
      <c r="AK114" s="592" t="s">
        <v>578</v>
      </c>
      <c r="AL114" s="592"/>
      <c r="AM114" s="592"/>
      <c r="AN114" s="592"/>
      <c r="AO114" s="592"/>
      <c r="AP114" s="592"/>
      <c r="AQ114" s="592"/>
      <c r="AR114" s="592"/>
      <c r="AS114" s="592"/>
      <c r="AT114" s="592"/>
      <c r="AU114" s="592"/>
      <c r="AV114" s="592"/>
      <c r="AW114" s="592"/>
      <c r="AX114" s="592"/>
      <c r="AY114" s="592"/>
      <c r="AZ114" s="592"/>
      <c r="BA114" s="592"/>
      <c r="BB114" s="592"/>
      <c r="BC114" s="592"/>
      <c r="BD114" s="592"/>
      <c r="BE114" s="592"/>
      <c r="BF114" s="592"/>
      <c r="BG114" s="592"/>
      <c r="BH114" s="592"/>
      <c r="BI114" s="592"/>
      <c r="BJ114" s="592"/>
      <c r="BK114" s="592"/>
      <c r="BL114" s="592"/>
      <c r="BM114" s="592"/>
      <c r="BN114" s="592"/>
      <c r="BO114" s="592"/>
      <c r="BP114" s="592"/>
      <c r="BQ114" s="592"/>
      <c r="BR114" s="592"/>
      <c r="BS114" s="592"/>
      <c r="BT114" s="592"/>
      <c r="BU114" s="592"/>
      <c r="BV114" s="5"/>
      <c r="BW114" s="5"/>
      <c r="BX114" s="5"/>
      <c r="BY114" s="5"/>
      <c r="BZ114" s="5"/>
    </row>
    <row r="115" spans="1:78" ht="13" hidden="1" x14ac:dyDescent="0.3">
      <c r="A115" s="95"/>
      <c r="B115" s="11"/>
      <c r="C115" s="5"/>
      <c r="D115" s="5"/>
      <c r="E115" s="11"/>
      <c r="F115" s="5"/>
      <c r="G115" s="5"/>
      <c r="H115" s="5"/>
      <c r="I115" s="5"/>
      <c r="J115" s="5"/>
      <c r="K115" s="11"/>
      <c r="L115" s="11"/>
      <c r="M115" s="93"/>
      <c r="N115" s="5"/>
      <c r="O115" s="5"/>
      <c r="P115" s="5"/>
      <c r="Q115" s="5"/>
      <c r="R115" s="5"/>
      <c r="S115" s="32" t="s">
        <v>579</v>
      </c>
      <c r="T115" s="5"/>
      <c r="U115" s="5"/>
      <c r="V115" s="5"/>
      <c r="W115" s="5"/>
      <c r="X115" s="5"/>
      <c r="Y115" s="5"/>
      <c r="Z115" s="5"/>
      <c r="AA115" s="32" t="s">
        <v>579</v>
      </c>
      <c r="AB115" s="5"/>
      <c r="AC115" s="5"/>
      <c r="AD115" s="5"/>
      <c r="AE115" s="5"/>
      <c r="AF115" s="5"/>
      <c r="AG115" s="5"/>
      <c r="AH115" s="5"/>
      <c r="AI115" s="5"/>
      <c r="AJ115" s="5"/>
      <c r="AK115" s="591" t="s">
        <v>580</v>
      </c>
      <c r="AL115" s="592"/>
      <c r="AM115" s="592"/>
      <c r="AN115" s="592"/>
      <c r="AO115" s="592"/>
      <c r="AP115" s="592"/>
      <c r="AQ115" s="592"/>
      <c r="AR115" s="592"/>
      <c r="AS115" s="592"/>
      <c r="AT115" s="592"/>
      <c r="AU115" s="592"/>
      <c r="AV115" s="592"/>
      <c r="AW115" s="592"/>
      <c r="AX115" s="592"/>
      <c r="AY115" s="592"/>
      <c r="AZ115" s="592"/>
      <c r="BA115" s="592"/>
      <c r="BB115" s="592"/>
      <c r="BC115" s="592"/>
      <c r="BD115" s="592"/>
      <c r="BE115" s="592"/>
      <c r="BF115" s="592"/>
      <c r="BG115" s="592"/>
      <c r="BH115" s="592"/>
      <c r="BI115" s="592"/>
      <c r="BJ115" s="592"/>
      <c r="BK115" s="592"/>
      <c r="BL115" s="592"/>
      <c r="BM115" s="592"/>
      <c r="BN115" s="592"/>
      <c r="BO115" s="592"/>
      <c r="BP115" s="592"/>
      <c r="BQ115" s="592"/>
      <c r="BR115" s="592"/>
      <c r="BS115" s="592"/>
      <c r="BT115" s="592"/>
      <c r="BU115" s="592"/>
      <c r="BV115" s="5"/>
      <c r="BW115" s="5"/>
      <c r="BX115" s="5"/>
      <c r="BY115" s="5"/>
      <c r="BZ115" s="5"/>
    </row>
    <row r="116" spans="1:78" hidden="1" x14ac:dyDescent="0.25">
      <c r="A116" s="96"/>
      <c r="B116" s="97"/>
      <c r="C116" s="5"/>
      <c r="D116" s="5"/>
      <c r="E116" s="11"/>
      <c r="F116" s="5"/>
      <c r="G116" s="5"/>
      <c r="H116" s="5"/>
      <c r="I116" s="5"/>
      <c r="J116" s="5"/>
      <c r="K116" s="11"/>
      <c r="L116" s="11"/>
      <c r="M116" s="93"/>
      <c r="N116" s="11"/>
      <c r="O116" s="62"/>
      <c r="P116" s="5"/>
      <c r="Q116" s="5"/>
      <c r="R116" s="5"/>
      <c r="S116" s="32" t="s">
        <v>581</v>
      </c>
      <c r="T116" s="5"/>
      <c r="U116" s="5"/>
      <c r="V116" s="5"/>
      <c r="W116" s="5"/>
      <c r="X116" s="5"/>
      <c r="Y116" s="5"/>
      <c r="Z116" s="5"/>
      <c r="AA116" s="32" t="s">
        <v>581</v>
      </c>
      <c r="AB116" s="5"/>
      <c r="AC116" s="5"/>
      <c r="AD116" s="5"/>
      <c r="AE116" s="5"/>
      <c r="AF116" s="5"/>
      <c r="AG116" s="5"/>
      <c r="AH116" s="5"/>
      <c r="AI116" s="5"/>
      <c r="AJ116" s="5"/>
      <c r="AK116" s="592" t="s">
        <v>582</v>
      </c>
      <c r="AL116" s="592"/>
      <c r="AM116" s="592"/>
      <c r="AN116" s="592"/>
      <c r="AO116" s="592"/>
      <c r="AP116" s="592"/>
      <c r="AQ116" s="592"/>
      <c r="AR116" s="592"/>
      <c r="AS116" s="592"/>
      <c r="AT116" s="592"/>
      <c r="AU116" s="592"/>
      <c r="AV116" s="592"/>
      <c r="AW116" s="592"/>
      <c r="AX116" s="592"/>
      <c r="AY116" s="592"/>
      <c r="AZ116" s="592"/>
      <c r="BA116" s="592"/>
      <c r="BB116" s="592"/>
      <c r="BC116" s="592"/>
      <c r="BD116" s="592"/>
      <c r="BE116" s="592"/>
      <c r="BF116" s="592"/>
      <c r="BG116" s="592"/>
      <c r="BH116" s="592"/>
      <c r="BI116" s="592"/>
      <c r="BJ116" s="592"/>
      <c r="BK116" s="592"/>
      <c r="BL116" s="592"/>
      <c r="BM116" s="592"/>
      <c r="BN116" s="592"/>
      <c r="BO116" s="592"/>
      <c r="BP116" s="592"/>
      <c r="BQ116" s="592"/>
      <c r="BR116" s="592"/>
      <c r="BS116" s="592"/>
      <c r="BT116" s="592"/>
      <c r="BU116" s="592"/>
      <c r="BV116" s="5"/>
      <c r="BW116" s="5"/>
      <c r="BX116" s="5"/>
      <c r="BY116" s="5"/>
      <c r="BZ116" s="5"/>
    </row>
    <row r="117" spans="1:78" hidden="1" x14ac:dyDescent="0.25">
      <c r="A117" s="11"/>
      <c r="B117" s="96"/>
      <c r="C117" s="5"/>
      <c r="D117" s="5"/>
      <c r="E117" s="11"/>
      <c r="F117" s="5"/>
      <c r="G117" s="5"/>
      <c r="H117" s="5"/>
      <c r="I117" s="5"/>
      <c r="J117" s="5"/>
      <c r="K117" s="11"/>
      <c r="L117" s="11"/>
      <c r="M117" s="93"/>
      <c r="N117" s="11"/>
      <c r="O117" s="11"/>
      <c r="P117" s="84"/>
      <c r="Q117" s="11"/>
      <c r="R117" s="11"/>
      <c r="S117" s="32" t="s">
        <v>583</v>
      </c>
      <c r="T117" s="11"/>
      <c r="U117" s="11"/>
      <c r="V117" s="5"/>
      <c r="W117" s="5"/>
      <c r="X117" s="5"/>
      <c r="Y117" s="5"/>
      <c r="Z117" s="5"/>
      <c r="AA117" s="32" t="s">
        <v>583</v>
      </c>
      <c r="AB117" s="5"/>
      <c r="AC117" s="5"/>
      <c r="AD117" s="5"/>
      <c r="AE117" s="5"/>
      <c r="AF117" s="5"/>
      <c r="AG117" s="5"/>
      <c r="AH117" s="5"/>
      <c r="AI117" s="5"/>
      <c r="AJ117" s="5"/>
      <c r="AK117" s="592" t="s">
        <v>584</v>
      </c>
      <c r="AL117" s="592"/>
      <c r="AM117" s="592"/>
      <c r="AN117" s="592"/>
      <c r="AO117" s="592"/>
      <c r="AP117" s="592"/>
      <c r="AQ117" s="592"/>
      <c r="AR117" s="592"/>
      <c r="AS117" s="592"/>
      <c r="AT117" s="592"/>
      <c r="AU117" s="592"/>
      <c r="AV117" s="592"/>
      <c r="AW117" s="592"/>
      <c r="AX117" s="592"/>
      <c r="AY117" s="592"/>
      <c r="AZ117" s="592"/>
      <c r="BA117" s="592"/>
      <c r="BB117" s="592"/>
      <c r="BC117" s="592"/>
      <c r="BD117" s="592"/>
      <c r="BE117" s="592"/>
      <c r="BF117" s="592"/>
      <c r="BG117" s="592"/>
      <c r="BH117" s="592"/>
      <c r="BI117" s="592"/>
      <c r="BJ117" s="592"/>
      <c r="BK117" s="592"/>
      <c r="BL117" s="592"/>
      <c r="BM117" s="592"/>
      <c r="BN117" s="592"/>
      <c r="BO117" s="592"/>
      <c r="BP117" s="592"/>
      <c r="BQ117" s="592"/>
      <c r="BR117" s="592"/>
      <c r="BS117" s="592"/>
      <c r="BT117" s="592"/>
      <c r="BU117" s="592"/>
      <c r="BV117" s="5"/>
      <c r="BW117" s="5"/>
      <c r="BX117" s="5"/>
      <c r="BY117" s="5"/>
      <c r="BZ117" s="5"/>
    </row>
    <row r="118" spans="1:78" hidden="1" x14ac:dyDescent="0.25">
      <c r="A118" s="11"/>
      <c r="B118" s="11"/>
      <c r="C118" s="26"/>
      <c r="D118" s="26"/>
      <c r="E118" s="26"/>
      <c r="F118" s="26"/>
      <c r="G118" s="26"/>
      <c r="H118" s="5"/>
      <c r="I118" s="5"/>
      <c r="J118" s="5"/>
      <c r="K118" s="11"/>
      <c r="L118" s="11"/>
      <c r="M118" s="93"/>
      <c r="N118" s="11"/>
      <c r="O118" s="11"/>
      <c r="P118" s="11"/>
      <c r="Q118" s="27"/>
      <c r="R118" s="11"/>
      <c r="S118" s="32" t="s">
        <v>585</v>
      </c>
      <c r="T118" s="11"/>
      <c r="U118" s="11"/>
      <c r="V118" s="5"/>
      <c r="W118" s="5"/>
      <c r="X118" s="5"/>
      <c r="Y118" s="5"/>
      <c r="Z118" s="5"/>
      <c r="AA118" s="32" t="s">
        <v>585</v>
      </c>
      <c r="AB118" s="5"/>
      <c r="AC118" s="5"/>
      <c r="AD118" s="5"/>
      <c r="AE118" s="5"/>
      <c r="AF118" s="5"/>
      <c r="AG118" s="5"/>
      <c r="AH118" s="5"/>
      <c r="AI118" s="5"/>
      <c r="AJ118" s="5"/>
      <c r="AK118" s="592" t="s">
        <v>586</v>
      </c>
      <c r="AL118" s="592"/>
      <c r="AM118" s="592"/>
      <c r="AN118" s="592"/>
      <c r="AO118" s="592"/>
      <c r="AP118" s="592"/>
      <c r="AQ118" s="592"/>
      <c r="AR118" s="592"/>
      <c r="AS118" s="592"/>
      <c r="AT118" s="592"/>
      <c r="AU118" s="592"/>
      <c r="AV118" s="592"/>
      <c r="AW118" s="592"/>
      <c r="AX118" s="592"/>
      <c r="AY118" s="592"/>
      <c r="AZ118" s="592"/>
      <c r="BA118" s="592"/>
      <c r="BB118" s="592"/>
      <c r="BC118" s="592"/>
      <c r="BD118" s="592"/>
      <c r="BE118" s="592"/>
      <c r="BF118" s="592"/>
      <c r="BG118" s="592"/>
      <c r="BH118" s="592"/>
      <c r="BI118" s="592"/>
      <c r="BJ118" s="592"/>
      <c r="BK118" s="592"/>
      <c r="BL118" s="592"/>
      <c r="BM118" s="592"/>
      <c r="BN118" s="592"/>
      <c r="BO118" s="592"/>
      <c r="BP118" s="592"/>
      <c r="BQ118" s="592"/>
      <c r="BR118" s="592"/>
      <c r="BS118" s="592"/>
      <c r="BT118" s="592"/>
      <c r="BU118" s="592"/>
      <c r="BV118" s="5"/>
      <c r="BW118" s="5"/>
      <c r="BX118" s="5"/>
      <c r="BY118" s="5"/>
      <c r="BZ118" s="5"/>
    </row>
    <row r="119" spans="1:78" hidden="1" x14ac:dyDescent="0.25">
      <c r="A119" s="96"/>
      <c r="B119" s="11"/>
      <c r="C119" s="607" t="s">
        <v>587</v>
      </c>
      <c r="D119" s="608"/>
      <c r="E119" s="608"/>
      <c r="F119" s="609"/>
      <c r="G119" s="5"/>
      <c r="H119" s="5"/>
      <c r="I119" s="5"/>
      <c r="J119" s="5"/>
      <c r="K119" s="11"/>
      <c r="L119" s="11"/>
      <c r="M119" s="93"/>
      <c r="N119" s="11"/>
      <c r="O119" s="11"/>
      <c r="P119" s="11"/>
      <c r="Q119" s="11"/>
      <c r="R119" s="11"/>
      <c r="S119" s="32" t="s">
        <v>588</v>
      </c>
      <c r="T119" s="11"/>
      <c r="U119" s="11"/>
      <c r="V119" s="5"/>
      <c r="W119" s="5"/>
      <c r="X119" s="5"/>
      <c r="Y119" s="5"/>
      <c r="Z119" s="5"/>
      <c r="AA119" s="32" t="s">
        <v>588</v>
      </c>
      <c r="AB119" s="5"/>
      <c r="AC119" s="5"/>
      <c r="AD119" s="5"/>
      <c r="AE119" s="5"/>
      <c r="AF119" s="5"/>
      <c r="AG119" s="5"/>
      <c r="AH119" s="5"/>
      <c r="AI119" s="5"/>
      <c r="AJ119" s="5"/>
      <c r="AK119" s="592" t="s">
        <v>589</v>
      </c>
      <c r="AL119" s="592"/>
      <c r="AM119" s="592"/>
      <c r="AN119" s="592"/>
      <c r="AO119" s="592"/>
      <c r="AP119" s="592"/>
      <c r="AQ119" s="592"/>
      <c r="AR119" s="592"/>
      <c r="AS119" s="592"/>
      <c r="AT119" s="592"/>
      <c r="AU119" s="592"/>
      <c r="AV119" s="592"/>
      <c r="AW119" s="592"/>
      <c r="AX119" s="592"/>
      <c r="AY119" s="592"/>
      <c r="AZ119" s="592"/>
      <c r="BA119" s="592"/>
      <c r="BB119" s="592"/>
      <c r="BC119" s="592"/>
      <c r="BD119" s="592"/>
      <c r="BE119" s="592"/>
      <c r="BF119" s="592"/>
      <c r="BG119" s="592"/>
      <c r="BH119" s="592"/>
      <c r="BI119" s="592"/>
      <c r="BJ119" s="592"/>
      <c r="BK119" s="592"/>
      <c r="BL119" s="592"/>
      <c r="BM119" s="592"/>
      <c r="BN119" s="592"/>
      <c r="BO119" s="592"/>
      <c r="BP119" s="592"/>
      <c r="BQ119" s="592"/>
      <c r="BR119" s="592"/>
      <c r="BS119" s="592"/>
      <c r="BT119" s="592"/>
      <c r="BU119" s="592"/>
      <c r="BV119" s="5"/>
      <c r="BW119" s="5"/>
      <c r="BX119" s="5"/>
      <c r="BY119" s="5"/>
      <c r="BZ119" s="5"/>
    </row>
    <row r="120" spans="1:78" hidden="1" x14ac:dyDescent="0.25">
      <c r="A120" s="11"/>
      <c r="B120" s="11"/>
      <c r="C120" s="11"/>
      <c r="D120" s="11"/>
      <c r="E120" s="11"/>
      <c r="F120" s="11"/>
      <c r="G120" s="5"/>
      <c r="H120" s="11"/>
      <c r="I120" s="11"/>
      <c r="J120" s="11"/>
      <c r="K120" s="11"/>
      <c r="L120" s="11"/>
      <c r="M120" s="93"/>
      <c r="N120" s="11"/>
      <c r="O120" s="11"/>
      <c r="P120" s="11"/>
      <c r="Q120" s="11"/>
      <c r="R120" s="11"/>
      <c r="S120" s="32" t="s">
        <v>590</v>
      </c>
      <c r="T120" s="11"/>
      <c r="U120" s="11"/>
      <c r="V120" s="5"/>
      <c r="W120" s="5"/>
      <c r="X120" s="5"/>
      <c r="Y120" s="5"/>
      <c r="Z120" s="5"/>
      <c r="AA120" s="32" t="s">
        <v>590</v>
      </c>
      <c r="AB120" s="5"/>
      <c r="AC120" s="5"/>
      <c r="AD120" s="5"/>
      <c r="AE120" s="5"/>
      <c r="AF120" s="5"/>
      <c r="AG120" s="5"/>
      <c r="AH120" s="5"/>
      <c r="AI120" s="5"/>
      <c r="AJ120" s="5"/>
      <c r="AK120" s="591" t="s">
        <v>591</v>
      </c>
      <c r="AL120" s="592"/>
      <c r="AM120" s="592"/>
      <c r="AN120" s="592"/>
      <c r="AO120" s="592"/>
      <c r="AP120" s="592"/>
      <c r="AQ120" s="592"/>
      <c r="AR120" s="592"/>
      <c r="AS120" s="592"/>
      <c r="AT120" s="592"/>
      <c r="AU120" s="592"/>
      <c r="AV120" s="592"/>
      <c r="AW120" s="592"/>
      <c r="AX120" s="592"/>
      <c r="AY120" s="592"/>
      <c r="AZ120" s="592"/>
      <c r="BA120" s="592"/>
      <c r="BB120" s="592"/>
      <c r="BC120" s="592"/>
      <c r="BD120" s="592"/>
      <c r="BE120" s="592"/>
      <c r="BF120" s="592"/>
      <c r="BG120" s="592"/>
      <c r="BH120" s="592"/>
      <c r="BI120" s="592"/>
      <c r="BJ120" s="592"/>
      <c r="BK120" s="592"/>
      <c r="BL120" s="592"/>
      <c r="BM120" s="592"/>
      <c r="BN120" s="592"/>
      <c r="BO120" s="592"/>
      <c r="BP120" s="592"/>
      <c r="BQ120" s="592"/>
      <c r="BR120" s="592"/>
      <c r="BS120" s="592"/>
      <c r="BT120" s="592"/>
      <c r="BU120" s="592"/>
      <c r="BV120" s="5"/>
      <c r="BW120" s="5"/>
      <c r="BX120" s="5"/>
      <c r="BY120" s="5"/>
      <c r="BZ120" s="5"/>
    </row>
    <row r="121" spans="1:78" hidden="1" x14ac:dyDescent="0.25">
      <c r="A121" s="11"/>
      <c r="B121" s="11"/>
      <c r="C121" s="62" t="s">
        <v>425</v>
      </c>
      <c r="D121" s="11"/>
      <c r="E121" s="62" t="s">
        <v>592</v>
      </c>
      <c r="F121" s="11"/>
      <c r="G121" s="5"/>
      <c r="H121" s="11"/>
      <c r="I121" s="11"/>
      <c r="J121" s="11"/>
      <c r="K121" s="11"/>
      <c r="L121" s="11"/>
      <c r="M121" s="93"/>
      <c r="N121" s="11"/>
      <c r="O121" s="11"/>
      <c r="P121" s="11"/>
      <c r="Q121" s="11"/>
      <c r="R121" s="11"/>
      <c r="S121" s="32" t="s">
        <v>593</v>
      </c>
      <c r="T121" s="11"/>
      <c r="U121" s="11"/>
      <c r="V121" s="5"/>
      <c r="W121" s="5"/>
      <c r="X121" s="5"/>
      <c r="Y121" s="5"/>
      <c r="Z121" s="5"/>
      <c r="AA121" s="32" t="s">
        <v>593</v>
      </c>
      <c r="AB121" s="5"/>
      <c r="AC121" s="5"/>
      <c r="AD121" s="5"/>
      <c r="AE121" s="5"/>
      <c r="AF121" s="5"/>
      <c r="AG121" s="5"/>
      <c r="AH121" s="5"/>
      <c r="AI121" s="5"/>
      <c r="AJ121" s="5"/>
      <c r="AK121" s="592" t="s">
        <v>594</v>
      </c>
      <c r="AL121" s="592"/>
      <c r="AM121" s="592"/>
      <c r="AN121" s="592"/>
      <c r="AO121" s="592"/>
      <c r="AP121" s="592"/>
      <c r="AQ121" s="592"/>
      <c r="AR121" s="592"/>
      <c r="AS121" s="592"/>
      <c r="AT121" s="592"/>
      <c r="AU121" s="592"/>
      <c r="AV121" s="592"/>
      <c r="AW121" s="592"/>
      <c r="AX121" s="592"/>
      <c r="AY121" s="592"/>
      <c r="AZ121" s="592"/>
      <c r="BA121" s="592"/>
      <c r="BB121" s="592"/>
      <c r="BC121" s="592"/>
      <c r="BD121" s="592"/>
      <c r="BE121" s="592"/>
      <c r="BF121" s="592"/>
      <c r="BG121" s="592"/>
      <c r="BH121" s="592"/>
      <c r="BI121" s="592"/>
      <c r="BJ121" s="592"/>
      <c r="BK121" s="592"/>
      <c r="BL121" s="592"/>
      <c r="BM121" s="592"/>
      <c r="BN121" s="592"/>
      <c r="BO121" s="592"/>
      <c r="BP121" s="592"/>
      <c r="BQ121" s="592"/>
      <c r="BR121" s="592"/>
      <c r="BS121" s="592"/>
      <c r="BT121" s="592"/>
      <c r="BU121" s="592"/>
      <c r="BV121" s="5"/>
      <c r="BW121" s="5"/>
      <c r="BX121" s="5"/>
      <c r="BY121" s="5"/>
      <c r="BZ121" s="5"/>
    </row>
    <row r="122" spans="1:78" hidden="1" x14ac:dyDescent="0.25">
      <c r="A122" s="11"/>
      <c r="B122" s="11"/>
      <c r="C122" s="98" t="s">
        <v>428</v>
      </c>
      <c r="D122" s="11"/>
      <c r="E122" s="62" t="s">
        <v>431</v>
      </c>
      <c r="F122" s="11"/>
      <c r="G122" s="5"/>
      <c r="H122" s="11"/>
      <c r="I122" s="11"/>
      <c r="J122" s="11"/>
      <c r="K122" s="11"/>
      <c r="L122" s="11"/>
      <c r="M122" s="93"/>
      <c r="N122" s="11"/>
      <c r="O122" s="11"/>
      <c r="P122" s="11"/>
      <c r="Q122" s="11"/>
      <c r="R122" s="11"/>
      <c r="S122" s="32" t="s">
        <v>595</v>
      </c>
      <c r="T122" s="11"/>
      <c r="U122" s="11"/>
      <c r="V122" s="5"/>
      <c r="W122" s="5"/>
      <c r="X122" s="5"/>
      <c r="Y122" s="5"/>
      <c r="Z122" s="5"/>
      <c r="AA122" s="32" t="s">
        <v>595</v>
      </c>
      <c r="AB122" s="5"/>
      <c r="AC122" s="5"/>
      <c r="AD122" s="5"/>
      <c r="AE122" s="5"/>
      <c r="AF122" s="5"/>
      <c r="AG122" s="5"/>
      <c r="AH122" s="5"/>
      <c r="AI122" s="5"/>
      <c r="AJ122" s="5"/>
      <c r="AK122" s="592" t="s">
        <v>596</v>
      </c>
      <c r="AL122" s="592"/>
      <c r="AM122" s="592"/>
      <c r="AN122" s="592"/>
      <c r="AO122" s="592"/>
      <c r="AP122" s="592"/>
      <c r="AQ122" s="592"/>
      <c r="AR122" s="592"/>
      <c r="AS122" s="592"/>
      <c r="AT122" s="592"/>
      <c r="AU122" s="592"/>
      <c r="AV122" s="592"/>
      <c r="AW122" s="592"/>
      <c r="AX122" s="592"/>
      <c r="AY122" s="592"/>
      <c r="AZ122" s="592"/>
      <c r="BA122" s="592"/>
      <c r="BB122" s="592"/>
      <c r="BC122" s="592"/>
      <c r="BD122" s="592"/>
      <c r="BE122" s="592"/>
      <c r="BF122" s="592"/>
      <c r="BG122" s="592"/>
      <c r="BH122" s="592"/>
      <c r="BI122" s="592"/>
      <c r="BJ122" s="592"/>
      <c r="BK122" s="592"/>
      <c r="BL122" s="592"/>
      <c r="BM122" s="592"/>
      <c r="BN122" s="592"/>
      <c r="BO122" s="592"/>
      <c r="BP122" s="592"/>
      <c r="BQ122" s="592"/>
      <c r="BR122" s="592"/>
      <c r="BS122" s="592"/>
      <c r="BT122" s="592"/>
      <c r="BU122" s="592"/>
      <c r="BV122" s="5"/>
      <c r="BW122" s="5"/>
      <c r="BX122" s="5"/>
      <c r="BY122" s="5"/>
      <c r="BZ122" s="5"/>
    </row>
    <row r="123" spans="1:78" hidden="1" x14ac:dyDescent="0.25">
      <c r="A123" s="11"/>
      <c r="B123" s="11"/>
      <c r="C123" s="11"/>
      <c r="D123" s="11"/>
      <c r="E123" s="62" t="s">
        <v>597</v>
      </c>
      <c r="F123" s="11"/>
      <c r="G123" s="5"/>
      <c r="H123" s="11"/>
      <c r="I123" s="11"/>
      <c r="J123" s="11"/>
      <c r="K123" s="11"/>
      <c r="L123" s="11"/>
      <c r="M123" s="93"/>
      <c r="N123" s="11"/>
      <c r="O123" s="11"/>
      <c r="P123" s="11"/>
      <c r="Q123" s="11"/>
      <c r="R123" s="11"/>
      <c r="S123" s="32" t="s">
        <v>598</v>
      </c>
      <c r="T123" s="11"/>
      <c r="U123" s="11"/>
      <c r="V123" s="5"/>
      <c r="W123" s="5"/>
      <c r="X123" s="5"/>
      <c r="Y123" s="5"/>
      <c r="Z123" s="5"/>
      <c r="AA123" s="32" t="s">
        <v>598</v>
      </c>
      <c r="AB123" s="5"/>
      <c r="AC123" s="5"/>
      <c r="AD123" s="5"/>
      <c r="AE123" s="5"/>
      <c r="AF123" s="5"/>
      <c r="AG123" s="5"/>
      <c r="AH123" s="5"/>
      <c r="AI123" s="5"/>
      <c r="AJ123" s="5"/>
      <c r="AK123" s="592" t="s">
        <v>599</v>
      </c>
      <c r="AL123" s="592"/>
      <c r="AM123" s="592"/>
      <c r="AN123" s="592"/>
      <c r="AO123" s="592"/>
      <c r="AP123" s="592"/>
      <c r="AQ123" s="592"/>
      <c r="AR123" s="592"/>
      <c r="AS123" s="592"/>
      <c r="AT123" s="592"/>
      <c r="AU123" s="592"/>
      <c r="AV123" s="592"/>
      <c r="AW123" s="592"/>
      <c r="AX123" s="592"/>
      <c r="AY123" s="592"/>
      <c r="AZ123" s="592"/>
      <c r="BA123" s="592"/>
      <c r="BB123" s="592"/>
      <c r="BC123" s="592"/>
      <c r="BD123" s="592"/>
      <c r="BE123" s="592"/>
      <c r="BF123" s="592"/>
      <c r="BG123" s="592"/>
      <c r="BH123" s="592"/>
      <c r="BI123" s="592"/>
      <c r="BJ123" s="592"/>
      <c r="BK123" s="592"/>
      <c r="BL123" s="592"/>
      <c r="BM123" s="592"/>
      <c r="BN123" s="592"/>
      <c r="BO123" s="592"/>
      <c r="BP123" s="592"/>
      <c r="BQ123" s="592"/>
      <c r="BR123" s="592"/>
      <c r="BS123" s="592"/>
      <c r="BT123" s="592"/>
      <c r="BU123" s="592"/>
      <c r="BV123" s="5"/>
      <c r="BW123" s="5"/>
      <c r="BX123" s="5"/>
      <c r="BY123" s="5"/>
      <c r="BZ123" s="5"/>
    </row>
    <row r="124" spans="1:78" hidden="1" x14ac:dyDescent="0.25">
      <c r="A124" s="11"/>
      <c r="B124" s="11"/>
      <c r="C124" s="603" t="s">
        <v>600</v>
      </c>
      <c r="D124" s="604"/>
      <c r="E124" s="604"/>
      <c r="F124" s="604"/>
      <c r="G124" s="604"/>
      <c r="H124" s="604"/>
      <c r="I124" s="604"/>
      <c r="J124" s="604"/>
      <c r="K124" s="605"/>
      <c r="L124" s="11"/>
      <c r="M124" s="93"/>
      <c r="N124" s="11"/>
      <c r="O124" s="11"/>
      <c r="P124" s="11"/>
      <c r="Q124" s="11"/>
      <c r="R124" s="11"/>
      <c r="S124" s="32" t="s">
        <v>59</v>
      </c>
      <c r="T124" s="11"/>
      <c r="U124" s="11"/>
      <c r="V124" s="5"/>
      <c r="W124" s="5"/>
      <c r="X124" s="5"/>
      <c r="Y124" s="5"/>
      <c r="Z124" s="5"/>
      <c r="AA124" s="32" t="s">
        <v>59</v>
      </c>
      <c r="AB124" s="5"/>
      <c r="AC124" s="5"/>
      <c r="AD124" s="5"/>
      <c r="AE124" s="5"/>
      <c r="AF124" s="5"/>
      <c r="AG124" s="5"/>
      <c r="AH124" s="5"/>
      <c r="AI124" s="5"/>
      <c r="AJ124" s="5"/>
      <c r="AK124" s="592" t="s">
        <v>601</v>
      </c>
      <c r="AL124" s="592"/>
      <c r="AM124" s="592"/>
      <c r="AN124" s="592"/>
      <c r="AO124" s="592"/>
      <c r="AP124" s="592"/>
      <c r="AQ124" s="592"/>
      <c r="AR124" s="592"/>
      <c r="AS124" s="592"/>
      <c r="AT124" s="592"/>
      <c r="AU124" s="592"/>
      <c r="AV124" s="592"/>
      <c r="AW124" s="592"/>
      <c r="AX124" s="592"/>
      <c r="AY124" s="592"/>
      <c r="AZ124" s="592"/>
      <c r="BA124" s="592"/>
      <c r="BB124" s="592"/>
      <c r="BC124" s="592"/>
      <c r="BD124" s="592"/>
      <c r="BE124" s="592"/>
      <c r="BF124" s="592"/>
      <c r="BG124" s="592"/>
      <c r="BH124" s="592"/>
      <c r="BI124" s="592"/>
      <c r="BJ124" s="592"/>
      <c r="BK124" s="592"/>
      <c r="BL124" s="592"/>
      <c r="BM124" s="592"/>
      <c r="BN124" s="592"/>
      <c r="BO124" s="592"/>
      <c r="BP124" s="592"/>
      <c r="BQ124" s="592"/>
      <c r="BR124" s="592"/>
      <c r="BS124" s="592"/>
      <c r="BT124" s="592"/>
      <c r="BU124" s="592"/>
      <c r="BV124" s="5"/>
      <c r="BW124" s="5"/>
      <c r="BX124" s="5"/>
      <c r="BY124" s="5"/>
      <c r="BZ124" s="5"/>
    </row>
    <row r="125" spans="1:78" hidden="1" x14ac:dyDescent="0.25">
      <c r="A125" s="11"/>
      <c r="B125" s="11"/>
      <c r="C125" s="5"/>
      <c r="D125" s="11"/>
      <c r="E125" s="5"/>
      <c r="F125" s="5"/>
      <c r="G125" s="5"/>
      <c r="H125" s="5"/>
      <c r="I125" s="5"/>
      <c r="J125" s="5"/>
      <c r="K125" s="5"/>
      <c r="L125" s="11"/>
      <c r="M125" s="93"/>
      <c r="N125" s="11"/>
      <c r="O125" s="11"/>
      <c r="P125" s="11"/>
      <c r="Q125" s="11"/>
      <c r="R125" s="11"/>
      <c r="S125" s="32" t="s">
        <v>602</v>
      </c>
      <c r="T125" s="11"/>
      <c r="U125" s="11"/>
      <c r="V125" s="5"/>
      <c r="W125" s="5"/>
      <c r="X125" s="5"/>
      <c r="Y125" s="5"/>
      <c r="Z125" s="5"/>
      <c r="AA125" s="32" t="s">
        <v>602</v>
      </c>
      <c r="AB125" s="5"/>
      <c r="AC125" s="5"/>
      <c r="AD125" s="5"/>
      <c r="AE125" s="5"/>
      <c r="AF125" s="5"/>
      <c r="AG125" s="5"/>
      <c r="AH125" s="5"/>
      <c r="AI125" s="5"/>
      <c r="AJ125" s="5"/>
      <c r="AK125" s="606" t="s">
        <v>603</v>
      </c>
      <c r="AL125" s="606"/>
      <c r="AM125" s="606"/>
      <c r="AN125" s="606"/>
      <c r="AO125" s="606"/>
      <c r="AP125" s="606"/>
      <c r="AQ125" s="606"/>
      <c r="AR125" s="606"/>
      <c r="AS125" s="606"/>
      <c r="AT125" s="606"/>
      <c r="AU125" s="606"/>
      <c r="AV125" s="606"/>
      <c r="AW125" s="606"/>
      <c r="AX125" s="606"/>
      <c r="AY125" s="606"/>
      <c r="AZ125" s="606"/>
      <c r="BA125" s="606"/>
      <c r="BB125" s="606"/>
      <c r="BC125" s="606"/>
      <c r="BD125" s="606"/>
      <c r="BE125" s="606"/>
      <c r="BF125" s="606"/>
      <c r="BG125" s="606"/>
      <c r="BH125" s="606"/>
      <c r="BI125" s="606"/>
      <c r="BJ125" s="606"/>
      <c r="BK125" s="606"/>
      <c r="BL125" s="606"/>
      <c r="BM125" s="606"/>
      <c r="BN125" s="606"/>
      <c r="BO125" s="606"/>
      <c r="BP125" s="606"/>
      <c r="BQ125" s="606"/>
      <c r="BR125" s="606"/>
      <c r="BS125" s="606"/>
      <c r="BT125" s="606"/>
      <c r="BU125" s="606"/>
      <c r="BV125" s="5"/>
      <c r="BW125" s="5"/>
      <c r="BX125" s="5"/>
      <c r="BY125" s="5"/>
      <c r="BZ125" s="5"/>
    </row>
    <row r="126" spans="1:78" hidden="1" x14ac:dyDescent="0.25">
      <c r="A126" s="11"/>
      <c r="B126" s="11"/>
      <c r="C126" s="26" t="s">
        <v>604</v>
      </c>
      <c r="D126" s="11"/>
      <c r="E126" s="5"/>
      <c r="F126" s="5"/>
      <c r="G126" s="5"/>
      <c r="H126" s="5"/>
      <c r="I126" s="5"/>
      <c r="J126" s="5"/>
      <c r="K126" s="5"/>
      <c r="L126" s="11"/>
      <c r="M126" s="93"/>
      <c r="N126" s="11"/>
      <c r="O126" s="11"/>
      <c r="P126" s="11"/>
      <c r="Q126" s="11"/>
      <c r="R126" s="11"/>
      <c r="S126" s="32" t="s">
        <v>605</v>
      </c>
      <c r="T126" s="11"/>
      <c r="U126" s="11"/>
      <c r="V126" s="5"/>
      <c r="W126" s="5"/>
      <c r="X126" s="5"/>
      <c r="Y126" s="5"/>
      <c r="Z126" s="5"/>
      <c r="AA126" s="32" t="s">
        <v>605</v>
      </c>
      <c r="AB126" s="5"/>
      <c r="AC126" s="5"/>
      <c r="AD126" s="5"/>
      <c r="AE126" s="5"/>
      <c r="AF126" s="5"/>
      <c r="AG126" s="5"/>
      <c r="AH126" s="5"/>
      <c r="AI126" s="5"/>
      <c r="AJ126" s="5"/>
      <c r="AK126" s="592" t="s">
        <v>606</v>
      </c>
      <c r="AL126" s="592"/>
      <c r="AM126" s="592"/>
      <c r="AN126" s="592"/>
      <c r="AO126" s="592"/>
      <c r="AP126" s="592"/>
      <c r="AQ126" s="592"/>
      <c r="AR126" s="592"/>
      <c r="AS126" s="592"/>
      <c r="AT126" s="592"/>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
      <c r="BW126" s="5"/>
      <c r="BX126" s="5"/>
      <c r="BY126" s="5"/>
      <c r="BZ126" s="5"/>
    </row>
    <row r="127" spans="1:78" hidden="1" x14ac:dyDescent="0.25">
      <c r="A127" s="11"/>
      <c r="B127" s="11"/>
      <c r="C127" s="26" t="s">
        <v>607</v>
      </c>
      <c r="D127" s="11"/>
      <c r="E127" s="5"/>
      <c r="F127" s="5"/>
      <c r="G127" s="5"/>
      <c r="H127" s="5"/>
      <c r="I127" s="5"/>
      <c r="J127" s="5"/>
      <c r="K127" s="5"/>
      <c r="L127" s="11"/>
      <c r="M127" s="93"/>
      <c r="N127" s="11"/>
      <c r="O127" s="11"/>
      <c r="P127" s="11"/>
      <c r="Q127" s="11"/>
      <c r="R127" s="11"/>
      <c r="S127" s="32" t="s">
        <v>608</v>
      </c>
      <c r="T127" s="11"/>
      <c r="U127" s="11"/>
      <c r="V127" s="5"/>
      <c r="W127" s="5"/>
      <c r="X127" s="5"/>
      <c r="Y127" s="5"/>
      <c r="Z127" s="5"/>
      <c r="AA127" s="32" t="s">
        <v>608</v>
      </c>
      <c r="AB127" s="5"/>
      <c r="AC127" s="5"/>
      <c r="AD127" s="5"/>
      <c r="AE127" s="5"/>
      <c r="AF127" s="5"/>
      <c r="AG127" s="5"/>
      <c r="AH127" s="5"/>
      <c r="AI127" s="5"/>
      <c r="AJ127" s="5"/>
      <c r="AK127" s="592" t="s">
        <v>609</v>
      </c>
      <c r="AL127" s="592"/>
      <c r="AM127" s="592"/>
      <c r="AN127" s="592"/>
      <c r="AO127" s="592"/>
      <c r="AP127" s="592"/>
      <c r="AQ127" s="592"/>
      <c r="AR127" s="592"/>
      <c r="AS127" s="592"/>
      <c r="AT127" s="592"/>
      <c r="AU127" s="592"/>
      <c r="AV127" s="592"/>
      <c r="AW127" s="592"/>
      <c r="AX127" s="592"/>
      <c r="AY127" s="592"/>
      <c r="AZ127" s="592"/>
      <c r="BA127" s="592"/>
      <c r="BB127" s="592"/>
      <c r="BC127" s="592"/>
      <c r="BD127" s="592"/>
      <c r="BE127" s="592"/>
      <c r="BF127" s="592"/>
      <c r="BG127" s="592"/>
      <c r="BH127" s="592"/>
      <c r="BI127" s="592"/>
      <c r="BJ127" s="592"/>
      <c r="BK127" s="592"/>
      <c r="BL127" s="592"/>
      <c r="BM127" s="592"/>
      <c r="BN127" s="592"/>
      <c r="BO127" s="592"/>
      <c r="BP127" s="592"/>
      <c r="BQ127" s="592"/>
      <c r="BR127" s="592"/>
      <c r="BS127" s="592"/>
      <c r="BT127" s="592"/>
      <c r="BU127" s="592"/>
      <c r="BV127" s="5"/>
      <c r="BW127" s="5"/>
      <c r="BX127" s="5"/>
      <c r="BY127" s="5"/>
      <c r="BZ127" s="5"/>
    </row>
    <row r="128" spans="1:78" hidden="1" x14ac:dyDescent="0.25">
      <c r="A128" s="11"/>
      <c r="B128" s="11"/>
      <c r="C128" s="5" t="s">
        <v>431</v>
      </c>
      <c r="D128" s="11"/>
      <c r="E128" s="5"/>
      <c r="F128" s="5"/>
      <c r="G128" s="5"/>
      <c r="H128" s="5"/>
      <c r="I128" s="5"/>
      <c r="J128" s="5"/>
      <c r="K128" s="5"/>
      <c r="L128" s="11"/>
      <c r="M128" s="93"/>
      <c r="N128" s="11"/>
      <c r="O128" s="11"/>
      <c r="P128" s="11"/>
      <c r="Q128" s="11"/>
      <c r="R128" s="11"/>
      <c r="S128" s="32" t="s">
        <v>610</v>
      </c>
      <c r="T128" s="11"/>
      <c r="U128" s="11"/>
      <c r="V128" s="5"/>
      <c r="W128" s="5"/>
      <c r="X128" s="5"/>
      <c r="Y128" s="5"/>
      <c r="Z128" s="5"/>
      <c r="AA128" s="32" t="s">
        <v>610</v>
      </c>
      <c r="AB128" s="5"/>
      <c r="AC128" s="5"/>
      <c r="AD128" s="5"/>
      <c r="AE128" s="5"/>
      <c r="AF128" s="5"/>
      <c r="AG128" s="5"/>
      <c r="AH128" s="5"/>
      <c r="AI128" s="5"/>
      <c r="AJ128" s="5"/>
      <c r="AK128" s="592" t="s">
        <v>611</v>
      </c>
      <c r="AL128" s="592"/>
      <c r="AM128" s="592"/>
      <c r="AN128" s="592"/>
      <c r="AO128" s="592"/>
      <c r="AP128" s="592"/>
      <c r="AQ128" s="592"/>
      <c r="AR128" s="592"/>
      <c r="AS128" s="592"/>
      <c r="AT128" s="592"/>
      <c r="AU128" s="592"/>
      <c r="AV128" s="592"/>
      <c r="AW128" s="592"/>
      <c r="AX128" s="592"/>
      <c r="AY128" s="592"/>
      <c r="AZ128" s="592"/>
      <c r="BA128" s="592"/>
      <c r="BB128" s="592"/>
      <c r="BC128" s="592"/>
      <c r="BD128" s="592"/>
      <c r="BE128" s="592"/>
      <c r="BF128" s="592"/>
      <c r="BG128" s="592"/>
      <c r="BH128" s="592"/>
      <c r="BI128" s="592"/>
      <c r="BJ128" s="592"/>
      <c r="BK128" s="592"/>
      <c r="BL128" s="592"/>
      <c r="BM128" s="592"/>
      <c r="BN128" s="592"/>
      <c r="BO128" s="592"/>
      <c r="BP128" s="592"/>
      <c r="BQ128" s="592"/>
      <c r="BR128" s="592"/>
      <c r="BS128" s="592"/>
      <c r="BT128" s="592"/>
      <c r="BU128" s="592"/>
      <c r="BV128" s="5"/>
      <c r="BW128" s="5"/>
      <c r="BX128" s="5"/>
      <c r="BY128" s="5"/>
      <c r="BZ128" s="5"/>
    </row>
    <row r="129" spans="1:78" hidden="1" x14ac:dyDescent="0.25">
      <c r="A129" s="11"/>
      <c r="B129" s="11"/>
      <c r="C129" s="26"/>
      <c r="D129" s="11"/>
      <c r="E129" s="5"/>
      <c r="F129" s="5"/>
      <c r="G129" s="5"/>
      <c r="H129" s="5"/>
      <c r="I129" s="5"/>
      <c r="J129" s="5"/>
      <c r="K129" s="5"/>
      <c r="L129" s="11"/>
      <c r="M129" s="93"/>
      <c r="N129" s="11"/>
      <c r="O129" s="11"/>
      <c r="P129" s="11"/>
      <c r="Q129" s="11"/>
      <c r="R129" s="11"/>
      <c r="S129" s="32" t="s">
        <v>612</v>
      </c>
      <c r="T129" s="11"/>
      <c r="U129" s="11"/>
      <c r="V129" s="5"/>
      <c r="W129" s="5"/>
      <c r="X129" s="5"/>
      <c r="Y129" s="5"/>
      <c r="Z129" s="5"/>
      <c r="AA129" s="32" t="s">
        <v>612</v>
      </c>
      <c r="AB129" s="5"/>
      <c r="AC129" s="5"/>
      <c r="AD129" s="5"/>
      <c r="AE129" s="5"/>
      <c r="AF129" s="5"/>
      <c r="AG129" s="5"/>
      <c r="AH129" s="5"/>
      <c r="AI129" s="5"/>
      <c r="AJ129" s="5"/>
      <c r="AK129" s="592" t="s">
        <v>613</v>
      </c>
      <c r="AL129" s="592"/>
      <c r="AM129" s="592"/>
      <c r="AN129" s="592"/>
      <c r="AO129" s="592"/>
      <c r="AP129" s="592"/>
      <c r="AQ129" s="592"/>
      <c r="AR129" s="592"/>
      <c r="AS129" s="592"/>
      <c r="AT129" s="592"/>
      <c r="AU129" s="592"/>
      <c r="AV129" s="592"/>
      <c r="AW129" s="592"/>
      <c r="AX129" s="592"/>
      <c r="AY129" s="592"/>
      <c r="AZ129" s="592"/>
      <c r="BA129" s="592"/>
      <c r="BB129" s="592"/>
      <c r="BC129" s="592"/>
      <c r="BD129" s="592"/>
      <c r="BE129" s="592"/>
      <c r="BF129" s="592"/>
      <c r="BG129" s="592"/>
      <c r="BH129" s="592"/>
      <c r="BI129" s="592"/>
      <c r="BJ129" s="592"/>
      <c r="BK129" s="592"/>
      <c r="BL129" s="592"/>
      <c r="BM129" s="592"/>
      <c r="BN129" s="592"/>
      <c r="BO129" s="592"/>
      <c r="BP129" s="592"/>
      <c r="BQ129" s="592"/>
      <c r="BR129" s="592"/>
      <c r="BS129" s="592"/>
      <c r="BT129" s="592"/>
      <c r="BU129" s="592"/>
      <c r="BV129" s="5"/>
      <c r="BW129" s="5"/>
      <c r="BX129" s="5"/>
      <c r="BY129" s="5"/>
      <c r="BZ129" s="5"/>
    </row>
    <row r="130" spans="1:78" hidden="1" x14ac:dyDescent="0.25">
      <c r="A130" s="11"/>
      <c r="B130" s="11"/>
      <c r="C130" s="5"/>
      <c r="D130" s="5"/>
      <c r="E130" s="5"/>
      <c r="F130" s="5"/>
      <c r="G130" s="5"/>
      <c r="H130" s="11"/>
      <c r="I130" s="11"/>
      <c r="J130" s="11"/>
      <c r="K130" s="11"/>
      <c r="L130" s="11"/>
      <c r="M130" s="93"/>
      <c r="N130" s="11"/>
      <c r="O130" s="11"/>
      <c r="P130" s="11"/>
      <c r="Q130" s="11"/>
      <c r="R130" s="11"/>
      <c r="S130" s="32" t="s">
        <v>614</v>
      </c>
      <c r="T130" s="11"/>
      <c r="U130" s="11"/>
      <c r="V130" s="5"/>
      <c r="W130" s="5"/>
      <c r="X130" s="5"/>
      <c r="Y130" s="5"/>
      <c r="Z130" s="5"/>
      <c r="AA130" s="32" t="s">
        <v>614</v>
      </c>
      <c r="AB130" s="5"/>
      <c r="AC130" s="5"/>
      <c r="AD130" s="5"/>
      <c r="AE130" s="5"/>
      <c r="AF130" s="5"/>
      <c r="AG130" s="5"/>
      <c r="AH130" s="5"/>
      <c r="AI130" s="5"/>
      <c r="AJ130" s="5"/>
      <c r="AK130" s="592" t="s">
        <v>615</v>
      </c>
      <c r="AL130" s="592"/>
      <c r="AM130" s="592"/>
      <c r="AN130" s="592"/>
      <c r="AO130" s="592"/>
      <c r="AP130" s="592"/>
      <c r="AQ130" s="592"/>
      <c r="AR130" s="592"/>
      <c r="AS130" s="592"/>
      <c r="AT130" s="592"/>
      <c r="AU130" s="592"/>
      <c r="AV130" s="592"/>
      <c r="AW130" s="592"/>
      <c r="AX130" s="592"/>
      <c r="AY130" s="592"/>
      <c r="AZ130" s="592"/>
      <c r="BA130" s="592"/>
      <c r="BB130" s="592"/>
      <c r="BC130" s="592"/>
      <c r="BD130" s="592"/>
      <c r="BE130" s="592"/>
      <c r="BF130" s="592"/>
      <c r="BG130" s="592"/>
      <c r="BH130" s="592"/>
      <c r="BI130" s="592"/>
      <c r="BJ130" s="592"/>
      <c r="BK130" s="592"/>
      <c r="BL130" s="592"/>
      <c r="BM130" s="592"/>
      <c r="BN130" s="592"/>
      <c r="BO130" s="592"/>
      <c r="BP130" s="592"/>
      <c r="BQ130" s="592"/>
      <c r="BR130" s="592"/>
      <c r="BS130" s="592"/>
      <c r="BT130" s="592"/>
      <c r="BU130" s="592"/>
      <c r="BV130" s="5"/>
      <c r="BW130" s="5"/>
      <c r="BX130" s="5"/>
      <c r="BY130" s="5"/>
      <c r="BZ130" s="5"/>
    </row>
    <row r="131" spans="1:78" hidden="1" x14ac:dyDescent="0.25">
      <c r="A131" s="11"/>
      <c r="B131" s="11"/>
      <c r="C131" s="5"/>
      <c r="D131" s="5"/>
      <c r="E131" s="5"/>
      <c r="F131" s="5"/>
      <c r="G131" s="5"/>
      <c r="H131" s="11"/>
      <c r="I131" s="11"/>
      <c r="J131" s="11"/>
      <c r="K131" s="11"/>
      <c r="L131" s="11"/>
      <c r="M131" s="93"/>
      <c r="N131" s="11"/>
      <c r="O131" s="11"/>
      <c r="P131" s="11"/>
      <c r="Q131" s="11"/>
      <c r="R131" s="11"/>
      <c r="S131" s="32" t="s">
        <v>616</v>
      </c>
      <c r="T131" s="11"/>
      <c r="U131" s="11"/>
      <c r="V131" s="5"/>
      <c r="W131" s="5"/>
      <c r="X131" s="5"/>
      <c r="Y131" s="5"/>
      <c r="Z131" s="5"/>
      <c r="AA131" s="32" t="s">
        <v>616</v>
      </c>
      <c r="AB131" s="5"/>
      <c r="AC131" s="5"/>
      <c r="AD131" s="5"/>
      <c r="AE131" s="5"/>
      <c r="AF131" s="5"/>
      <c r="AG131" s="5"/>
      <c r="AH131" s="5"/>
      <c r="AI131" s="5"/>
      <c r="AJ131" s="5"/>
      <c r="AK131" s="592" t="s">
        <v>617</v>
      </c>
      <c r="AL131" s="592"/>
      <c r="AM131" s="592"/>
      <c r="AN131" s="592"/>
      <c r="AO131" s="592"/>
      <c r="AP131" s="592"/>
      <c r="AQ131" s="592"/>
      <c r="AR131" s="592"/>
      <c r="AS131" s="592"/>
      <c r="AT131" s="592"/>
      <c r="AU131" s="592"/>
      <c r="AV131" s="592"/>
      <c r="AW131" s="592"/>
      <c r="AX131" s="592"/>
      <c r="AY131" s="592"/>
      <c r="AZ131" s="592"/>
      <c r="BA131" s="592"/>
      <c r="BB131" s="592"/>
      <c r="BC131" s="592"/>
      <c r="BD131" s="592"/>
      <c r="BE131" s="592"/>
      <c r="BF131" s="592"/>
      <c r="BG131" s="592"/>
      <c r="BH131" s="592"/>
      <c r="BI131" s="592"/>
      <c r="BJ131" s="592"/>
      <c r="BK131" s="592"/>
      <c r="BL131" s="592"/>
      <c r="BM131" s="592"/>
      <c r="BN131" s="592"/>
      <c r="BO131" s="592"/>
      <c r="BP131" s="592"/>
      <c r="BQ131" s="592"/>
      <c r="BR131" s="592"/>
      <c r="BS131" s="592"/>
      <c r="BT131" s="592"/>
      <c r="BU131" s="592"/>
      <c r="BV131" s="5"/>
      <c r="BW131" s="5"/>
      <c r="BX131" s="5"/>
      <c r="BY131" s="5"/>
      <c r="BZ131" s="5"/>
    </row>
    <row r="132" spans="1:78" hidden="1" x14ac:dyDescent="0.25">
      <c r="A132" s="11"/>
      <c r="B132" s="11"/>
      <c r="C132" s="597" t="s">
        <v>618</v>
      </c>
      <c r="D132" s="598"/>
      <c r="E132" s="598"/>
      <c r="F132" s="598"/>
      <c r="G132" s="598"/>
      <c r="H132" s="598"/>
      <c r="I132" s="598"/>
      <c r="J132" s="598"/>
      <c r="K132" s="598"/>
      <c r="L132" s="599"/>
      <c r="M132" s="93"/>
      <c r="N132" s="11"/>
      <c r="O132" s="11"/>
      <c r="P132" s="11"/>
      <c r="Q132" s="11"/>
      <c r="R132" s="11"/>
      <c r="S132" s="32" t="s">
        <v>619</v>
      </c>
      <c r="T132" s="11"/>
      <c r="U132" s="11"/>
      <c r="V132" s="5"/>
      <c r="W132" s="5"/>
      <c r="X132" s="5"/>
      <c r="Y132" s="5"/>
      <c r="Z132" s="5"/>
      <c r="AA132" s="32" t="s">
        <v>619</v>
      </c>
      <c r="AB132" s="5"/>
      <c r="AC132" s="5"/>
      <c r="AD132" s="5"/>
      <c r="AE132" s="5"/>
      <c r="AF132" s="5"/>
      <c r="AG132" s="5"/>
      <c r="AH132" s="5"/>
      <c r="AI132" s="5"/>
      <c r="AJ132" s="5"/>
      <c r="AK132" s="592" t="s">
        <v>620</v>
      </c>
      <c r="AL132" s="592"/>
      <c r="AM132" s="592"/>
      <c r="AN132" s="592"/>
      <c r="AO132" s="592"/>
      <c r="AP132" s="592"/>
      <c r="AQ132" s="592"/>
      <c r="AR132" s="592"/>
      <c r="AS132" s="592"/>
      <c r="AT132" s="592"/>
      <c r="AU132" s="592"/>
      <c r="AV132" s="592"/>
      <c r="AW132" s="592"/>
      <c r="AX132" s="592"/>
      <c r="AY132" s="592"/>
      <c r="AZ132" s="592"/>
      <c r="BA132" s="592"/>
      <c r="BB132" s="592"/>
      <c r="BC132" s="592"/>
      <c r="BD132" s="592"/>
      <c r="BE132" s="592"/>
      <c r="BF132" s="592"/>
      <c r="BG132" s="592"/>
      <c r="BH132" s="592"/>
      <c r="BI132" s="592"/>
      <c r="BJ132" s="592"/>
      <c r="BK132" s="592"/>
      <c r="BL132" s="592"/>
      <c r="BM132" s="592"/>
      <c r="BN132" s="592"/>
      <c r="BO132" s="592"/>
      <c r="BP132" s="592"/>
      <c r="BQ132" s="592"/>
      <c r="BR132" s="592"/>
      <c r="BS132" s="592"/>
      <c r="BT132" s="592"/>
      <c r="BU132" s="592"/>
      <c r="BV132" s="5"/>
      <c r="BW132" s="5"/>
      <c r="BX132" s="5"/>
      <c r="BY132" s="5"/>
      <c r="BZ132" s="5"/>
    </row>
    <row r="133" spans="1:78" hidden="1" x14ac:dyDescent="0.25">
      <c r="A133" s="11"/>
      <c r="B133" s="11"/>
      <c r="C133" s="600"/>
      <c r="D133" s="601"/>
      <c r="E133" s="601"/>
      <c r="F133" s="601"/>
      <c r="G133" s="601"/>
      <c r="H133" s="601"/>
      <c r="I133" s="601"/>
      <c r="J133" s="601"/>
      <c r="K133" s="601"/>
      <c r="L133" s="602"/>
      <c r="M133" s="93"/>
      <c r="N133" s="11"/>
      <c r="O133" s="11"/>
      <c r="P133" s="11"/>
      <c r="Q133" s="11"/>
      <c r="R133" s="11"/>
      <c r="S133" s="32" t="s">
        <v>621</v>
      </c>
      <c r="T133" s="11"/>
      <c r="U133" s="11"/>
      <c r="V133" s="5"/>
      <c r="W133" s="5"/>
      <c r="X133" s="5"/>
      <c r="Y133" s="5"/>
      <c r="Z133" s="5"/>
      <c r="AA133" s="32" t="s">
        <v>621</v>
      </c>
      <c r="AB133" s="5"/>
      <c r="AC133" s="5"/>
      <c r="AD133" s="5"/>
      <c r="AE133" s="5"/>
      <c r="AF133" s="5"/>
      <c r="AG133" s="5"/>
      <c r="AH133" s="5"/>
      <c r="AI133" s="5"/>
      <c r="AJ133" s="5"/>
      <c r="AK133" s="592" t="s">
        <v>622</v>
      </c>
      <c r="AL133" s="592"/>
      <c r="AM133" s="592"/>
      <c r="AN133" s="592"/>
      <c r="AO133" s="592"/>
      <c r="AP133" s="592"/>
      <c r="AQ133" s="592"/>
      <c r="AR133" s="592"/>
      <c r="AS133" s="592"/>
      <c r="AT133" s="592"/>
      <c r="AU133" s="592"/>
      <c r="AV133" s="592"/>
      <c r="AW133" s="592"/>
      <c r="AX133" s="592"/>
      <c r="AY133" s="592"/>
      <c r="AZ133" s="592"/>
      <c r="BA133" s="592"/>
      <c r="BB133" s="592"/>
      <c r="BC133" s="592"/>
      <c r="BD133" s="592"/>
      <c r="BE133" s="592"/>
      <c r="BF133" s="592"/>
      <c r="BG133" s="592"/>
      <c r="BH133" s="592"/>
      <c r="BI133" s="592"/>
      <c r="BJ133" s="592"/>
      <c r="BK133" s="592"/>
      <c r="BL133" s="592"/>
      <c r="BM133" s="592"/>
      <c r="BN133" s="592"/>
      <c r="BO133" s="592"/>
      <c r="BP133" s="592"/>
      <c r="BQ133" s="592"/>
      <c r="BR133" s="592"/>
      <c r="BS133" s="592"/>
      <c r="BT133" s="592"/>
      <c r="BU133" s="592"/>
      <c r="BV133" s="5"/>
      <c r="BW133" s="5"/>
      <c r="BX133" s="5"/>
      <c r="BY133" s="5"/>
      <c r="BZ133" s="5"/>
    </row>
    <row r="134" spans="1:78" ht="13" hidden="1" x14ac:dyDescent="0.3">
      <c r="A134" s="11"/>
      <c r="B134" s="11"/>
      <c r="C134" s="62"/>
      <c r="D134" s="99"/>
      <c r="E134" s="99"/>
      <c r="F134" s="99"/>
      <c r="G134" s="99"/>
      <c r="H134" s="99"/>
      <c r="I134" s="99"/>
      <c r="J134" s="99"/>
      <c r="K134" s="99"/>
      <c r="L134" s="99"/>
      <c r="M134" s="93"/>
      <c r="N134" s="11"/>
      <c r="O134" s="11"/>
      <c r="P134" s="11"/>
      <c r="Q134" s="11"/>
      <c r="R134" s="11"/>
      <c r="S134" s="32" t="s">
        <v>623</v>
      </c>
      <c r="T134" s="11"/>
      <c r="U134" s="11"/>
      <c r="V134" s="5"/>
      <c r="W134" s="5"/>
      <c r="X134" s="5"/>
      <c r="Y134" s="5"/>
      <c r="Z134" s="5"/>
      <c r="AA134" s="32" t="s">
        <v>623</v>
      </c>
      <c r="AB134" s="5"/>
      <c r="AC134" s="5"/>
      <c r="AD134" s="5"/>
      <c r="AE134" s="5"/>
      <c r="AF134" s="5"/>
      <c r="AG134" s="5"/>
      <c r="AH134" s="5"/>
      <c r="AI134" s="5"/>
      <c r="AJ134" s="5"/>
      <c r="AK134" s="592" t="s">
        <v>624</v>
      </c>
      <c r="AL134" s="592"/>
      <c r="AM134" s="592"/>
      <c r="AN134" s="592"/>
      <c r="AO134" s="592"/>
      <c r="AP134" s="592"/>
      <c r="AQ134" s="592"/>
      <c r="AR134" s="592"/>
      <c r="AS134" s="592"/>
      <c r="AT134" s="592"/>
      <c r="AU134" s="592"/>
      <c r="AV134" s="592"/>
      <c r="AW134" s="592"/>
      <c r="AX134" s="592"/>
      <c r="AY134" s="592"/>
      <c r="AZ134" s="592"/>
      <c r="BA134" s="592"/>
      <c r="BB134" s="592"/>
      <c r="BC134" s="592"/>
      <c r="BD134" s="592"/>
      <c r="BE134" s="592"/>
      <c r="BF134" s="592"/>
      <c r="BG134" s="592"/>
      <c r="BH134" s="592"/>
      <c r="BI134" s="592"/>
      <c r="BJ134" s="592"/>
      <c r="BK134" s="592"/>
      <c r="BL134" s="592"/>
      <c r="BM134" s="592"/>
      <c r="BN134" s="592"/>
      <c r="BO134" s="592"/>
      <c r="BP134" s="592"/>
      <c r="BQ134" s="592"/>
      <c r="BR134" s="592"/>
      <c r="BS134" s="592"/>
      <c r="BT134" s="592"/>
      <c r="BU134" s="592"/>
      <c r="BV134" s="5"/>
      <c r="BW134" s="5"/>
      <c r="BX134" s="5"/>
      <c r="BY134" s="5"/>
      <c r="BZ134" s="5"/>
    </row>
    <row r="135" spans="1:78" hidden="1" x14ac:dyDescent="0.25">
      <c r="A135" s="11"/>
      <c r="B135" s="11"/>
      <c r="C135" s="38" t="s">
        <v>625</v>
      </c>
      <c r="D135" s="5"/>
      <c r="E135" s="5"/>
      <c r="F135" s="5"/>
      <c r="G135" s="5"/>
      <c r="H135" s="5"/>
      <c r="I135" s="5"/>
      <c r="J135" s="5"/>
      <c r="K135" s="5"/>
      <c r="L135" s="5"/>
      <c r="M135" s="93"/>
      <c r="N135" s="11"/>
      <c r="O135" s="11"/>
      <c r="P135" s="11"/>
      <c r="Q135" s="11"/>
      <c r="R135" s="11"/>
      <c r="S135" s="32" t="s">
        <v>626</v>
      </c>
      <c r="T135" s="11"/>
      <c r="U135" s="11"/>
      <c r="V135" s="5"/>
      <c r="W135" s="5"/>
      <c r="X135" s="5"/>
      <c r="Y135" s="5"/>
      <c r="Z135" s="5"/>
      <c r="AA135" s="32" t="s">
        <v>626</v>
      </c>
      <c r="AB135" s="5"/>
      <c r="AC135" s="5"/>
      <c r="AD135" s="5"/>
      <c r="AE135" s="5"/>
      <c r="AF135" s="5"/>
      <c r="AG135" s="5"/>
      <c r="AH135" s="5"/>
      <c r="AI135" s="5"/>
      <c r="AJ135" s="5"/>
      <c r="AK135" s="592" t="s">
        <v>627</v>
      </c>
      <c r="AL135" s="592"/>
      <c r="AM135" s="592"/>
      <c r="AN135" s="592"/>
      <c r="AO135" s="592"/>
      <c r="AP135" s="592"/>
      <c r="AQ135" s="592"/>
      <c r="AR135" s="592"/>
      <c r="AS135" s="592"/>
      <c r="AT135" s="592"/>
      <c r="AU135" s="592"/>
      <c r="AV135" s="592"/>
      <c r="AW135" s="592"/>
      <c r="AX135" s="592"/>
      <c r="AY135" s="592"/>
      <c r="AZ135" s="592"/>
      <c r="BA135" s="592"/>
      <c r="BB135" s="592"/>
      <c r="BC135" s="592"/>
      <c r="BD135" s="592"/>
      <c r="BE135" s="592"/>
      <c r="BF135" s="592"/>
      <c r="BG135" s="592"/>
      <c r="BH135" s="592"/>
      <c r="BI135" s="592"/>
      <c r="BJ135" s="592"/>
      <c r="BK135" s="592"/>
      <c r="BL135" s="592"/>
      <c r="BM135" s="592"/>
      <c r="BN135" s="592"/>
      <c r="BO135" s="592"/>
      <c r="BP135" s="592"/>
      <c r="BQ135" s="592"/>
      <c r="BR135" s="592"/>
      <c r="BS135" s="592"/>
      <c r="BT135" s="592"/>
      <c r="BU135" s="592"/>
      <c r="BV135" s="5"/>
      <c r="BW135" s="5"/>
      <c r="BX135" s="5"/>
      <c r="BY135" s="5"/>
      <c r="BZ135" s="5"/>
    </row>
    <row r="136" spans="1:78" hidden="1" x14ac:dyDescent="0.25">
      <c r="A136" s="11"/>
      <c r="B136" s="11"/>
      <c r="C136" s="38" t="s">
        <v>431</v>
      </c>
      <c r="D136" s="5"/>
      <c r="E136" s="5"/>
      <c r="F136" s="5"/>
      <c r="G136" s="5"/>
      <c r="H136" s="5"/>
      <c r="I136" s="5"/>
      <c r="J136" s="5"/>
      <c r="K136" s="5"/>
      <c r="L136" s="5"/>
      <c r="M136" s="93"/>
      <c r="N136" s="11"/>
      <c r="O136" s="11"/>
      <c r="P136" s="11"/>
      <c r="Q136" s="11"/>
      <c r="R136" s="11"/>
      <c r="S136" s="32" t="s">
        <v>628</v>
      </c>
      <c r="T136" s="11"/>
      <c r="U136" s="11"/>
      <c r="V136" s="5"/>
      <c r="W136" s="5"/>
      <c r="X136" s="5"/>
      <c r="Y136" s="5"/>
      <c r="Z136" s="5"/>
      <c r="AA136" s="32" t="s">
        <v>628</v>
      </c>
      <c r="AB136" s="5"/>
      <c r="AC136" s="5"/>
      <c r="AD136" s="5"/>
      <c r="AE136" s="5"/>
      <c r="AF136" s="5"/>
      <c r="AG136" s="5"/>
      <c r="AH136" s="5"/>
      <c r="AI136" s="5"/>
      <c r="AJ136" s="5"/>
      <c r="AK136" s="591" t="s">
        <v>629</v>
      </c>
      <c r="AL136" s="592"/>
      <c r="AM136" s="592"/>
      <c r="AN136" s="592"/>
      <c r="AO136" s="592"/>
      <c r="AP136" s="592"/>
      <c r="AQ136" s="592"/>
      <c r="AR136" s="592"/>
      <c r="AS136" s="592"/>
      <c r="AT136" s="592"/>
      <c r="AU136" s="592"/>
      <c r="AV136" s="592"/>
      <c r="AW136" s="592"/>
      <c r="AX136" s="592"/>
      <c r="AY136" s="592"/>
      <c r="AZ136" s="592"/>
      <c r="BA136" s="592"/>
      <c r="BB136" s="592"/>
      <c r="BC136" s="592"/>
      <c r="BD136" s="592"/>
      <c r="BE136" s="592"/>
      <c r="BF136" s="592"/>
      <c r="BG136" s="592"/>
      <c r="BH136" s="592"/>
      <c r="BI136" s="592"/>
      <c r="BJ136" s="592"/>
      <c r="BK136" s="592"/>
      <c r="BL136" s="592"/>
      <c r="BM136" s="592"/>
      <c r="BN136" s="592"/>
      <c r="BO136" s="592"/>
      <c r="BP136" s="592"/>
      <c r="BQ136" s="592"/>
      <c r="BR136" s="592"/>
      <c r="BS136" s="592"/>
      <c r="BT136" s="592"/>
      <c r="BU136" s="592"/>
      <c r="BV136" s="5"/>
      <c r="BW136" s="5"/>
      <c r="BX136" s="5"/>
      <c r="BY136" s="5"/>
      <c r="BZ136" s="5"/>
    </row>
    <row r="137" spans="1:78" ht="13" hidden="1" x14ac:dyDescent="0.3">
      <c r="A137" s="11"/>
      <c r="B137" s="11"/>
      <c r="C137" s="38" t="s">
        <v>630</v>
      </c>
      <c r="D137" s="99"/>
      <c r="E137" s="99"/>
      <c r="F137" s="99"/>
      <c r="G137" s="99"/>
      <c r="H137" s="99"/>
      <c r="I137" s="99"/>
      <c r="J137" s="99"/>
      <c r="K137" s="99"/>
      <c r="L137" s="99"/>
      <c r="M137" s="93"/>
      <c r="N137" s="11"/>
      <c r="O137" s="11"/>
      <c r="P137" s="11"/>
      <c r="Q137" s="11"/>
      <c r="R137" s="11"/>
      <c r="S137" s="32" t="s">
        <v>631</v>
      </c>
      <c r="T137" s="11"/>
      <c r="U137" s="11"/>
      <c r="V137" s="5"/>
      <c r="W137" s="5"/>
      <c r="X137" s="5"/>
      <c r="Y137" s="5"/>
      <c r="Z137" s="5"/>
      <c r="AA137" s="32" t="s">
        <v>631</v>
      </c>
      <c r="AB137" s="5"/>
      <c r="AC137" s="5"/>
      <c r="AD137" s="5"/>
      <c r="AE137" s="5"/>
      <c r="AF137" s="5"/>
      <c r="AG137" s="5"/>
      <c r="AH137" s="5"/>
      <c r="AI137" s="5"/>
      <c r="AJ137" s="5"/>
      <c r="AK137" s="592" t="s">
        <v>632</v>
      </c>
      <c r="AL137" s="592"/>
      <c r="AM137" s="592"/>
      <c r="AN137" s="592"/>
      <c r="AO137" s="592"/>
      <c r="AP137" s="592"/>
      <c r="AQ137" s="592"/>
      <c r="AR137" s="592"/>
      <c r="AS137" s="592"/>
      <c r="AT137" s="592"/>
      <c r="AU137" s="592"/>
      <c r="AV137" s="592"/>
      <c r="AW137" s="592"/>
      <c r="AX137" s="592"/>
      <c r="AY137" s="592"/>
      <c r="AZ137" s="592"/>
      <c r="BA137" s="592"/>
      <c r="BB137" s="592"/>
      <c r="BC137" s="592"/>
      <c r="BD137" s="592"/>
      <c r="BE137" s="592"/>
      <c r="BF137" s="592"/>
      <c r="BG137" s="592"/>
      <c r="BH137" s="592"/>
      <c r="BI137" s="592"/>
      <c r="BJ137" s="592"/>
      <c r="BK137" s="592"/>
      <c r="BL137" s="592"/>
      <c r="BM137" s="592"/>
      <c r="BN137" s="592"/>
      <c r="BO137" s="592"/>
      <c r="BP137" s="592"/>
      <c r="BQ137" s="592"/>
      <c r="BR137" s="592"/>
      <c r="BS137" s="592"/>
      <c r="BT137" s="592"/>
      <c r="BU137" s="592"/>
      <c r="BV137" s="5"/>
      <c r="BW137" s="5"/>
      <c r="BX137" s="5"/>
      <c r="BY137" s="5"/>
      <c r="BZ137" s="5"/>
    </row>
    <row r="138" spans="1:78" ht="13" hidden="1" x14ac:dyDescent="0.3">
      <c r="A138" s="11"/>
      <c r="B138" s="11"/>
      <c r="C138" s="38" t="s">
        <v>633</v>
      </c>
      <c r="D138" s="99"/>
      <c r="E138" s="99"/>
      <c r="F138" s="99"/>
      <c r="G138" s="99"/>
      <c r="H138" s="99"/>
      <c r="I138" s="99"/>
      <c r="J138" s="99"/>
      <c r="K138" s="99"/>
      <c r="L138" s="99"/>
      <c r="M138" s="93"/>
      <c r="N138" s="11"/>
      <c r="O138" s="11"/>
      <c r="P138" s="11"/>
      <c r="Q138" s="11"/>
      <c r="R138" s="11"/>
      <c r="S138" s="32" t="s">
        <v>634</v>
      </c>
      <c r="T138" s="11"/>
      <c r="U138" s="11"/>
      <c r="V138" s="5"/>
      <c r="W138" s="5"/>
      <c r="X138" s="5"/>
      <c r="Y138" s="5"/>
      <c r="Z138" s="5"/>
      <c r="AA138" s="32" t="s">
        <v>634</v>
      </c>
      <c r="AB138" s="5"/>
      <c r="AC138" s="5"/>
      <c r="AD138" s="5"/>
      <c r="AE138" s="5"/>
      <c r="AF138" s="5"/>
      <c r="AG138" s="5"/>
      <c r="AH138" s="5"/>
      <c r="AI138" s="5"/>
      <c r="AJ138" s="5"/>
      <c r="AK138" s="592" t="s">
        <v>635</v>
      </c>
      <c r="AL138" s="592"/>
      <c r="AM138" s="592"/>
      <c r="AN138" s="592"/>
      <c r="AO138" s="592"/>
      <c r="AP138" s="592"/>
      <c r="AQ138" s="592"/>
      <c r="AR138" s="592"/>
      <c r="AS138" s="592"/>
      <c r="AT138" s="592"/>
      <c r="AU138" s="592"/>
      <c r="AV138" s="592"/>
      <c r="AW138" s="592"/>
      <c r="AX138" s="592"/>
      <c r="AY138" s="592"/>
      <c r="AZ138" s="592"/>
      <c r="BA138" s="592"/>
      <c r="BB138" s="592"/>
      <c r="BC138" s="592"/>
      <c r="BD138" s="592"/>
      <c r="BE138" s="592"/>
      <c r="BF138" s="592"/>
      <c r="BG138" s="592"/>
      <c r="BH138" s="592"/>
      <c r="BI138" s="592"/>
      <c r="BJ138" s="592"/>
      <c r="BK138" s="592"/>
      <c r="BL138" s="592"/>
      <c r="BM138" s="592"/>
      <c r="BN138" s="592"/>
      <c r="BO138" s="592"/>
      <c r="BP138" s="592"/>
      <c r="BQ138" s="592"/>
      <c r="BR138" s="592"/>
      <c r="BS138" s="592"/>
      <c r="BT138" s="592"/>
      <c r="BU138" s="592"/>
      <c r="BV138" s="5"/>
      <c r="BW138" s="5"/>
      <c r="BX138" s="5"/>
      <c r="BY138" s="5"/>
      <c r="BZ138" s="5"/>
    </row>
    <row r="139" spans="1:78" ht="13" hidden="1" x14ac:dyDescent="0.3">
      <c r="A139" s="11"/>
      <c r="B139" s="11"/>
      <c r="C139" s="94" t="s">
        <v>636</v>
      </c>
      <c r="D139" s="99"/>
      <c r="E139" s="99"/>
      <c r="F139" s="99"/>
      <c r="G139" s="99"/>
      <c r="H139" s="99"/>
      <c r="I139" s="99"/>
      <c r="J139" s="99"/>
      <c r="K139" s="99"/>
      <c r="L139" s="99"/>
      <c r="M139" s="93"/>
      <c r="N139" s="11"/>
      <c r="O139" s="11"/>
      <c r="P139" s="11"/>
      <c r="Q139" s="11"/>
      <c r="R139" s="11"/>
      <c r="S139" s="32" t="s">
        <v>637</v>
      </c>
      <c r="T139" s="11"/>
      <c r="U139" s="11"/>
      <c r="V139" s="5"/>
      <c r="W139" s="5"/>
      <c r="X139" s="5"/>
      <c r="Y139" s="5"/>
      <c r="Z139" s="5"/>
      <c r="AA139" s="32" t="s">
        <v>637</v>
      </c>
      <c r="AB139" s="5"/>
      <c r="AC139" s="5"/>
      <c r="AD139" s="5"/>
      <c r="AE139" s="5"/>
      <c r="AF139" s="5"/>
      <c r="AG139" s="5"/>
      <c r="AH139" s="5"/>
      <c r="AI139" s="5"/>
      <c r="AJ139" s="5"/>
      <c r="AK139" s="592" t="s">
        <v>638</v>
      </c>
      <c r="AL139" s="592"/>
      <c r="AM139" s="592"/>
      <c r="AN139" s="592"/>
      <c r="AO139" s="592"/>
      <c r="AP139" s="592"/>
      <c r="AQ139" s="592"/>
      <c r="AR139" s="592"/>
      <c r="AS139" s="592"/>
      <c r="AT139" s="592"/>
      <c r="AU139" s="592"/>
      <c r="AV139" s="592"/>
      <c r="AW139" s="592"/>
      <c r="AX139" s="592"/>
      <c r="AY139" s="592"/>
      <c r="AZ139" s="592"/>
      <c r="BA139" s="592"/>
      <c r="BB139" s="592"/>
      <c r="BC139" s="592"/>
      <c r="BD139" s="592"/>
      <c r="BE139" s="592"/>
      <c r="BF139" s="592"/>
      <c r="BG139" s="592"/>
      <c r="BH139" s="592"/>
      <c r="BI139" s="592"/>
      <c r="BJ139" s="592"/>
      <c r="BK139" s="592"/>
      <c r="BL139" s="592"/>
      <c r="BM139" s="592"/>
      <c r="BN139" s="592"/>
      <c r="BO139" s="592"/>
      <c r="BP139" s="592"/>
      <c r="BQ139" s="592"/>
      <c r="BR139" s="592"/>
      <c r="BS139" s="592"/>
      <c r="BT139" s="592"/>
      <c r="BU139" s="592"/>
      <c r="BV139" s="5"/>
      <c r="BW139" s="5"/>
      <c r="BX139" s="5"/>
      <c r="BY139" s="5"/>
      <c r="BZ139" s="5"/>
    </row>
    <row r="140" spans="1:78" ht="13" hidden="1" x14ac:dyDescent="0.3">
      <c r="A140" s="11"/>
      <c r="B140" s="11"/>
      <c r="C140" s="100" t="s">
        <v>639</v>
      </c>
      <c r="D140" s="99"/>
      <c r="E140" s="99"/>
      <c r="F140" s="99"/>
      <c r="G140" s="99"/>
      <c r="H140" s="99"/>
      <c r="I140" s="99"/>
      <c r="J140" s="99"/>
      <c r="K140" s="99"/>
      <c r="L140" s="99"/>
      <c r="M140" s="93"/>
      <c r="N140" s="11"/>
      <c r="O140" s="11"/>
      <c r="P140" s="11"/>
      <c r="Q140" s="11"/>
      <c r="R140" s="11"/>
      <c r="S140" s="32" t="s">
        <v>640</v>
      </c>
      <c r="T140" s="11"/>
      <c r="U140" s="11"/>
      <c r="V140" s="5"/>
      <c r="W140" s="5"/>
      <c r="X140" s="5"/>
      <c r="Y140" s="5"/>
      <c r="Z140" s="5"/>
      <c r="AA140" s="32" t="s">
        <v>640</v>
      </c>
      <c r="AB140" s="5"/>
      <c r="AC140" s="5"/>
      <c r="AD140" s="5"/>
      <c r="AE140" s="5"/>
      <c r="AF140" s="5"/>
      <c r="AG140" s="5"/>
      <c r="AH140" s="5"/>
      <c r="AI140" s="5"/>
      <c r="AJ140" s="5"/>
      <c r="AK140" s="592" t="s">
        <v>641</v>
      </c>
      <c r="AL140" s="592"/>
      <c r="AM140" s="592"/>
      <c r="AN140" s="592"/>
      <c r="AO140" s="592"/>
      <c r="AP140" s="592"/>
      <c r="AQ140" s="592"/>
      <c r="AR140" s="592"/>
      <c r="AS140" s="592"/>
      <c r="AT140" s="592"/>
      <c r="AU140" s="592"/>
      <c r="AV140" s="592"/>
      <c r="AW140" s="592"/>
      <c r="AX140" s="592"/>
      <c r="AY140" s="592"/>
      <c r="AZ140" s="592"/>
      <c r="BA140" s="592"/>
      <c r="BB140" s="592"/>
      <c r="BC140" s="592"/>
      <c r="BD140" s="592"/>
      <c r="BE140" s="592"/>
      <c r="BF140" s="592"/>
      <c r="BG140" s="592"/>
      <c r="BH140" s="592"/>
      <c r="BI140" s="592"/>
      <c r="BJ140" s="592"/>
      <c r="BK140" s="592"/>
      <c r="BL140" s="592"/>
      <c r="BM140" s="592"/>
      <c r="BN140" s="592"/>
      <c r="BO140" s="592"/>
      <c r="BP140" s="592"/>
      <c r="BQ140" s="592"/>
      <c r="BR140" s="592"/>
      <c r="BS140" s="592"/>
      <c r="BT140" s="592"/>
      <c r="BU140" s="592"/>
      <c r="BV140" s="5"/>
      <c r="BW140" s="5"/>
      <c r="BX140" s="5"/>
      <c r="BY140" s="5"/>
      <c r="BZ140" s="5"/>
    </row>
    <row r="141" spans="1:78" hidden="1" x14ac:dyDescent="0.25">
      <c r="A141" s="11"/>
      <c r="B141" s="11"/>
      <c r="C141" s="100" t="s">
        <v>642</v>
      </c>
      <c r="D141" s="82"/>
      <c r="E141" s="82"/>
      <c r="F141" s="82"/>
      <c r="G141" s="82"/>
      <c r="H141" s="82"/>
      <c r="I141" s="82"/>
      <c r="J141" s="82"/>
      <c r="K141" s="82"/>
      <c r="L141" s="82"/>
      <c r="M141" s="93"/>
      <c r="N141" s="11"/>
      <c r="O141" s="11"/>
      <c r="P141" s="11"/>
      <c r="Q141" s="11"/>
      <c r="R141" s="11"/>
      <c r="S141" s="32" t="s">
        <v>643</v>
      </c>
      <c r="T141" s="11"/>
      <c r="U141" s="11"/>
      <c r="V141" s="5"/>
      <c r="W141" s="5"/>
      <c r="X141" s="5"/>
      <c r="Y141" s="5"/>
      <c r="Z141" s="5"/>
      <c r="AA141" s="32" t="s">
        <v>643</v>
      </c>
      <c r="AB141" s="5"/>
      <c r="AC141" s="5"/>
      <c r="AD141" s="5"/>
      <c r="AE141" s="5"/>
      <c r="AF141" s="5"/>
      <c r="AG141" s="5"/>
      <c r="AH141" s="5"/>
      <c r="AI141" s="5"/>
      <c r="AJ141" s="5"/>
      <c r="AK141" s="592" t="s">
        <v>644</v>
      </c>
      <c r="AL141" s="592"/>
      <c r="AM141" s="592"/>
      <c r="AN141" s="592"/>
      <c r="AO141" s="592"/>
      <c r="AP141" s="592"/>
      <c r="AQ141" s="592"/>
      <c r="AR141" s="592"/>
      <c r="AS141" s="592"/>
      <c r="AT141" s="592"/>
      <c r="AU141" s="592"/>
      <c r="AV141" s="592"/>
      <c r="AW141" s="592"/>
      <c r="AX141" s="592"/>
      <c r="AY141" s="592"/>
      <c r="AZ141" s="592"/>
      <c r="BA141" s="592"/>
      <c r="BB141" s="592"/>
      <c r="BC141" s="592"/>
      <c r="BD141" s="592"/>
      <c r="BE141" s="592"/>
      <c r="BF141" s="592"/>
      <c r="BG141" s="592"/>
      <c r="BH141" s="592"/>
      <c r="BI141" s="592"/>
      <c r="BJ141" s="592"/>
      <c r="BK141" s="592"/>
      <c r="BL141" s="592"/>
      <c r="BM141" s="592"/>
      <c r="BN141" s="592"/>
      <c r="BO141" s="592"/>
      <c r="BP141" s="592"/>
      <c r="BQ141" s="592"/>
      <c r="BR141" s="592"/>
      <c r="BS141" s="592"/>
      <c r="BT141" s="592"/>
      <c r="BU141" s="592"/>
      <c r="BV141" s="5"/>
      <c r="BW141" s="5"/>
      <c r="BX141" s="5"/>
      <c r="BY141" s="5"/>
      <c r="BZ141" s="5"/>
    </row>
    <row r="142" spans="1:78" hidden="1" x14ac:dyDescent="0.25">
      <c r="A142" s="11"/>
      <c r="B142" s="11"/>
      <c r="C142" s="11"/>
      <c r="D142" s="82"/>
      <c r="E142" s="82"/>
      <c r="F142" s="82"/>
      <c r="G142" s="82"/>
      <c r="H142" s="82"/>
      <c r="I142" s="82"/>
      <c r="J142" s="82"/>
      <c r="K142" s="82"/>
      <c r="L142" s="82"/>
      <c r="M142" s="5"/>
      <c r="N142" s="11"/>
      <c r="O142" s="11"/>
      <c r="P142" s="11"/>
      <c r="Q142" s="11"/>
      <c r="R142" s="11"/>
      <c r="S142" s="32" t="s">
        <v>645</v>
      </c>
      <c r="T142" s="11"/>
      <c r="U142" s="11"/>
      <c r="V142" s="5"/>
      <c r="W142" s="5"/>
      <c r="X142" s="5"/>
      <c r="Y142" s="5"/>
      <c r="Z142" s="5"/>
      <c r="AA142" s="32" t="s">
        <v>645</v>
      </c>
      <c r="AB142" s="5"/>
      <c r="AC142" s="5"/>
      <c r="AD142" s="5"/>
      <c r="AE142" s="5"/>
      <c r="AF142" s="5"/>
      <c r="AG142" s="5"/>
      <c r="AH142" s="5"/>
      <c r="AI142" s="5"/>
      <c r="AJ142" s="5"/>
      <c r="AK142" s="592" t="s">
        <v>646</v>
      </c>
      <c r="AL142" s="592"/>
      <c r="AM142" s="592"/>
      <c r="AN142" s="592"/>
      <c r="AO142" s="592"/>
      <c r="AP142" s="592"/>
      <c r="AQ142" s="592"/>
      <c r="AR142" s="592"/>
      <c r="AS142" s="592"/>
      <c r="AT142" s="592"/>
      <c r="AU142" s="592"/>
      <c r="AV142" s="592"/>
      <c r="AW142" s="592"/>
      <c r="AX142" s="592"/>
      <c r="AY142" s="592"/>
      <c r="AZ142" s="592"/>
      <c r="BA142" s="592"/>
      <c r="BB142" s="592"/>
      <c r="BC142" s="592"/>
      <c r="BD142" s="592"/>
      <c r="BE142" s="592"/>
      <c r="BF142" s="592"/>
      <c r="BG142" s="592"/>
      <c r="BH142" s="592"/>
      <c r="BI142" s="592"/>
      <c r="BJ142" s="592"/>
      <c r="BK142" s="592"/>
      <c r="BL142" s="592"/>
      <c r="BM142" s="592"/>
      <c r="BN142" s="592"/>
      <c r="BO142" s="592"/>
      <c r="BP142" s="592"/>
      <c r="BQ142" s="592"/>
      <c r="BR142" s="592"/>
      <c r="BS142" s="592"/>
      <c r="BT142" s="592"/>
      <c r="BU142" s="592"/>
      <c r="BV142" s="5"/>
      <c r="BW142" s="5"/>
      <c r="BX142" s="5"/>
      <c r="BY142" s="5"/>
      <c r="BZ142" s="5"/>
    </row>
    <row r="143" spans="1:78" hidden="1" x14ac:dyDescent="0.25">
      <c r="A143" s="11"/>
      <c r="B143" s="11"/>
      <c r="D143" s="11"/>
      <c r="E143" s="11"/>
      <c r="F143" s="11"/>
      <c r="G143" s="11"/>
      <c r="H143" s="11"/>
      <c r="I143" s="5"/>
      <c r="J143" s="5"/>
      <c r="K143" s="11"/>
      <c r="L143" s="11"/>
      <c r="M143" s="5"/>
      <c r="N143" s="11"/>
      <c r="O143" s="11"/>
      <c r="P143" s="11"/>
      <c r="Q143" s="11"/>
      <c r="R143" s="11"/>
      <c r="S143" s="32" t="s">
        <v>647</v>
      </c>
      <c r="T143" s="11"/>
      <c r="U143" s="11"/>
      <c r="V143" s="5"/>
      <c r="W143" s="5"/>
      <c r="X143" s="5"/>
      <c r="Y143" s="5"/>
      <c r="Z143" s="5"/>
      <c r="AA143" s="32" t="s">
        <v>647</v>
      </c>
      <c r="AB143" s="5"/>
      <c r="AC143" s="5"/>
      <c r="AD143" s="5"/>
      <c r="AE143" s="5"/>
      <c r="AF143" s="5"/>
      <c r="AG143" s="5"/>
      <c r="AH143" s="5"/>
      <c r="AI143" s="5"/>
      <c r="AJ143" s="5"/>
      <c r="AK143" s="591" t="s">
        <v>648</v>
      </c>
      <c r="AL143" s="592"/>
      <c r="AM143" s="592"/>
      <c r="AN143" s="592"/>
      <c r="AO143" s="592"/>
      <c r="AP143" s="592"/>
      <c r="AQ143" s="592"/>
      <c r="AR143" s="592"/>
      <c r="AS143" s="592"/>
      <c r="AT143" s="592"/>
      <c r="AU143" s="592"/>
      <c r="AV143" s="592"/>
      <c r="AW143" s="592"/>
      <c r="AX143" s="592"/>
      <c r="AY143" s="592"/>
      <c r="AZ143" s="592"/>
      <c r="BA143" s="592"/>
      <c r="BB143" s="592"/>
      <c r="BC143" s="592"/>
      <c r="BD143" s="592"/>
      <c r="BE143" s="592"/>
      <c r="BF143" s="592"/>
      <c r="BG143" s="592"/>
      <c r="BH143" s="592"/>
      <c r="BI143" s="592"/>
      <c r="BJ143" s="592"/>
      <c r="BK143" s="592"/>
      <c r="BL143" s="592"/>
      <c r="BM143" s="592"/>
      <c r="BN143" s="592"/>
      <c r="BO143" s="592"/>
      <c r="BP143" s="592"/>
      <c r="BQ143" s="592"/>
      <c r="BR143" s="592"/>
      <c r="BS143" s="592"/>
      <c r="BT143" s="592"/>
      <c r="BU143" s="592"/>
      <c r="BV143" s="5"/>
      <c r="BW143" s="5"/>
      <c r="BX143" s="5"/>
      <c r="BY143" s="5"/>
      <c r="BZ143" s="5"/>
    </row>
    <row r="144" spans="1:78" hidden="1" x14ac:dyDescent="0.25">
      <c r="A144" s="11"/>
      <c r="B144" s="11"/>
      <c r="C144" s="5"/>
      <c r="D144" s="5"/>
      <c r="E144" s="5"/>
      <c r="F144" s="5"/>
      <c r="G144" s="11"/>
      <c r="H144" s="11"/>
      <c r="I144" s="11"/>
      <c r="J144" s="11"/>
      <c r="K144" s="5"/>
      <c r="L144" s="11"/>
      <c r="M144" s="11"/>
      <c r="N144" s="11"/>
      <c r="O144" s="11"/>
      <c r="P144" s="11"/>
      <c r="Q144" s="11"/>
      <c r="R144" s="11"/>
      <c r="S144" s="32" t="s">
        <v>649</v>
      </c>
      <c r="T144" s="11"/>
      <c r="U144" s="11"/>
      <c r="V144" s="5"/>
      <c r="W144" s="5"/>
      <c r="X144" s="5"/>
      <c r="Y144" s="5"/>
      <c r="Z144" s="5"/>
      <c r="AA144" s="32" t="s">
        <v>649</v>
      </c>
      <c r="AB144" s="5"/>
      <c r="AC144" s="5"/>
      <c r="AD144" s="5"/>
      <c r="AE144" s="5"/>
      <c r="AF144" s="5"/>
      <c r="AG144" s="5"/>
      <c r="AH144" s="5"/>
      <c r="AI144" s="5"/>
      <c r="AJ144" s="5"/>
      <c r="AK144" s="592" t="s">
        <v>650</v>
      </c>
      <c r="AL144" s="592"/>
      <c r="AM144" s="592"/>
      <c r="AN144" s="592"/>
      <c r="AO144" s="592"/>
      <c r="AP144" s="592"/>
      <c r="AQ144" s="592"/>
      <c r="AR144" s="592"/>
      <c r="AS144" s="592"/>
      <c r="AT144" s="592"/>
      <c r="AU144" s="592"/>
      <c r="AV144" s="592"/>
      <c r="AW144" s="592"/>
      <c r="AX144" s="592"/>
      <c r="AY144" s="592"/>
      <c r="AZ144" s="592"/>
      <c r="BA144" s="592"/>
      <c r="BB144" s="592"/>
      <c r="BC144" s="592"/>
      <c r="BD144" s="592"/>
      <c r="BE144" s="592"/>
      <c r="BF144" s="592"/>
      <c r="BG144" s="592"/>
      <c r="BH144" s="592"/>
      <c r="BI144" s="592"/>
      <c r="BJ144" s="592"/>
      <c r="BK144" s="592"/>
      <c r="BL144" s="592"/>
      <c r="BM144" s="592"/>
      <c r="BN144" s="592"/>
      <c r="BO144" s="592"/>
      <c r="BP144" s="592"/>
      <c r="BQ144" s="592"/>
      <c r="BR144" s="592"/>
      <c r="BS144" s="592"/>
      <c r="BT144" s="592"/>
      <c r="BU144" s="592"/>
      <c r="BV144" s="5"/>
      <c r="BW144" s="5"/>
      <c r="BX144" s="5"/>
      <c r="BY144" s="5"/>
      <c r="BZ144" s="5"/>
    </row>
    <row r="145" spans="1:78" hidden="1" x14ac:dyDescent="0.25">
      <c r="A145" s="11"/>
      <c r="B145" s="11"/>
      <c r="C145" s="5"/>
      <c r="D145" s="5"/>
      <c r="E145" s="5"/>
      <c r="F145" s="5"/>
      <c r="G145" s="11"/>
      <c r="H145" s="11"/>
      <c r="I145" s="11"/>
      <c r="J145" s="11"/>
      <c r="K145" s="5"/>
      <c r="L145" s="11"/>
      <c r="M145" s="11"/>
      <c r="N145" s="11"/>
      <c r="O145" s="11"/>
      <c r="P145" s="11"/>
      <c r="Q145" s="11"/>
      <c r="R145" s="11"/>
      <c r="S145" s="32" t="s">
        <v>651</v>
      </c>
      <c r="T145" s="11"/>
      <c r="U145" s="11"/>
      <c r="V145" s="5"/>
      <c r="W145" s="5"/>
      <c r="X145" s="5"/>
      <c r="Y145" s="5"/>
      <c r="Z145" s="5"/>
      <c r="AA145" s="32" t="s">
        <v>651</v>
      </c>
      <c r="AB145" s="5"/>
      <c r="AC145" s="5"/>
      <c r="AD145" s="5"/>
      <c r="AE145" s="5"/>
      <c r="AF145" s="5"/>
      <c r="AG145" s="5"/>
      <c r="AH145" s="5"/>
      <c r="AI145" s="5"/>
      <c r="AJ145" s="5"/>
      <c r="AK145" s="592" t="s">
        <v>652</v>
      </c>
      <c r="AL145" s="592"/>
      <c r="AM145" s="592"/>
      <c r="AN145" s="592"/>
      <c r="AO145" s="592"/>
      <c r="AP145" s="592"/>
      <c r="AQ145" s="592"/>
      <c r="AR145" s="592"/>
      <c r="AS145" s="592"/>
      <c r="AT145" s="592"/>
      <c r="AU145" s="592"/>
      <c r="AV145" s="592"/>
      <c r="AW145" s="592"/>
      <c r="AX145" s="592"/>
      <c r="AY145" s="592"/>
      <c r="AZ145" s="592"/>
      <c r="BA145" s="592"/>
      <c r="BB145" s="592"/>
      <c r="BC145" s="592"/>
      <c r="BD145" s="592"/>
      <c r="BE145" s="592"/>
      <c r="BF145" s="592"/>
      <c r="BG145" s="592"/>
      <c r="BH145" s="592"/>
      <c r="BI145" s="592"/>
      <c r="BJ145" s="592"/>
      <c r="BK145" s="592"/>
      <c r="BL145" s="592"/>
      <c r="BM145" s="592"/>
      <c r="BN145" s="592"/>
      <c r="BO145" s="592"/>
      <c r="BP145" s="592"/>
      <c r="BQ145" s="592"/>
      <c r="BR145" s="592"/>
      <c r="BS145" s="592"/>
      <c r="BT145" s="592"/>
      <c r="BU145" s="592"/>
      <c r="BV145" s="5"/>
      <c r="BW145" s="5"/>
      <c r="BX145" s="5"/>
      <c r="BY145" s="5"/>
      <c r="BZ145" s="5"/>
    </row>
    <row r="146" spans="1:78" hidden="1" x14ac:dyDescent="0.25">
      <c r="A146" s="11"/>
      <c r="B146" s="11"/>
      <c r="C146" s="5"/>
      <c r="D146" s="5"/>
      <c r="E146" s="5"/>
      <c r="F146" s="5"/>
      <c r="G146" s="11"/>
      <c r="H146" s="11"/>
      <c r="I146" s="11"/>
      <c r="J146" s="11"/>
      <c r="K146" s="5"/>
      <c r="L146" s="11"/>
      <c r="M146" s="11"/>
      <c r="N146" s="11"/>
      <c r="O146" s="11"/>
      <c r="P146" s="11"/>
      <c r="Q146" s="11"/>
      <c r="R146" s="11"/>
      <c r="S146" s="32" t="s">
        <v>653</v>
      </c>
      <c r="T146" s="11"/>
      <c r="U146" s="11"/>
      <c r="V146" s="5"/>
      <c r="W146" s="5"/>
      <c r="X146" s="5"/>
      <c r="Y146" s="5"/>
      <c r="Z146" s="5"/>
      <c r="AA146" s="32" t="s">
        <v>653</v>
      </c>
      <c r="AB146" s="5"/>
      <c r="AC146" s="5"/>
      <c r="AD146" s="5"/>
      <c r="AE146" s="5"/>
      <c r="AF146" s="5"/>
      <c r="AG146" s="5"/>
      <c r="AH146" s="5"/>
      <c r="AI146" s="5"/>
      <c r="AJ146" s="5"/>
      <c r="AK146" s="592" t="s">
        <v>654</v>
      </c>
      <c r="AL146" s="592"/>
      <c r="AM146" s="592"/>
      <c r="AN146" s="592"/>
      <c r="AO146" s="592"/>
      <c r="AP146" s="592"/>
      <c r="AQ146" s="592"/>
      <c r="AR146" s="592"/>
      <c r="AS146" s="592"/>
      <c r="AT146" s="592"/>
      <c r="AU146" s="592"/>
      <c r="AV146" s="592"/>
      <c r="AW146" s="592"/>
      <c r="AX146" s="592"/>
      <c r="AY146" s="592"/>
      <c r="AZ146" s="592"/>
      <c r="BA146" s="592"/>
      <c r="BB146" s="592"/>
      <c r="BC146" s="592"/>
      <c r="BD146" s="592"/>
      <c r="BE146" s="592"/>
      <c r="BF146" s="592"/>
      <c r="BG146" s="592"/>
      <c r="BH146" s="592"/>
      <c r="BI146" s="592"/>
      <c r="BJ146" s="592"/>
      <c r="BK146" s="592"/>
      <c r="BL146" s="592"/>
      <c r="BM146" s="592"/>
      <c r="BN146" s="592"/>
      <c r="BO146" s="592"/>
      <c r="BP146" s="592"/>
      <c r="BQ146" s="592"/>
      <c r="BR146" s="592"/>
      <c r="BS146" s="592"/>
      <c r="BT146" s="592"/>
      <c r="BU146" s="592"/>
      <c r="BV146" s="5"/>
      <c r="BW146" s="5"/>
      <c r="BX146" s="5"/>
      <c r="BY146" s="5"/>
      <c r="BZ146" s="5"/>
    </row>
    <row r="147" spans="1:78" hidden="1" x14ac:dyDescent="0.25">
      <c r="A147" s="11"/>
      <c r="B147" s="11"/>
      <c r="C147" s="5"/>
      <c r="D147" s="5"/>
      <c r="E147" s="5"/>
      <c r="F147" s="5"/>
      <c r="G147" s="5"/>
      <c r="H147" s="5"/>
      <c r="I147" s="11"/>
      <c r="J147" s="11"/>
      <c r="K147" s="5"/>
      <c r="L147" s="11"/>
      <c r="M147" s="11"/>
      <c r="N147" s="11"/>
      <c r="O147" s="11"/>
      <c r="P147" s="11"/>
      <c r="Q147" s="11"/>
      <c r="R147" s="11"/>
      <c r="S147" s="32" t="s">
        <v>655</v>
      </c>
      <c r="T147" s="11"/>
      <c r="U147" s="11"/>
      <c r="V147" s="5"/>
      <c r="W147" s="5"/>
      <c r="X147" s="5"/>
      <c r="Y147" s="5"/>
      <c r="Z147" s="5"/>
      <c r="AA147" s="32" t="s">
        <v>655</v>
      </c>
      <c r="AB147" s="5"/>
      <c r="AC147" s="5"/>
      <c r="AD147" s="5"/>
      <c r="AE147" s="5"/>
      <c r="AF147" s="5"/>
      <c r="AG147" s="5"/>
      <c r="AH147" s="5"/>
      <c r="AI147" s="5"/>
      <c r="AJ147" s="5"/>
      <c r="AK147" s="591" t="s">
        <v>656</v>
      </c>
      <c r="AL147" s="592"/>
      <c r="AM147" s="592"/>
      <c r="AN147" s="592"/>
      <c r="AO147" s="592"/>
      <c r="AP147" s="592"/>
      <c r="AQ147" s="592"/>
      <c r="AR147" s="592"/>
      <c r="AS147" s="592"/>
      <c r="AT147" s="592"/>
      <c r="AU147" s="592"/>
      <c r="AV147" s="592"/>
      <c r="AW147" s="592"/>
      <c r="AX147" s="592"/>
      <c r="AY147" s="592"/>
      <c r="AZ147" s="592"/>
      <c r="BA147" s="592"/>
      <c r="BB147" s="592"/>
      <c r="BC147" s="592"/>
      <c r="BD147" s="592"/>
      <c r="BE147" s="592"/>
      <c r="BF147" s="592"/>
      <c r="BG147" s="592"/>
      <c r="BH147" s="592"/>
      <c r="BI147" s="592"/>
      <c r="BJ147" s="592"/>
      <c r="BK147" s="592"/>
      <c r="BL147" s="592"/>
      <c r="BM147" s="592"/>
      <c r="BN147" s="592"/>
      <c r="BO147" s="592"/>
      <c r="BP147" s="592"/>
      <c r="BQ147" s="592"/>
      <c r="BR147" s="592"/>
      <c r="BS147" s="592"/>
      <c r="BT147" s="592"/>
      <c r="BU147" s="592"/>
      <c r="BV147" s="5"/>
      <c r="BW147" s="5"/>
      <c r="BX147" s="5"/>
      <c r="BY147" s="5"/>
      <c r="BZ147" s="5"/>
    </row>
    <row r="148" spans="1:78" hidden="1" x14ac:dyDescent="0.25">
      <c r="A148" s="11"/>
      <c r="B148" s="11"/>
      <c r="C148" s="594" t="s">
        <v>657</v>
      </c>
      <c r="D148" s="595"/>
      <c r="E148" s="595"/>
      <c r="F148" s="595"/>
      <c r="G148" s="595"/>
      <c r="H148" s="595"/>
      <c r="I148" s="595"/>
      <c r="J148" s="595"/>
      <c r="K148" s="596"/>
      <c r="L148" s="11"/>
      <c r="M148" s="11"/>
      <c r="N148" s="11"/>
      <c r="O148" s="11"/>
      <c r="P148" s="11"/>
      <c r="Q148" s="11"/>
      <c r="R148" s="11"/>
      <c r="S148" s="32" t="s">
        <v>658</v>
      </c>
      <c r="T148" s="11"/>
      <c r="U148" s="11"/>
      <c r="V148" s="5"/>
      <c r="W148" s="5"/>
      <c r="X148" s="5"/>
      <c r="Y148" s="5"/>
      <c r="Z148" s="5"/>
      <c r="AA148" s="32" t="s">
        <v>658</v>
      </c>
      <c r="AB148" s="5"/>
      <c r="AC148" s="5"/>
      <c r="AD148" s="5"/>
      <c r="AE148" s="5"/>
      <c r="AF148" s="5"/>
      <c r="AG148" s="5"/>
      <c r="AH148" s="5"/>
      <c r="AI148" s="5"/>
      <c r="AJ148" s="5"/>
      <c r="AK148" s="592" t="s">
        <v>659</v>
      </c>
      <c r="AL148" s="592"/>
      <c r="AM148" s="592"/>
      <c r="AN148" s="592"/>
      <c r="AO148" s="592"/>
      <c r="AP148" s="592"/>
      <c r="AQ148" s="592"/>
      <c r="AR148" s="592"/>
      <c r="AS148" s="592"/>
      <c r="AT148" s="592"/>
      <c r="AU148" s="592"/>
      <c r="AV148" s="592"/>
      <c r="AW148" s="592"/>
      <c r="AX148" s="592"/>
      <c r="AY148" s="592"/>
      <c r="AZ148" s="592"/>
      <c r="BA148" s="592"/>
      <c r="BB148" s="592"/>
      <c r="BC148" s="592"/>
      <c r="BD148" s="592"/>
      <c r="BE148" s="592"/>
      <c r="BF148" s="592"/>
      <c r="BG148" s="592"/>
      <c r="BH148" s="592"/>
      <c r="BI148" s="592"/>
      <c r="BJ148" s="592"/>
      <c r="BK148" s="592"/>
      <c r="BL148" s="592"/>
      <c r="BM148" s="592"/>
      <c r="BN148" s="592"/>
      <c r="BO148" s="592"/>
      <c r="BP148" s="592"/>
      <c r="BQ148" s="592"/>
      <c r="BR148" s="592"/>
      <c r="BS148" s="592"/>
      <c r="BT148" s="592"/>
      <c r="BU148" s="592"/>
      <c r="BV148" s="5"/>
      <c r="BW148" s="5"/>
      <c r="BX148" s="5"/>
      <c r="BY148" s="5"/>
      <c r="BZ148" s="5"/>
    </row>
    <row r="149" spans="1:78" hidden="1" x14ac:dyDescent="0.25">
      <c r="A149" s="11"/>
      <c r="B149" s="11"/>
      <c r="C149" s="5"/>
      <c r="D149" s="5"/>
      <c r="E149" s="5"/>
      <c r="F149" s="5"/>
      <c r="G149" s="11"/>
      <c r="H149" s="11"/>
      <c r="I149" s="11"/>
      <c r="J149" s="11"/>
      <c r="K149" s="5"/>
      <c r="L149" s="11"/>
      <c r="M149" s="11"/>
      <c r="N149" s="11"/>
      <c r="O149" s="11"/>
      <c r="P149" s="11"/>
      <c r="Q149" s="11"/>
      <c r="R149" s="11"/>
      <c r="S149" s="32" t="s">
        <v>660</v>
      </c>
      <c r="T149" s="11"/>
      <c r="U149" s="11"/>
      <c r="V149" s="5"/>
      <c r="W149" s="5"/>
      <c r="X149" s="5"/>
      <c r="Y149" s="5"/>
      <c r="Z149" s="5"/>
      <c r="AA149" s="32" t="s">
        <v>660</v>
      </c>
      <c r="AB149" s="5"/>
      <c r="AC149" s="5"/>
      <c r="AD149" s="5"/>
      <c r="AE149" s="5"/>
      <c r="AF149" s="5"/>
      <c r="AG149" s="5"/>
      <c r="AH149" s="5"/>
      <c r="AI149" s="5"/>
      <c r="AJ149" s="5"/>
      <c r="AK149" s="592" t="s">
        <v>661</v>
      </c>
      <c r="AL149" s="592"/>
      <c r="AM149" s="592"/>
      <c r="AN149" s="592"/>
      <c r="AO149" s="592"/>
      <c r="AP149" s="592"/>
      <c r="AQ149" s="592"/>
      <c r="AR149" s="592"/>
      <c r="AS149" s="592"/>
      <c r="AT149" s="592"/>
      <c r="AU149" s="592"/>
      <c r="AV149" s="592"/>
      <c r="AW149" s="592"/>
      <c r="AX149" s="592"/>
      <c r="AY149" s="592"/>
      <c r="AZ149" s="592"/>
      <c r="BA149" s="592"/>
      <c r="BB149" s="592"/>
      <c r="BC149" s="592"/>
      <c r="BD149" s="592"/>
      <c r="BE149" s="592"/>
      <c r="BF149" s="592"/>
      <c r="BG149" s="592"/>
      <c r="BH149" s="592"/>
      <c r="BI149" s="592"/>
      <c r="BJ149" s="592"/>
      <c r="BK149" s="592"/>
      <c r="BL149" s="592"/>
      <c r="BM149" s="592"/>
      <c r="BN149" s="592"/>
      <c r="BO149" s="592"/>
      <c r="BP149" s="592"/>
      <c r="BQ149" s="592"/>
      <c r="BR149" s="592"/>
      <c r="BS149" s="592"/>
      <c r="BT149" s="592"/>
      <c r="BU149" s="592"/>
      <c r="BV149" s="5"/>
      <c r="BW149" s="5"/>
      <c r="BX149" s="5"/>
      <c r="BY149" s="5"/>
      <c r="BZ149" s="5"/>
    </row>
    <row r="150" spans="1:78" hidden="1" x14ac:dyDescent="0.25">
      <c r="A150" s="11"/>
      <c r="B150" s="11"/>
      <c r="C150" s="5" t="s">
        <v>504</v>
      </c>
      <c r="D150" s="5"/>
      <c r="E150" s="5"/>
      <c r="F150" s="5"/>
      <c r="G150" s="11"/>
      <c r="H150" s="11"/>
      <c r="I150" s="11"/>
      <c r="J150" s="11"/>
      <c r="K150" s="5"/>
      <c r="L150" s="11"/>
      <c r="M150" s="11"/>
      <c r="N150" s="11"/>
      <c r="O150" s="11"/>
      <c r="P150" s="11"/>
      <c r="Q150" s="11"/>
      <c r="R150" s="11"/>
      <c r="S150" s="32" t="s">
        <v>662</v>
      </c>
      <c r="T150" s="11"/>
      <c r="U150" s="11"/>
      <c r="V150" s="5"/>
      <c r="W150" s="5"/>
      <c r="X150" s="5"/>
      <c r="Y150" s="5"/>
      <c r="Z150" s="5"/>
      <c r="AA150" s="32" t="s">
        <v>662</v>
      </c>
      <c r="AB150" s="5"/>
      <c r="AC150" s="5"/>
      <c r="AD150" s="5"/>
      <c r="AE150" s="5"/>
      <c r="AF150" s="5"/>
      <c r="AG150" s="5"/>
      <c r="AH150" s="5"/>
      <c r="AI150" s="5"/>
      <c r="AJ150" s="5"/>
      <c r="AK150" s="592" t="s">
        <v>663</v>
      </c>
      <c r="AL150" s="592"/>
      <c r="AM150" s="592"/>
      <c r="AN150" s="592"/>
      <c r="AO150" s="592"/>
      <c r="AP150" s="592"/>
      <c r="AQ150" s="592"/>
      <c r="AR150" s="592"/>
      <c r="AS150" s="592"/>
      <c r="AT150" s="592"/>
      <c r="AU150" s="592"/>
      <c r="AV150" s="592"/>
      <c r="AW150" s="592"/>
      <c r="AX150" s="592"/>
      <c r="AY150" s="592"/>
      <c r="AZ150" s="592"/>
      <c r="BA150" s="592"/>
      <c r="BB150" s="592"/>
      <c r="BC150" s="592"/>
      <c r="BD150" s="592"/>
      <c r="BE150" s="592"/>
      <c r="BF150" s="592"/>
      <c r="BG150" s="592"/>
      <c r="BH150" s="592"/>
      <c r="BI150" s="592"/>
      <c r="BJ150" s="592"/>
      <c r="BK150" s="592"/>
      <c r="BL150" s="592"/>
      <c r="BM150" s="592"/>
      <c r="BN150" s="592"/>
      <c r="BO150" s="592"/>
      <c r="BP150" s="592"/>
      <c r="BQ150" s="592"/>
      <c r="BR150" s="592"/>
      <c r="BS150" s="592"/>
      <c r="BT150" s="592"/>
      <c r="BU150" s="592"/>
      <c r="BV150" s="5"/>
      <c r="BW150" s="5"/>
      <c r="BX150" s="5"/>
      <c r="BY150" s="5"/>
      <c r="BZ150" s="5"/>
    </row>
    <row r="151" spans="1:78" hidden="1" x14ac:dyDescent="0.25">
      <c r="A151" s="11"/>
      <c r="B151" s="11"/>
      <c r="C151" s="5" t="s">
        <v>507</v>
      </c>
      <c r="D151" s="5"/>
      <c r="E151" s="5"/>
      <c r="F151" s="11"/>
      <c r="G151" s="11"/>
      <c r="H151" s="11"/>
      <c r="I151" s="11"/>
      <c r="J151" s="11"/>
      <c r="K151" s="5"/>
      <c r="L151" s="11"/>
      <c r="M151" s="11"/>
      <c r="N151" s="11"/>
      <c r="O151" s="11"/>
      <c r="P151" s="11"/>
      <c r="Q151" s="11"/>
      <c r="R151" s="11"/>
      <c r="S151" s="32" t="s">
        <v>664</v>
      </c>
      <c r="T151" s="11"/>
      <c r="U151" s="11"/>
      <c r="V151" s="5"/>
      <c r="W151" s="5"/>
      <c r="X151" s="5"/>
      <c r="Y151" s="5"/>
      <c r="Z151" s="5"/>
      <c r="AA151" s="32" t="s">
        <v>664</v>
      </c>
      <c r="AB151" s="5"/>
      <c r="AC151" s="5"/>
      <c r="AD151" s="5"/>
      <c r="AE151" s="5"/>
      <c r="AF151" s="5"/>
      <c r="AG151" s="5"/>
      <c r="AH151" s="5"/>
      <c r="AI151" s="5"/>
      <c r="AJ151" s="5"/>
      <c r="AK151" s="592" t="s">
        <v>665</v>
      </c>
      <c r="AL151" s="592"/>
      <c r="AM151" s="592"/>
      <c r="AN151" s="592"/>
      <c r="AO151" s="592"/>
      <c r="AP151" s="592"/>
      <c r="AQ151" s="592"/>
      <c r="AR151" s="592"/>
      <c r="AS151" s="592"/>
      <c r="AT151" s="592"/>
      <c r="AU151" s="592"/>
      <c r="AV151" s="592"/>
      <c r="AW151" s="592"/>
      <c r="AX151" s="592"/>
      <c r="AY151" s="592"/>
      <c r="AZ151" s="592"/>
      <c r="BA151" s="592"/>
      <c r="BB151" s="592"/>
      <c r="BC151" s="592"/>
      <c r="BD151" s="592"/>
      <c r="BE151" s="592"/>
      <c r="BF151" s="592"/>
      <c r="BG151" s="592"/>
      <c r="BH151" s="592"/>
      <c r="BI151" s="592"/>
      <c r="BJ151" s="592"/>
      <c r="BK151" s="592"/>
      <c r="BL151" s="592"/>
      <c r="BM151" s="592"/>
      <c r="BN151" s="592"/>
      <c r="BO151" s="592"/>
      <c r="BP151" s="592"/>
      <c r="BQ151" s="592"/>
      <c r="BR151" s="592"/>
      <c r="BS151" s="592"/>
      <c r="BT151" s="592"/>
      <c r="BU151" s="592"/>
      <c r="BV151" s="5"/>
      <c r="BW151" s="5"/>
      <c r="BX151" s="5"/>
      <c r="BY151" s="5"/>
      <c r="BZ151" s="5"/>
    </row>
    <row r="152" spans="1:78" hidden="1" x14ac:dyDescent="0.25">
      <c r="A152" s="11"/>
      <c r="B152" s="11"/>
      <c r="C152" s="5" t="s">
        <v>509</v>
      </c>
      <c r="D152" s="5"/>
      <c r="E152" s="5"/>
      <c r="F152" s="11"/>
      <c r="G152" s="11"/>
      <c r="H152" s="11"/>
      <c r="I152" s="11"/>
      <c r="J152" s="11"/>
      <c r="K152" s="5"/>
      <c r="L152" s="11"/>
      <c r="M152" s="11"/>
      <c r="N152" s="11"/>
      <c r="O152" s="11"/>
      <c r="P152" s="11"/>
      <c r="Q152" s="11"/>
      <c r="R152" s="11"/>
      <c r="S152" s="32" t="s">
        <v>666</v>
      </c>
      <c r="T152" s="11"/>
      <c r="U152" s="11"/>
      <c r="V152" s="5"/>
      <c r="W152" s="5"/>
      <c r="X152" s="5"/>
      <c r="Y152" s="5"/>
      <c r="Z152" s="5"/>
      <c r="AA152" s="32" t="s">
        <v>666</v>
      </c>
      <c r="AB152" s="5"/>
      <c r="AC152" s="5"/>
      <c r="AD152" s="5"/>
      <c r="AE152" s="5"/>
      <c r="AF152" s="5"/>
      <c r="AG152" s="5"/>
      <c r="AH152" s="5"/>
      <c r="AI152" s="5"/>
      <c r="AJ152" s="5"/>
      <c r="AK152" s="592" t="s">
        <v>667</v>
      </c>
      <c r="AL152" s="592"/>
      <c r="AM152" s="592"/>
      <c r="AN152" s="592"/>
      <c r="AO152" s="592"/>
      <c r="AP152" s="592"/>
      <c r="AQ152" s="592"/>
      <c r="AR152" s="592"/>
      <c r="AS152" s="592"/>
      <c r="AT152" s="592"/>
      <c r="AU152" s="592"/>
      <c r="AV152" s="592"/>
      <c r="AW152" s="592"/>
      <c r="AX152" s="592"/>
      <c r="AY152" s="592"/>
      <c r="AZ152" s="592"/>
      <c r="BA152" s="592"/>
      <c r="BB152" s="592"/>
      <c r="BC152" s="592"/>
      <c r="BD152" s="592"/>
      <c r="BE152" s="592"/>
      <c r="BF152" s="592"/>
      <c r="BG152" s="592"/>
      <c r="BH152" s="592"/>
      <c r="BI152" s="592"/>
      <c r="BJ152" s="592"/>
      <c r="BK152" s="592"/>
      <c r="BL152" s="592"/>
      <c r="BM152" s="592"/>
      <c r="BN152" s="592"/>
      <c r="BO152" s="592"/>
      <c r="BP152" s="592"/>
      <c r="BQ152" s="592"/>
      <c r="BR152" s="592"/>
      <c r="BS152" s="592"/>
      <c r="BT152" s="592"/>
      <c r="BU152" s="592"/>
      <c r="BV152" s="5"/>
      <c r="BW152" s="5"/>
      <c r="BX152" s="5"/>
      <c r="BY152" s="5"/>
      <c r="BZ152" s="5"/>
    </row>
    <row r="153" spans="1:78" hidden="1" x14ac:dyDescent="0.25">
      <c r="A153" s="11"/>
      <c r="B153" s="11"/>
      <c r="C153" s="5" t="s">
        <v>511</v>
      </c>
      <c r="D153" s="5"/>
      <c r="E153" s="5"/>
      <c r="F153" s="11"/>
      <c r="G153" s="11"/>
      <c r="H153" s="11"/>
      <c r="I153" s="11"/>
      <c r="J153" s="11"/>
      <c r="K153" s="5"/>
      <c r="L153" s="11"/>
      <c r="M153" s="11"/>
      <c r="N153" s="11"/>
      <c r="O153" s="11"/>
      <c r="P153" s="11"/>
      <c r="Q153" s="11"/>
      <c r="R153" s="11"/>
      <c r="S153" s="32" t="s">
        <v>668</v>
      </c>
      <c r="T153" s="11"/>
      <c r="U153" s="11"/>
      <c r="V153" s="5"/>
      <c r="W153" s="5"/>
      <c r="X153" s="5"/>
      <c r="Y153" s="5"/>
      <c r="Z153" s="5"/>
      <c r="AA153" s="32" t="s">
        <v>668</v>
      </c>
      <c r="AB153" s="5"/>
      <c r="AC153" s="5"/>
      <c r="AD153" s="5"/>
      <c r="AE153" s="5"/>
      <c r="AF153" s="5"/>
      <c r="AG153" s="5"/>
      <c r="AH153" s="5"/>
      <c r="AI153" s="5"/>
      <c r="AJ153" s="5"/>
      <c r="AK153" s="592" t="s">
        <v>669</v>
      </c>
      <c r="AL153" s="592"/>
      <c r="AM153" s="592"/>
      <c r="AN153" s="592"/>
      <c r="AO153" s="592"/>
      <c r="AP153" s="592"/>
      <c r="AQ153" s="592"/>
      <c r="AR153" s="592"/>
      <c r="AS153" s="592"/>
      <c r="AT153" s="592"/>
      <c r="AU153" s="592"/>
      <c r="AV153" s="592"/>
      <c r="AW153" s="592"/>
      <c r="AX153" s="592"/>
      <c r="AY153" s="592"/>
      <c r="AZ153" s="592"/>
      <c r="BA153" s="592"/>
      <c r="BB153" s="592"/>
      <c r="BC153" s="592"/>
      <c r="BD153" s="592"/>
      <c r="BE153" s="592"/>
      <c r="BF153" s="592"/>
      <c r="BG153" s="592"/>
      <c r="BH153" s="592"/>
      <c r="BI153" s="592"/>
      <c r="BJ153" s="592"/>
      <c r="BK153" s="592"/>
      <c r="BL153" s="592"/>
      <c r="BM153" s="592"/>
      <c r="BN153" s="592"/>
      <c r="BO153" s="592"/>
      <c r="BP153" s="592"/>
      <c r="BQ153" s="592"/>
      <c r="BR153" s="592"/>
      <c r="BS153" s="592"/>
      <c r="BT153" s="592"/>
      <c r="BU153" s="592"/>
      <c r="BV153" s="5"/>
      <c r="BW153" s="5"/>
      <c r="BX153" s="5"/>
      <c r="BY153" s="5"/>
      <c r="BZ153" s="5"/>
    </row>
    <row r="154" spans="1:78" hidden="1" x14ac:dyDescent="0.25">
      <c r="A154" s="11"/>
      <c r="B154" s="11"/>
      <c r="C154" s="5" t="s">
        <v>513</v>
      </c>
      <c r="D154" s="5"/>
      <c r="E154" s="5"/>
      <c r="F154" s="11"/>
      <c r="G154" s="11"/>
      <c r="H154" s="11"/>
      <c r="I154" s="11"/>
      <c r="J154" s="11"/>
      <c r="K154" s="5"/>
      <c r="L154" s="11"/>
      <c r="M154" s="11"/>
      <c r="N154" s="11"/>
      <c r="O154" s="11"/>
      <c r="P154" s="11"/>
      <c r="Q154" s="11"/>
      <c r="R154" s="11"/>
      <c r="S154" s="32" t="s">
        <v>670</v>
      </c>
      <c r="T154" s="11"/>
      <c r="U154" s="11"/>
      <c r="V154" s="5"/>
      <c r="W154" s="5"/>
      <c r="X154" s="5"/>
      <c r="Y154" s="5"/>
      <c r="Z154" s="5"/>
      <c r="AA154" s="32" t="s">
        <v>670</v>
      </c>
      <c r="AB154" s="5"/>
      <c r="AC154" s="5"/>
      <c r="AD154" s="5"/>
      <c r="AE154" s="5"/>
      <c r="AF154" s="5"/>
      <c r="AG154" s="5"/>
      <c r="AH154" s="5"/>
      <c r="AI154" s="5"/>
      <c r="AJ154" s="5"/>
      <c r="AK154" s="591" t="s">
        <v>671</v>
      </c>
      <c r="AL154" s="592"/>
      <c r="AM154" s="592"/>
      <c r="AN154" s="592"/>
      <c r="AO154" s="592"/>
      <c r="AP154" s="592"/>
      <c r="AQ154" s="592"/>
      <c r="AR154" s="592"/>
      <c r="AS154" s="592"/>
      <c r="AT154" s="592"/>
      <c r="AU154" s="592"/>
      <c r="AV154" s="592"/>
      <c r="AW154" s="592"/>
      <c r="AX154" s="592"/>
      <c r="AY154" s="592"/>
      <c r="AZ154" s="592"/>
      <c r="BA154" s="592"/>
      <c r="BB154" s="592"/>
      <c r="BC154" s="592"/>
      <c r="BD154" s="592"/>
      <c r="BE154" s="592"/>
      <c r="BF154" s="592"/>
      <c r="BG154" s="592"/>
      <c r="BH154" s="592"/>
      <c r="BI154" s="592"/>
      <c r="BJ154" s="592"/>
      <c r="BK154" s="592"/>
      <c r="BL154" s="592"/>
      <c r="BM154" s="592"/>
      <c r="BN154" s="592"/>
      <c r="BO154" s="592"/>
      <c r="BP154" s="592"/>
      <c r="BQ154" s="592"/>
      <c r="BR154" s="592"/>
      <c r="BS154" s="592"/>
      <c r="BT154" s="592"/>
      <c r="BU154" s="592"/>
      <c r="BV154" s="5"/>
      <c r="BW154" s="5"/>
      <c r="BX154" s="5"/>
      <c r="BY154" s="5"/>
      <c r="BZ154" s="5"/>
    </row>
    <row r="155" spans="1:78" hidden="1" x14ac:dyDescent="0.25">
      <c r="A155" s="11"/>
      <c r="B155" s="11"/>
      <c r="C155" s="5" t="s">
        <v>570</v>
      </c>
      <c r="D155" s="5"/>
      <c r="E155" s="5"/>
      <c r="F155" s="11"/>
      <c r="G155" s="11"/>
      <c r="H155" s="11"/>
      <c r="I155" s="11"/>
      <c r="J155" s="11"/>
      <c r="K155" s="5"/>
      <c r="L155" s="11"/>
      <c r="M155" s="11"/>
      <c r="N155" s="11"/>
      <c r="O155" s="11"/>
      <c r="P155" s="11"/>
      <c r="Q155" s="11"/>
      <c r="R155" s="11"/>
      <c r="S155" s="32" t="s">
        <v>672</v>
      </c>
      <c r="T155" s="11"/>
      <c r="U155" s="11"/>
      <c r="V155" s="5"/>
      <c r="W155" s="5"/>
      <c r="X155" s="5"/>
      <c r="Y155" s="5"/>
      <c r="Z155" s="5"/>
      <c r="AA155" s="32" t="s">
        <v>672</v>
      </c>
      <c r="AB155" s="5"/>
      <c r="AC155" s="5"/>
      <c r="AD155" s="5"/>
      <c r="AE155" s="5"/>
      <c r="AF155" s="5"/>
      <c r="AG155" s="5"/>
      <c r="AH155" s="5"/>
      <c r="AI155" s="5"/>
      <c r="AJ155" s="5"/>
      <c r="AK155" s="591" t="s">
        <v>673</v>
      </c>
      <c r="AL155" s="592"/>
      <c r="AM155" s="592"/>
      <c r="AN155" s="592"/>
      <c r="AO155" s="592"/>
      <c r="AP155" s="592"/>
      <c r="AQ155" s="592"/>
      <c r="AR155" s="592"/>
      <c r="AS155" s="592"/>
      <c r="AT155" s="592"/>
      <c r="AU155" s="592"/>
      <c r="AV155" s="592"/>
      <c r="AW155" s="592"/>
      <c r="AX155" s="592"/>
      <c r="AY155" s="592"/>
      <c r="AZ155" s="592"/>
      <c r="BA155" s="592"/>
      <c r="BB155" s="592"/>
      <c r="BC155" s="592"/>
      <c r="BD155" s="592"/>
      <c r="BE155" s="592"/>
      <c r="BF155" s="592"/>
      <c r="BG155" s="592"/>
      <c r="BH155" s="592"/>
      <c r="BI155" s="592"/>
      <c r="BJ155" s="592"/>
      <c r="BK155" s="592"/>
      <c r="BL155" s="592"/>
      <c r="BM155" s="592"/>
      <c r="BN155" s="592"/>
      <c r="BO155" s="592"/>
      <c r="BP155" s="592"/>
      <c r="BQ155" s="592"/>
      <c r="BR155" s="592"/>
      <c r="BS155" s="592"/>
      <c r="BT155" s="592"/>
      <c r="BU155" s="592"/>
      <c r="BV155" s="5"/>
      <c r="BW155" s="5"/>
      <c r="BX155" s="5"/>
      <c r="BY155" s="5"/>
      <c r="BZ155" s="5"/>
    </row>
    <row r="156" spans="1:78" hidden="1" x14ac:dyDescent="0.25">
      <c r="A156" s="11"/>
      <c r="B156" s="11"/>
      <c r="C156" s="5" t="s">
        <v>573</v>
      </c>
      <c r="D156" s="11"/>
      <c r="E156" s="5"/>
      <c r="F156" s="11"/>
      <c r="G156" s="11"/>
      <c r="H156" s="11"/>
      <c r="I156" s="11"/>
      <c r="J156" s="11"/>
      <c r="K156" s="11"/>
      <c r="L156" s="11"/>
      <c r="M156" s="11"/>
      <c r="N156" s="11"/>
      <c r="O156" s="11"/>
      <c r="P156" s="11"/>
      <c r="Q156" s="11"/>
      <c r="R156" s="11"/>
      <c r="S156" s="32" t="s">
        <v>674</v>
      </c>
      <c r="T156" s="11"/>
      <c r="U156" s="11"/>
      <c r="V156" s="5"/>
      <c r="W156" s="5"/>
      <c r="X156" s="5"/>
      <c r="Y156" s="5"/>
      <c r="Z156" s="5"/>
      <c r="AA156" s="32" t="s">
        <v>674</v>
      </c>
      <c r="AB156" s="5"/>
      <c r="AC156" s="5"/>
      <c r="AD156" s="5"/>
      <c r="AE156" s="5"/>
      <c r="AF156" s="5"/>
      <c r="AG156" s="5"/>
      <c r="AH156" s="5"/>
      <c r="AI156" s="5"/>
      <c r="AJ156" s="5"/>
      <c r="AK156" s="592" t="s">
        <v>675</v>
      </c>
      <c r="AL156" s="592"/>
      <c r="AM156" s="592"/>
      <c r="AN156" s="592"/>
      <c r="AO156" s="592"/>
      <c r="AP156" s="592"/>
      <c r="AQ156" s="592"/>
      <c r="AR156" s="592"/>
      <c r="AS156" s="592"/>
      <c r="AT156" s="592"/>
      <c r="AU156" s="592"/>
      <c r="AV156" s="592"/>
      <c r="AW156" s="592"/>
      <c r="AX156" s="592"/>
      <c r="AY156" s="592"/>
      <c r="AZ156" s="592"/>
      <c r="BA156" s="592"/>
      <c r="BB156" s="592"/>
      <c r="BC156" s="592"/>
      <c r="BD156" s="592"/>
      <c r="BE156" s="592"/>
      <c r="BF156" s="592"/>
      <c r="BG156" s="592"/>
      <c r="BH156" s="592"/>
      <c r="BI156" s="592"/>
      <c r="BJ156" s="592"/>
      <c r="BK156" s="592"/>
      <c r="BL156" s="592"/>
      <c r="BM156" s="592"/>
      <c r="BN156" s="592"/>
      <c r="BO156" s="592"/>
      <c r="BP156" s="592"/>
      <c r="BQ156" s="592"/>
      <c r="BR156" s="592"/>
      <c r="BS156" s="592"/>
      <c r="BT156" s="592"/>
      <c r="BU156" s="592"/>
      <c r="BV156" s="5"/>
      <c r="BW156" s="5"/>
      <c r="BX156" s="5"/>
      <c r="BY156" s="5"/>
      <c r="BZ156" s="5"/>
    </row>
    <row r="157" spans="1:78" hidden="1" x14ac:dyDescent="0.25">
      <c r="A157" s="11"/>
      <c r="B157" s="11"/>
      <c r="C157" s="5" t="s">
        <v>576</v>
      </c>
      <c r="D157" s="11"/>
      <c r="E157" s="11"/>
      <c r="F157" s="11"/>
      <c r="G157" s="11"/>
      <c r="H157" s="11"/>
      <c r="I157" s="11"/>
      <c r="J157" s="11"/>
      <c r="K157" s="11"/>
      <c r="L157" s="11"/>
      <c r="M157" s="11"/>
      <c r="N157" s="11"/>
      <c r="O157" s="11"/>
      <c r="P157" s="11"/>
      <c r="Q157" s="11"/>
      <c r="R157" s="11"/>
      <c r="S157" s="32" t="s">
        <v>676</v>
      </c>
      <c r="T157" s="11"/>
      <c r="U157" s="11"/>
      <c r="V157" s="5"/>
      <c r="W157" s="5"/>
      <c r="X157" s="5"/>
      <c r="Y157" s="5"/>
      <c r="Z157" s="5"/>
      <c r="AA157" s="32" t="s">
        <v>676</v>
      </c>
      <c r="AB157" s="5"/>
      <c r="AC157" s="5"/>
      <c r="AD157" s="5"/>
      <c r="AE157" s="5"/>
      <c r="AF157" s="5"/>
      <c r="AG157" s="5"/>
      <c r="AH157" s="5"/>
      <c r="AI157" s="5"/>
      <c r="AJ157" s="5"/>
      <c r="AK157" s="591" t="s">
        <v>677</v>
      </c>
      <c r="AL157" s="592"/>
      <c r="AM157" s="592"/>
      <c r="AN157" s="592"/>
      <c r="AO157" s="592"/>
      <c r="AP157" s="592"/>
      <c r="AQ157" s="592"/>
      <c r="AR157" s="592"/>
      <c r="AS157" s="592"/>
      <c r="AT157" s="592"/>
      <c r="AU157" s="592"/>
      <c r="AV157" s="592"/>
      <c r="AW157" s="592"/>
      <c r="AX157" s="592"/>
      <c r="AY157" s="592"/>
      <c r="AZ157" s="592"/>
      <c r="BA157" s="592"/>
      <c r="BB157" s="592"/>
      <c r="BC157" s="592"/>
      <c r="BD157" s="592"/>
      <c r="BE157" s="592"/>
      <c r="BF157" s="592"/>
      <c r="BG157" s="592"/>
      <c r="BH157" s="592"/>
      <c r="BI157" s="592"/>
      <c r="BJ157" s="592"/>
      <c r="BK157" s="592"/>
      <c r="BL157" s="592"/>
      <c r="BM157" s="592"/>
      <c r="BN157" s="592"/>
      <c r="BO157" s="592"/>
      <c r="BP157" s="592"/>
      <c r="BQ157" s="592"/>
      <c r="BR157" s="592"/>
      <c r="BS157" s="592"/>
      <c r="BT157" s="592"/>
      <c r="BU157" s="592"/>
      <c r="BV157" s="5"/>
      <c r="BW157" s="5"/>
      <c r="BX157" s="5"/>
      <c r="BY157" s="5"/>
      <c r="BZ157" s="5"/>
    </row>
    <row r="158" spans="1:78" hidden="1" x14ac:dyDescent="0.25">
      <c r="A158" s="11"/>
      <c r="B158" s="11"/>
      <c r="C158" s="5"/>
      <c r="D158" s="11"/>
      <c r="E158" s="11"/>
      <c r="F158" s="11"/>
      <c r="G158" s="11"/>
      <c r="H158" s="11"/>
      <c r="I158" s="11"/>
      <c r="J158" s="11"/>
      <c r="K158" s="11"/>
      <c r="L158" s="11"/>
      <c r="M158" s="11"/>
      <c r="N158" s="11"/>
      <c r="O158" s="11"/>
      <c r="P158" s="11"/>
      <c r="Q158" s="11"/>
      <c r="R158" s="11"/>
      <c r="S158" s="32" t="s">
        <v>678</v>
      </c>
      <c r="T158" s="11"/>
      <c r="U158" s="11"/>
      <c r="V158" s="5"/>
      <c r="W158" s="5"/>
      <c r="X158" s="5"/>
      <c r="Y158" s="5"/>
      <c r="Z158" s="5"/>
      <c r="AA158" s="32" t="s">
        <v>678</v>
      </c>
      <c r="AB158" s="5"/>
      <c r="AC158" s="5"/>
      <c r="AD158" s="5"/>
      <c r="AE158" s="5"/>
      <c r="AF158" s="5"/>
      <c r="AG158" s="5"/>
      <c r="AH158" s="5"/>
      <c r="AI158" s="5"/>
      <c r="AJ158" s="5"/>
      <c r="AK158" s="592" t="s">
        <v>679</v>
      </c>
      <c r="AL158" s="592"/>
      <c r="AM158" s="592"/>
      <c r="AN158" s="592"/>
      <c r="AO158" s="592"/>
      <c r="AP158" s="592"/>
      <c r="AQ158" s="592"/>
      <c r="AR158" s="592"/>
      <c r="AS158" s="592"/>
      <c r="AT158" s="592"/>
      <c r="AU158" s="592"/>
      <c r="AV158" s="592"/>
      <c r="AW158" s="592"/>
      <c r="AX158" s="592"/>
      <c r="AY158" s="592"/>
      <c r="AZ158" s="592"/>
      <c r="BA158" s="592"/>
      <c r="BB158" s="592"/>
      <c r="BC158" s="592"/>
      <c r="BD158" s="592"/>
      <c r="BE158" s="592"/>
      <c r="BF158" s="592"/>
      <c r="BG158" s="592"/>
      <c r="BH158" s="592"/>
      <c r="BI158" s="592"/>
      <c r="BJ158" s="592"/>
      <c r="BK158" s="592"/>
      <c r="BL158" s="592"/>
      <c r="BM158" s="592"/>
      <c r="BN158" s="592"/>
      <c r="BO158" s="592"/>
      <c r="BP158" s="592"/>
      <c r="BQ158" s="592"/>
      <c r="BR158" s="592"/>
      <c r="BS158" s="592"/>
      <c r="BT158" s="592"/>
      <c r="BU158" s="592"/>
      <c r="BV158" s="5"/>
      <c r="BW158" s="5"/>
      <c r="BX158" s="5"/>
      <c r="BY158" s="5"/>
      <c r="BZ158" s="5"/>
    </row>
    <row r="159" spans="1:78" hidden="1" x14ac:dyDescent="0.25">
      <c r="A159" s="11"/>
      <c r="B159" s="11"/>
      <c r="C159" s="5"/>
      <c r="D159" s="11"/>
      <c r="E159" s="11"/>
      <c r="F159" s="11"/>
      <c r="G159" s="11"/>
      <c r="H159" s="11"/>
      <c r="I159" s="11"/>
      <c r="J159" s="11"/>
      <c r="K159" s="11"/>
      <c r="L159" s="11"/>
      <c r="M159" s="11"/>
      <c r="N159" s="11"/>
      <c r="O159" s="11"/>
      <c r="P159" s="11"/>
      <c r="Q159" s="11"/>
      <c r="R159" s="11"/>
      <c r="S159" s="32" t="s">
        <v>680</v>
      </c>
      <c r="T159" s="11"/>
      <c r="U159" s="11"/>
      <c r="V159" s="5"/>
      <c r="W159" s="5"/>
      <c r="X159" s="5"/>
      <c r="Y159" s="5"/>
      <c r="Z159" s="5"/>
      <c r="AA159" s="32" t="s">
        <v>680</v>
      </c>
      <c r="AB159" s="5"/>
      <c r="AC159" s="5"/>
      <c r="AD159" s="5"/>
      <c r="AE159" s="5"/>
      <c r="AF159" s="5"/>
      <c r="AG159" s="5"/>
      <c r="AH159" s="5"/>
      <c r="AI159" s="5"/>
      <c r="AJ159" s="5"/>
      <c r="AK159" s="592" t="s">
        <v>681</v>
      </c>
      <c r="AL159" s="592"/>
      <c r="AM159" s="592"/>
      <c r="AN159" s="592"/>
      <c r="AO159" s="592"/>
      <c r="AP159" s="592"/>
      <c r="AQ159" s="592"/>
      <c r="AR159" s="592"/>
      <c r="AS159" s="592"/>
      <c r="AT159" s="592"/>
      <c r="AU159" s="592"/>
      <c r="AV159" s="592"/>
      <c r="AW159" s="592"/>
      <c r="AX159" s="592"/>
      <c r="AY159" s="592"/>
      <c r="AZ159" s="592"/>
      <c r="BA159" s="592"/>
      <c r="BB159" s="592"/>
      <c r="BC159" s="592"/>
      <c r="BD159" s="592"/>
      <c r="BE159" s="592"/>
      <c r="BF159" s="592"/>
      <c r="BG159" s="592"/>
      <c r="BH159" s="592"/>
      <c r="BI159" s="592"/>
      <c r="BJ159" s="592"/>
      <c r="BK159" s="592"/>
      <c r="BL159" s="592"/>
      <c r="BM159" s="592"/>
      <c r="BN159" s="592"/>
      <c r="BO159" s="592"/>
      <c r="BP159" s="592"/>
      <c r="BQ159" s="592"/>
      <c r="BR159" s="592"/>
      <c r="BS159" s="592"/>
      <c r="BT159" s="592"/>
      <c r="BU159" s="592"/>
      <c r="BV159" s="5"/>
      <c r="BW159" s="5"/>
      <c r="BX159" s="5"/>
      <c r="BY159" s="5"/>
      <c r="BZ159" s="5"/>
    </row>
    <row r="160" spans="1:78" hidden="1" x14ac:dyDescent="0.25">
      <c r="A160" s="11"/>
      <c r="B160" s="11"/>
      <c r="C160" s="11"/>
      <c r="D160" s="11"/>
      <c r="E160" s="11"/>
      <c r="F160" s="11"/>
      <c r="G160" s="11"/>
      <c r="H160" s="11"/>
      <c r="I160" s="11"/>
      <c r="J160" s="11"/>
      <c r="K160" s="11"/>
      <c r="L160" s="11"/>
      <c r="M160" s="11"/>
      <c r="N160" s="11"/>
      <c r="O160" s="11"/>
      <c r="P160" s="11"/>
      <c r="Q160" s="11"/>
      <c r="R160" s="11"/>
      <c r="S160" s="32" t="s">
        <v>682</v>
      </c>
      <c r="T160" s="11"/>
      <c r="U160" s="11"/>
      <c r="V160" s="5"/>
      <c r="W160" s="5"/>
      <c r="X160" s="5"/>
      <c r="Y160" s="5"/>
      <c r="Z160" s="5"/>
      <c r="AA160" s="32" t="s">
        <v>682</v>
      </c>
      <c r="AB160" s="5"/>
      <c r="AC160" s="5"/>
      <c r="AD160" s="5"/>
      <c r="AE160" s="5"/>
      <c r="AF160" s="5"/>
      <c r="AG160" s="5"/>
      <c r="AH160" s="5"/>
      <c r="AI160" s="5"/>
      <c r="AJ160" s="5"/>
      <c r="AK160" s="592" t="s">
        <v>683</v>
      </c>
      <c r="AL160" s="592"/>
      <c r="AM160" s="592"/>
      <c r="AN160" s="592"/>
      <c r="AO160" s="592"/>
      <c r="AP160" s="592"/>
      <c r="AQ160" s="592"/>
      <c r="AR160" s="592"/>
      <c r="AS160" s="592"/>
      <c r="AT160" s="592"/>
      <c r="AU160" s="592"/>
      <c r="AV160" s="592"/>
      <c r="AW160" s="592"/>
      <c r="AX160" s="592"/>
      <c r="AY160" s="592"/>
      <c r="AZ160" s="592"/>
      <c r="BA160" s="592"/>
      <c r="BB160" s="592"/>
      <c r="BC160" s="592"/>
      <c r="BD160" s="592"/>
      <c r="BE160" s="592"/>
      <c r="BF160" s="592"/>
      <c r="BG160" s="592"/>
      <c r="BH160" s="592"/>
      <c r="BI160" s="592"/>
      <c r="BJ160" s="592"/>
      <c r="BK160" s="592"/>
      <c r="BL160" s="592"/>
      <c r="BM160" s="592"/>
      <c r="BN160" s="592"/>
      <c r="BO160" s="592"/>
      <c r="BP160" s="592"/>
      <c r="BQ160" s="592"/>
      <c r="BR160" s="592"/>
      <c r="BS160" s="592"/>
      <c r="BT160" s="592"/>
      <c r="BU160" s="592"/>
      <c r="BV160" s="5"/>
      <c r="BW160" s="5"/>
      <c r="BX160" s="5"/>
      <c r="BY160" s="5"/>
      <c r="BZ160" s="5"/>
    </row>
    <row r="161" spans="1:78" hidden="1" x14ac:dyDescent="0.25">
      <c r="A161" s="11"/>
      <c r="B161" s="11"/>
      <c r="C161" s="11"/>
      <c r="D161" s="11"/>
      <c r="E161" s="11"/>
      <c r="F161" s="11"/>
      <c r="G161" s="11"/>
      <c r="H161" s="11"/>
      <c r="I161" s="11"/>
      <c r="J161" s="11"/>
      <c r="K161" s="11"/>
      <c r="L161" s="11"/>
      <c r="M161" s="11"/>
      <c r="N161" s="11"/>
      <c r="O161" s="11"/>
      <c r="P161" s="11"/>
      <c r="Q161" s="11"/>
      <c r="R161" s="11"/>
      <c r="S161" s="32" t="s">
        <v>684</v>
      </c>
      <c r="T161" s="11"/>
      <c r="U161" s="11"/>
      <c r="V161" s="5"/>
      <c r="W161" s="5"/>
      <c r="X161" s="5"/>
      <c r="Y161" s="5"/>
      <c r="Z161" s="5"/>
      <c r="AA161" s="32" t="s">
        <v>684</v>
      </c>
      <c r="AB161" s="5"/>
      <c r="AC161" s="5"/>
      <c r="AD161" s="5"/>
      <c r="AE161" s="5"/>
      <c r="AF161" s="5"/>
      <c r="AG161" s="5"/>
      <c r="AH161" s="5"/>
      <c r="AI161" s="5"/>
      <c r="AJ161" s="5"/>
      <c r="AK161" s="591" t="s">
        <v>685</v>
      </c>
      <c r="AL161" s="592"/>
      <c r="AM161" s="592"/>
      <c r="AN161" s="592"/>
      <c r="AO161" s="592"/>
      <c r="AP161" s="592"/>
      <c r="AQ161" s="592"/>
      <c r="AR161" s="592"/>
      <c r="AS161" s="592"/>
      <c r="AT161" s="592"/>
      <c r="AU161" s="592"/>
      <c r="AV161" s="592"/>
      <c r="AW161" s="592"/>
      <c r="AX161" s="592"/>
      <c r="AY161" s="592"/>
      <c r="AZ161" s="592"/>
      <c r="BA161" s="592"/>
      <c r="BB161" s="592"/>
      <c r="BC161" s="592"/>
      <c r="BD161" s="592"/>
      <c r="BE161" s="592"/>
      <c r="BF161" s="592"/>
      <c r="BG161" s="592"/>
      <c r="BH161" s="592"/>
      <c r="BI161" s="592"/>
      <c r="BJ161" s="592"/>
      <c r="BK161" s="592"/>
      <c r="BL161" s="592"/>
      <c r="BM161" s="592"/>
      <c r="BN161" s="592"/>
      <c r="BO161" s="592"/>
      <c r="BP161" s="592"/>
      <c r="BQ161" s="592"/>
      <c r="BR161" s="592"/>
      <c r="BS161" s="592"/>
      <c r="BT161" s="592"/>
      <c r="BU161" s="592"/>
      <c r="BV161" s="5"/>
      <c r="BW161" s="5"/>
      <c r="BX161" s="5"/>
      <c r="BY161" s="5"/>
      <c r="BZ161" s="5"/>
    </row>
    <row r="162" spans="1:78" hidden="1" x14ac:dyDescent="0.25">
      <c r="A162" s="11"/>
      <c r="B162" s="11"/>
      <c r="C162" s="11"/>
      <c r="D162" s="11"/>
      <c r="E162" s="11"/>
      <c r="F162" s="11"/>
      <c r="G162" s="11"/>
      <c r="H162" s="11"/>
      <c r="I162" s="11"/>
      <c r="J162" s="11"/>
      <c r="K162" s="11"/>
      <c r="L162" s="11"/>
      <c r="M162" s="11"/>
      <c r="N162" s="11"/>
      <c r="O162" s="11"/>
      <c r="P162" s="11"/>
      <c r="Q162" s="11"/>
      <c r="R162" s="11"/>
      <c r="S162" s="32" t="s">
        <v>686</v>
      </c>
      <c r="T162" s="11"/>
      <c r="U162" s="11"/>
      <c r="V162" s="5"/>
      <c r="W162" s="5"/>
      <c r="X162" s="5"/>
      <c r="Y162" s="5"/>
      <c r="Z162" s="5"/>
      <c r="AA162" s="32" t="s">
        <v>686</v>
      </c>
      <c r="AB162" s="5"/>
      <c r="AC162" s="5"/>
      <c r="AD162" s="5"/>
      <c r="AE162" s="5"/>
      <c r="AF162" s="5"/>
      <c r="AG162" s="5"/>
      <c r="AH162" s="5"/>
      <c r="AI162" s="5"/>
      <c r="AJ162" s="5"/>
      <c r="AK162" s="591" t="s">
        <v>687</v>
      </c>
      <c r="AL162" s="592"/>
      <c r="AM162" s="592"/>
      <c r="AN162" s="592"/>
      <c r="AO162" s="592"/>
      <c r="AP162" s="592"/>
      <c r="AQ162" s="592"/>
      <c r="AR162" s="592"/>
      <c r="AS162" s="592"/>
      <c r="AT162" s="592"/>
      <c r="AU162" s="592"/>
      <c r="AV162" s="592"/>
      <c r="AW162" s="592"/>
      <c r="AX162" s="592"/>
      <c r="AY162" s="592"/>
      <c r="AZ162" s="592"/>
      <c r="BA162" s="592"/>
      <c r="BB162" s="592"/>
      <c r="BC162" s="592"/>
      <c r="BD162" s="592"/>
      <c r="BE162" s="592"/>
      <c r="BF162" s="592"/>
      <c r="BG162" s="592"/>
      <c r="BH162" s="592"/>
      <c r="BI162" s="592"/>
      <c r="BJ162" s="592"/>
      <c r="BK162" s="592"/>
      <c r="BL162" s="592"/>
      <c r="BM162" s="592"/>
      <c r="BN162" s="592"/>
      <c r="BO162" s="592"/>
      <c r="BP162" s="592"/>
      <c r="BQ162" s="592"/>
      <c r="BR162" s="592"/>
      <c r="BS162" s="592"/>
      <c r="BT162" s="592"/>
      <c r="BU162" s="592"/>
      <c r="BV162" s="5"/>
      <c r="BW162" s="5"/>
      <c r="BX162" s="5"/>
      <c r="BY162" s="5"/>
      <c r="BZ162" s="5"/>
    </row>
    <row r="163" spans="1:78" hidden="1" x14ac:dyDescent="0.25">
      <c r="A163" s="11"/>
      <c r="B163" s="11"/>
      <c r="C163" s="11"/>
      <c r="D163" s="11"/>
      <c r="E163" s="11"/>
      <c r="F163" s="11"/>
      <c r="G163" s="11"/>
      <c r="H163" s="11"/>
      <c r="I163" s="11"/>
      <c r="J163" s="11"/>
      <c r="K163" s="11"/>
      <c r="L163" s="11"/>
      <c r="M163" s="11"/>
      <c r="N163" s="11"/>
      <c r="O163" s="11"/>
      <c r="P163" s="11"/>
      <c r="Q163" s="11"/>
      <c r="R163" s="11"/>
      <c r="S163" s="32" t="s">
        <v>688</v>
      </c>
      <c r="T163" s="11"/>
      <c r="U163" s="11"/>
      <c r="V163" s="5"/>
      <c r="W163" s="5"/>
      <c r="X163" s="5"/>
      <c r="Y163" s="5"/>
      <c r="Z163" s="5"/>
      <c r="AA163" s="32" t="s">
        <v>688</v>
      </c>
      <c r="AB163" s="5"/>
      <c r="AC163" s="5"/>
      <c r="AD163" s="5"/>
      <c r="AE163" s="5"/>
      <c r="AF163" s="5"/>
      <c r="AG163" s="5"/>
      <c r="AH163" s="5"/>
      <c r="AI163" s="5"/>
      <c r="AJ163" s="5"/>
      <c r="AK163" s="592" t="s">
        <v>689</v>
      </c>
      <c r="AL163" s="592"/>
      <c r="AM163" s="592"/>
      <c r="AN163" s="592"/>
      <c r="AO163" s="592"/>
      <c r="AP163" s="592"/>
      <c r="AQ163" s="592"/>
      <c r="AR163" s="592"/>
      <c r="AS163" s="592"/>
      <c r="AT163" s="592"/>
      <c r="AU163" s="592"/>
      <c r="AV163" s="592"/>
      <c r="AW163" s="592"/>
      <c r="AX163" s="592"/>
      <c r="AY163" s="592"/>
      <c r="AZ163" s="592"/>
      <c r="BA163" s="592"/>
      <c r="BB163" s="592"/>
      <c r="BC163" s="592"/>
      <c r="BD163" s="592"/>
      <c r="BE163" s="592"/>
      <c r="BF163" s="592"/>
      <c r="BG163" s="592"/>
      <c r="BH163" s="592"/>
      <c r="BI163" s="592"/>
      <c r="BJ163" s="592"/>
      <c r="BK163" s="592"/>
      <c r="BL163" s="592"/>
      <c r="BM163" s="592"/>
      <c r="BN163" s="592"/>
      <c r="BO163" s="592"/>
      <c r="BP163" s="592"/>
      <c r="BQ163" s="592"/>
      <c r="BR163" s="592"/>
      <c r="BS163" s="592"/>
      <c r="BT163" s="592"/>
      <c r="BU163" s="592"/>
      <c r="BV163" s="5"/>
      <c r="BW163" s="5"/>
      <c r="BX163" s="5"/>
      <c r="BY163" s="5"/>
      <c r="BZ163" s="5"/>
    </row>
    <row r="164" spans="1:78" hidden="1" x14ac:dyDescent="0.25">
      <c r="A164" s="11"/>
      <c r="B164" s="11"/>
      <c r="C164" s="11"/>
      <c r="D164" s="11"/>
      <c r="E164" s="11"/>
      <c r="F164" s="11"/>
      <c r="G164" s="11"/>
      <c r="H164" s="11"/>
      <c r="I164" s="11"/>
      <c r="J164" s="11"/>
      <c r="K164" s="11"/>
      <c r="L164" s="11"/>
      <c r="M164" s="11"/>
      <c r="N164" s="11"/>
      <c r="O164" s="11"/>
      <c r="P164" s="11"/>
      <c r="Q164" s="11"/>
      <c r="R164" s="11"/>
      <c r="S164" s="32" t="s">
        <v>690</v>
      </c>
      <c r="T164" s="11"/>
      <c r="U164" s="11"/>
      <c r="V164" s="5"/>
      <c r="W164" s="5"/>
      <c r="X164" s="5"/>
      <c r="Y164" s="5"/>
      <c r="Z164" s="5"/>
      <c r="AA164" s="32" t="s">
        <v>690</v>
      </c>
      <c r="AB164" s="5"/>
      <c r="AC164" s="5"/>
      <c r="AD164" s="5"/>
      <c r="AE164" s="5"/>
      <c r="AF164" s="5"/>
      <c r="AG164" s="5"/>
      <c r="AH164" s="5"/>
      <c r="AI164" s="5"/>
      <c r="AJ164" s="5"/>
      <c r="AK164" s="592" t="s">
        <v>691</v>
      </c>
      <c r="AL164" s="592"/>
      <c r="AM164" s="592"/>
      <c r="AN164" s="592"/>
      <c r="AO164" s="592"/>
      <c r="AP164" s="592"/>
      <c r="AQ164" s="592"/>
      <c r="AR164" s="592"/>
      <c r="AS164" s="592"/>
      <c r="AT164" s="592"/>
      <c r="AU164" s="592"/>
      <c r="AV164" s="592"/>
      <c r="AW164" s="592"/>
      <c r="AX164" s="592"/>
      <c r="AY164" s="592"/>
      <c r="AZ164" s="592"/>
      <c r="BA164" s="592"/>
      <c r="BB164" s="592"/>
      <c r="BC164" s="592"/>
      <c r="BD164" s="592"/>
      <c r="BE164" s="592"/>
      <c r="BF164" s="592"/>
      <c r="BG164" s="592"/>
      <c r="BH164" s="592"/>
      <c r="BI164" s="592"/>
      <c r="BJ164" s="592"/>
      <c r="BK164" s="592"/>
      <c r="BL164" s="592"/>
      <c r="BM164" s="592"/>
      <c r="BN164" s="592"/>
      <c r="BO164" s="592"/>
      <c r="BP164" s="592"/>
      <c r="BQ164" s="592"/>
      <c r="BR164" s="592"/>
      <c r="BS164" s="592"/>
      <c r="BT164" s="592"/>
      <c r="BU164" s="592"/>
      <c r="BV164" s="5"/>
      <c r="BW164" s="5"/>
      <c r="BX164" s="5"/>
      <c r="BY164" s="5"/>
      <c r="BZ164" s="5"/>
    </row>
    <row r="165" spans="1:78" hidden="1" x14ac:dyDescent="0.25">
      <c r="A165" s="11"/>
      <c r="B165" s="11"/>
      <c r="C165" s="11"/>
      <c r="D165" s="11"/>
      <c r="E165" s="11"/>
      <c r="F165" s="11"/>
      <c r="G165" s="11"/>
      <c r="H165" s="11"/>
      <c r="I165" s="11"/>
      <c r="J165" s="11"/>
      <c r="K165" s="11"/>
      <c r="L165" s="11"/>
      <c r="M165" s="11"/>
      <c r="N165" s="11"/>
      <c r="O165" s="11"/>
      <c r="P165" s="11"/>
      <c r="Q165" s="11"/>
      <c r="R165" s="11"/>
      <c r="S165" s="32" t="s">
        <v>692</v>
      </c>
      <c r="T165" s="11"/>
      <c r="U165" s="11"/>
      <c r="V165" s="5"/>
      <c r="W165" s="5"/>
      <c r="X165" s="5"/>
      <c r="Y165" s="5"/>
      <c r="Z165" s="5"/>
      <c r="AA165" s="32" t="s">
        <v>692</v>
      </c>
      <c r="AB165" s="5"/>
      <c r="AC165" s="5"/>
      <c r="AD165" s="5"/>
      <c r="AE165" s="5"/>
      <c r="AF165" s="5"/>
      <c r="AG165" s="5"/>
      <c r="AH165" s="5"/>
      <c r="AI165" s="5"/>
      <c r="AJ165" s="5"/>
      <c r="AK165" s="592" t="s">
        <v>693</v>
      </c>
      <c r="AL165" s="592"/>
      <c r="AM165" s="592"/>
      <c r="AN165" s="592"/>
      <c r="AO165" s="592"/>
      <c r="AP165" s="592"/>
      <c r="AQ165" s="592"/>
      <c r="AR165" s="592"/>
      <c r="AS165" s="592"/>
      <c r="AT165" s="592"/>
      <c r="AU165" s="592"/>
      <c r="AV165" s="592"/>
      <c r="AW165" s="592"/>
      <c r="AX165" s="592"/>
      <c r="AY165" s="592"/>
      <c r="AZ165" s="592"/>
      <c r="BA165" s="592"/>
      <c r="BB165" s="592"/>
      <c r="BC165" s="592"/>
      <c r="BD165" s="592"/>
      <c r="BE165" s="592"/>
      <c r="BF165" s="592"/>
      <c r="BG165" s="592"/>
      <c r="BH165" s="592"/>
      <c r="BI165" s="592"/>
      <c r="BJ165" s="592"/>
      <c r="BK165" s="592"/>
      <c r="BL165" s="592"/>
      <c r="BM165" s="592"/>
      <c r="BN165" s="592"/>
      <c r="BO165" s="592"/>
      <c r="BP165" s="592"/>
      <c r="BQ165" s="592"/>
      <c r="BR165" s="592"/>
      <c r="BS165" s="592"/>
      <c r="BT165" s="592"/>
      <c r="BU165" s="592"/>
      <c r="BV165" s="5"/>
      <c r="BW165" s="5"/>
      <c r="BX165" s="5"/>
      <c r="BY165" s="5"/>
      <c r="BZ165" s="5"/>
    </row>
    <row r="166" spans="1:78" hidden="1" x14ac:dyDescent="0.25">
      <c r="A166" s="11"/>
      <c r="B166" s="11"/>
      <c r="C166" s="11"/>
      <c r="D166" s="11"/>
      <c r="E166" s="11"/>
      <c r="F166" s="11"/>
      <c r="G166" s="11"/>
      <c r="H166" s="11"/>
      <c r="I166" s="11"/>
      <c r="J166" s="11"/>
      <c r="K166" s="11"/>
      <c r="L166" s="11"/>
      <c r="M166" s="11"/>
      <c r="N166" s="11"/>
      <c r="O166" s="11"/>
      <c r="P166" s="11"/>
      <c r="Q166" s="11"/>
      <c r="R166" s="11"/>
      <c r="S166" s="32" t="s">
        <v>694</v>
      </c>
      <c r="T166" s="11"/>
      <c r="U166" s="11"/>
      <c r="V166" s="5"/>
      <c r="W166" s="5"/>
      <c r="X166" s="5"/>
      <c r="Y166" s="5"/>
      <c r="Z166" s="5"/>
      <c r="AA166" s="32" t="s">
        <v>694</v>
      </c>
      <c r="AB166" s="5"/>
      <c r="AC166" s="5"/>
      <c r="AD166" s="5"/>
      <c r="AE166" s="5"/>
      <c r="AF166" s="5"/>
      <c r="AG166" s="5"/>
      <c r="AH166" s="5"/>
      <c r="AI166" s="5"/>
      <c r="AJ166" s="5"/>
      <c r="AK166" s="592" t="s">
        <v>695</v>
      </c>
      <c r="AL166" s="592"/>
      <c r="AM166" s="592"/>
      <c r="AN166" s="592"/>
      <c r="AO166" s="592"/>
      <c r="AP166" s="592"/>
      <c r="AQ166" s="592"/>
      <c r="AR166" s="592"/>
      <c r="AS166" s="592"/>
      <c r="AT166" s="592"/>
      <c r="AU166" s="592"/>
      <c r="AV166" s="592"/>
      <c r="AW166" s="592"/>
      <c r="AX166" s="592"/>
      <c r="AY166" s="592"/>
      <c r="AZ166" s="592"/>
      <c r="BA166" s="592"/>
      <c r="BB166" s="592"/>
      <c r="BC166" s="592"/>
      <c r="BD166" s="592"/>
      <c r="BE166" s="592"/>
      <c r="BF166" s="592"/>
      <c r="BG166" s="592"/>
      <c r="BH166" s="592"/>
      <c r="BI166" s="592"/>
      <c r="BJ166" s="592"/>
      <c r="BK166" s="592"/>
      <c r="BL166" s="592"/>
      <c r="BM166" s="592"/>
      <c r="BN166" s="592"/>
      <c r="BO166" s="592"/>
      <c r="BP166" s="592"/>
      <c r="BQ166" s="592"/>
      <c r="BR166" s="592"/>
      <c r="BS166" s="592"/>
      <c r="BT166" s="592"/>
      <c r="BU166" s="592"/>
      <c r="BV166" s="5"/>
      <c r="BW166" s="5"/>
      <c r="BX166" s="5"/>
      <c r="BY166" s="5"/>
      <c r="BZ166" s="5"/>
    </row>
    <row r="167" spans="1:78" hidden="1" x14ac:dyDescent="0.25">
      <c r="A167" s="11"/>
      <c r="B167" s="11"/>
      <c r="C167" s="11"/>
      <c r="D167" s="11"/>
      <c r="E167" s="11"/>
      <c r="F167" s="11"/>
      <c r="G167" s="11"/>
      <c r="H167" s="11"/>
      <c r="I167" s="11"/>
      <c r="J167" s="11"/>
      <c r="K167" s="11"/>
      <c r="L167" s="11"/>
      <c r="M167" s="11"/>
      <c r="N167" s="11"/>
      <c r="O167" s="11"/>
      <c r="P167" s="11"/>
      <c r="Q167" s="11"/>
      <c r="R167" s="11"/>
      <c r="S167" s="32" t="s">
        <v>696</v>
      </c>
      <c r="T167" s="11"/>
      <c r="U167" s="11"/>
      <c r="V167" s="5"/>
      <c r="W167" s="5"/>
      <c r="X167" s="5"/>
      <c r="Y167" s="5"/>
      <c r="Z167" s="5"/>
      <c r="AA167" s="32" t="s">
        <v>696</v>
      </c>
      <c r="AB167" s="5"/>
      <c r="AC167" s="5"/>
      <c r="AD167" s="5"/>
      <c r="AE167" s="5"/>
      <c r="AF167" s="5"/>
      <c r="AG167" s="5"/>
      <c r="AH167" s="5"/>
      <c r="AI167" s="5"/>
      <c r="AJ167" s="5"/>
      <c r="AK167" s="592" t="s">
        <v>697</v>
      </c>
      <c r="AL167" s="592"/>
      <c r="AM167" s="592"/>
      <c r="AN167" s="592"/>
      <c r="AO167" s="592"/>
      <c r="AP167" s="592"/>
      <c r="AQ167" s="592"/>
      <c r="AR167" s="592"/>
      <c r="AS167" s="592"/>
      <c r="AT167" s="592"/>
      <c r="AU167" s="592"/>
      <c r="AV167" s="592"/>
      <c r="AW167" s="592"/>
      <c r="AX167" s="592"/>
      <c r="AY167" s="592"/>
      <c r="AZ167" s="592"/>
      <c r="BA167" s="592"/>
      <c r="BB167" s="592"/>
      <c r="BC167" s="592"/>
      <c r="BD167" s="592"/>
      <c r="BE167" s="592"/>
      <c r="BF167" s="592"/>
      <c r="BG167" s="592"/>
      <c r="BH167" s="592"/>
      <c r="BI167" s="592"/>
      <c r="BJ167" s="592"/>
      <c r="BK167" s="592"/>
      <c r="BL167" s="592"/>
      <c r="BM167" s="592"/>
      <c r="BN167" s="592"/>
      <c r="BO167" s="592"/>
      <c r="BP167" s="592"/>
      <c r="BQ167" s="592"/>
      <c r="BR167" s="592"/>
      <c r="BS167" s="592"/>
      <c r="BT167" s="592"/>
      <c r="BU167" s="592"/>
      <c r="BV167" s="5"/>
      <c r="BW167" s="5"/>
      <c r="BX167" s="5"/>
      <c r="BY167" s="5"/>
      <c r="BZ167" s="5"/>
    </row>
    <row r="168" spans="1:78" hidden="1" x14ac:dyDescent="0.25">
      <c r="A168" s="11"/>
      <c r="B168" s="11"/>
      <c r="C168" s="11"/>
      <c r="D168" s="11"/>
      <c r="E168" s="11"/>
      <c r="F168" s="11"/>
      <c r="G168" s="11"/>
      <c r="H168" s="11"/>
      <c r="I168" s="11"/>
      <c r="J168" s="11"/>
      <c r="K168" s="11"/>
      <c r="L168" s="11"/>
      <c r="M168" s="11"/>
      <c r="N168" s="11"/>
      <c r="O168" s="11"/>
      <c r="P168" s="11"/>
      <c r="Q168" s="11"/>
      <c r="R168" s="11"/>
      <c r="S168" s="32" t="s">
        <v>698</v>
      </c>
      <c r="T168" s="11"/>
      <c r="U168" s="11"/>
      <c r="V168" s="5"/>
      <c r="W168" s="5"/>
      <c r="X168" s="5"/>
      <c r="Y168" s="5"/>
      <c r="Z168" s="5"/>
      <c r="AA168" s="32" t="s">
        <v>698</v>
      </c>
      <c r="AB168" s="5"/>
      <c r="AC168" s="5"/>
      <c r="AD168" s="5"/>
      <c r="AE168" s="5"/>
      <c r="AF168" s="5"/>
      <c r="AG168" s="5"/>
      <c r="AH168" s="5"/>
      <c r="AI168" s="5"/>
      <c r="AJ168" s="5"/>
      <c r="AK168" s="592" t="s">
        <v>699</v>
      </c>
      <c r="AL168" s="592"/>
      <c r="AM168" s="592"/>
      <c r="AN168" s="592"/>
      <c r="AO168" s="592"/>
      <c r="AP168" s="592"/>
      <c r="AQ168" s="592"/>
      <c r="AR168" s="592"/>
      <c r="AS168" s="592"/>
      <c r="AT168" s="592"/>
      <c r="AU168" s="592"/>
      <c r="AV168" s="592"/>
      <c r="AW168" s="592"/>
      <c r="AX168" s="592"/>
      <c r="AY168" s="592"/>
      <c r="AZ168" s="592"/>
      <c r="BA168" s="592"/>
      <c r="BB168" s="592"/>
      <c r="BC168" s="592"/>
      <c r="BD168" s="592"/>
      <c r="BE168" s="592"/>
      <c r="BF168" s="592"/>
      <c r="BG168" s="592"/>
      <c r="BH168" s="592"/>
      <c r="BI168" s="592"/>
      <c r="BJ168" s="592"/>
      <c r="BK168" s="592"/>
      <c r="BL168" s="592"/>
      <c r="BM168" s="592"/>
      <c r="BN168" s="592"/>
      <c r="BO168" s="592"/>
      <c r="BP168" s="592"/>
      <c r="BQ168" s="592"/>
      <c r="BR168" s="592"/>
      <c r="BS168" s="592"/>
      <c r="BT168" s="592"/>
      <c r="BU168" s="592"/>
      <c r="BV168" s="5"/>
      <c r="BW168" s="5"/>
      <c r="BX168" s="5"/>
      <c r="BY168" s="5"/>
      <c r="BZ168" s="5"/>
    </row>
    <row r="169" spans="1:78" hidden="1" x14ac:dyDescent="0.25">
      <c r="A169" s="11"/>
      <c r="B169" s="11"/>
      <c r="C169" s="11"/>
      <c r="D169" s="11"/>
      <c r="E169" s="11"/>
      <c r="F169" s="11"/>
      <c r="G169" s="11"/>
      <c r="H169" s="11"/>
      <c r="I169" s="11"/>
      <c r="J169" s="11"/>
      <c r="K169" s="11"/>
      <c r="L169" s="11"/>
      <c r="M169" s="11"/>
      <c r="N169" s="11"/>
      <c r="O169" s="11"/>
      <c r="P169" s="11"/>
      <c r="Q169" s="11"/>
      <c r="R169" s="11"/>
      <c r="S169" s="32" t="s">
        <v>700</v>
      </c>
      <c r="T169" s="11"/>
      <c r="U169" s="11"/>
      <c r="V169" s="5"/>
      <c r="W169" s="5"/>
      <c r="X169" s="5"/>
      <c r="Y169" s="5"/>
      <c r="Z169" s="5"/>
      <c r="AA169" s="32" t="s">
        <v>700</v>
      </c>
      <c r="AB169" s="5"/>
      <c r="AC169" s="5"/>
      <c r="AD169" s="5"/>
      <c r="AE169" s="5"/>
      <c r="AF169" s="5"/>
      <c r="AG169" s="5"/>
      <c r="AH169" s="5"/>
      <c r="AI169" s="5"/>
      <c r="AJ169" s="5"/>
      <c r="AK169" s="592" t="s">
        <v>701</v>
      </c>
      <c r="AL169" s="592"/>
      <c r="AM169" s="592"/>
      <c r="AN169" s="592"/>
      <c r="AO169" s="592"/>
      <c r="AP169" s="592"/>
      <c r="AQ169" s="592"/>
      <c r="AR169" s="592"/>
      <c r="AS169" s="592"/>
      <c r="AT169" s="592"/>
      <c r="AU169" s="592"/>
      <c r="AV169" s="592"/>
      <c r="AW169" s="592"/>
      <c r="AX169" s="592"/>
      <c r="AY169" s="592"/>
      <c r="AZ169" s="592"/>
      <c r="BA169" s="592"/>
      <c r="BB169" s="592"/>
      <c r="BC169" s="592"/>
      <c r="BD169" s="592"/>
      <c r="BE169" s="592"/>
      <c r="BF169" s="592"/>
      <c r="BG169" s="592"/>
      <c r="BH169" s="592"/>
      <c r="BI169" s="592"/>
      <c r="BJ169" s="592"/>
      <c r="BK169" s="592"/>
      <c r="BL169" s="592"/>
      <c r="BM169" s="592"/>
      <c r="BN169" s="592"/>
      <c r="BO169" s="592"/>
      <c r="BP169" s="592"/>
      <c r="BQ169" s="592"/>
      <c r="BR169" s="592"/>
      <c r="BS169" s="592"/>
      <c r="BT169" s="592"/>
      <c r="BU169" s="592"/>
      <c r="BV169" s="5"/>
      <c r="BW169" s="5"/>
      <c r="BX169" s="5"/>
      <c r="BY169" s="5"/>
      <c r="BZ169" s="5"/>
    </row>
    <row r="170" spans="1:78" hidden="1" x14ac:dyDescent="0.25">
      <c r="A170" s="11"/>
      <c r="B170" s="11"/>
      <c r="C170" s="11"/>
      <c r="D170" s="11"/>
      <c r="E170" s="11"/>
      <c r="F170" s="11"/>
      <c r="G170" s="11"/>
      <c r="H170" s="11"/>
      <c r="I170" s="11"/>
      <c r="J170" s="11"/>
      <c r="K170" s="11"/>
      <c r="L170" s="11"/>
      <c r="M170" s="11"/>
      <c r="N170" s="11"/>
      <c r="O170" s="11"/>
      <c r="P170" s="11"/>
      <c r="Q170" s="11"/>
      <c r="R170" s="11"/>
      <c r="S170" s="32" t="s">
        <v>702</v>
      </c>
      <c r="T170" s="11"/>
      <c r="U170" s="11"/>
      <c r="V170" s="5"/>
      <c r="W170" s="5"/>
      <c r="X170" s="5"/>
      <c r="Y170" s="5"/>
      <c r="Z170" s="5"/>
      <c r="AA170" s="32" t="s">
        <v>702</v>
      </c>
      <c r="AB170" s="5"/>
      <c r="AC170" s="5"/>
      <c r="AD170" s="5"/>
      <c r="AE170" s="5"/>
      <c r="AF170" s="5"/>
      <c r="AG170" s="5"/>
      <c r="AH170" s="5"/>
      <c r="AI170" s="5"/>
      <c r="AJ170" s="5"/>
      <c r="AK170" s="591" t="s">
        <v>703</v>
      </c>
      <c r="AL170" s="592"/>
      <c r="AM170" s="592"/>
      <c r="AN170" s="592"/>
      <c r="AO170" s="592"/>
      <c r="AP170" s="592"/>
      <c r="AQ170" s="592"/>
      <c r="AR170" s="592"/>
      <c r="AS170" s="592"/>
      <c r="AT170" s="592"/>
      <c r="AU170" s="592"/>
      <c r="AV170" s="592"/>
      <c r="AW170" s="592"/>
      <c r="AX170" s="592"/>
      <c r="AY170" s="592"/>
      <c r="AZ170" s="592"/>
      <c r="BA170" s="592"/>
      <c r="BB170" s="592"/>
      <c r="BC170" s="592"/>
      <c r="BD170" s="592"/>
      <c r="BE170" s="592"/>
      <c r="BF170" s="592"/>
      <c r="BG170" s="592"/>
      <c r="BH170" s="592"/>
      <c r="BI170" s="592"/>
      <c r="BJ170" s="592"/>
      <c r="BK170" s="592"/>
      <c r="BL170" s="592"/>
      <c r="BM170" s="592"/>
      <c r="BN170" s="592"/>
      <c r="BO170" s="592"/>
      <c r="BP170" s="592"/>
      <c r="BQ170" s="592"/>
      <c r="BR170" s="592"/>
      <c r="BS170" s="592"/>
      <c r="BT170" s="592"/>
      <c r="BU170" s="592"/>
      <c r="BV170" s="5"/>
      <c r="BW170" s="5"/>
      <c r="BX170" s="5"/>
      <c r="BY170" s="5"/>
      <c r="BZ170" s="5"/>
    </row>
    <row r="171" spans="1:78" hidden="1" x14ac:dyDescent="0.25">
      <c r="A171" s="11"/>
      <c r="B171" s="11"/>
      <c r="C171" s="11"/>
      <c r="D171" s="11"/>
      <c r="E171" s="11"/>
      <c r="F171" s="11"/>
      <c r="G171" s="11"/>
      <c r="H171" s="11"/>
      <c r="I171" s="11"/>
      <c r="J171" s="11"/>
      <c r="K171" s="11"/>
      <c r="L171" s="11"/>
      <c r="M171" s="11"/>
      <c r="N171" s="11"/>
      <c r="O171" s="11"/>
      <c r="P171" s="11"/>
      <c r="Q171" s="11"/>
      <c r="R171" s="11"/>
      <c r="S171" s="32" t="s">
        <v>704</v>
      </c>
      <c r="T171" s="11"/>
      <c r="U171" s="11"/>
      <c r="V171" s="5"/>
      <c r="W171" s="5"/>
      <c r="X171" s="5"/>
      <c r="Y171" s="5"/>
      <c r="Z171" s="5"/>
      <c r="AA171" s="32" t="s">
        <v>704</v>
      </c>
      <c r="AB171" s="5"/>
      <c r="AC171" s="5"/>
      <c r="AD171" s="5"/>
      <c r="AE171" s="5"/>
      <c r="AF171" s="5"/>
      <c r="AG171" s="5"/>
      <c r="AH171" s="5"/>
      <c r="AI171" s="5"/>
      <c r="AJ171" s="5"/>
      <c r="AK171" s="592" t="s">
        <v>705</v>
      </c>
      <c r="AL171" s="592"/>
      <c r="AM171" s="592"/>
      <c r="AN171" s="592"/>
      <c r="AO171" s="592"/>
      <c r="AP171" s="592"/>
      <c r="AQ171" s="592"/>
      <c r="AR171" s="592"/>
      <c r="AS171" s="592"/>
      <c r="AT171" s="592"/>
      <c r="AU171" s="592"/>
      <c r="AV171" s="592"/>
      <c r="AW171" s="592"/>
      <c r="AX171" s="592"/>
      <c r="AY171" s="592"/>
      <c r="AZ171" s="592"/>
      <c r="BA171" s="592"/>
      <c r="BB171" s="592"/>
      <c r="BC171" s="592"/>
      <c r="BD171" s="592"/>
      <c r="BE171" s="592"/>
      <c r="BF171" s="592"/>
      <c r="BG171" s="592"/>
      <c r="BH171" s="592"/>
      <c r="BI171" s="592"/>
      <c r="BJ171" s="592"/>
      <c r="BK171" s="592"/>
      <c r="BL171" s="592"/>
      <c r="BM171" s="592"/>
      <c r="BN171" s="592"/>
      <c r="BO171" s="592"/>
      <c r="BP171" s="592"/>
      <c r="BQ171" s="592"/>
      <c r="BR171" s="592"/>
      <c r="BS171" s="592"/>
      <c r="BT171" s="592"/>
      <c r="BU171" s="592"/>
      <c r="BV171" s="5"/>
      <c r="BW171" s="5"/>
      <c r="BX171" s="5"/>
      <c r="BY171" s="5"/>
      <c r="BZ171" s="5"/>
    </row>
    <row r="172" spans="1:78" hidden="1" x14ac:dyDescent="0.25">
      <c r="A172" s="11"/>
      <c r="B172" s="11"/>
      <c r="C172" s="11"/>
      <c r="D172" s="11"/>
      <c r="E172" s="11"/>
      <c r="F172" s="11"/>
      <c r="G172" s="11"/>
      <c r="H172" s="11"/>
      <c r="I172" s="11"/>
      <c r="J172" s="11"/>
      <c r="K172" s="11"/>
      <c r="L172" s="11"/>
      <c r="M172" s="11"/>
      <c r="N172" s="11"/>
      <c r="O172" s="11"/>
      <c r="P172" s="11"/>
      <c r="Q172" s="11"/>
      <c r="R172" s="11"/>
      <c r="S172" s="32" t="s">
        <v>706</v>
      </c>
      <c r="T172" s="11"/>
      <c r="U172" s="11"/>
      <c r="V172" s="5"/>
      <c r="W172" s="5"/>
      <c r="X172" s="5"/>
      <c r="Y172" s="5"/>
      <c r="Z172" s="5"/>
      <c r="AA172" s="32" t="s">
        <v>706</v>
      </c>
      <c r="AB172" s="5"/>
      <c r="AC172" s="5"/>
      <c r="AD172" s="5"/>
      <c r="AE172" s="5"/>
      <c r="AF172" s="5"/>
      <c r="AG172" s="5"/>
      <c r="AH172" s="5"/>
      <c r="AI172" s="5"/>
      <c r="AJ172" s="5"/>
      <c r="AK172" s="592" t="s">
        <v>707</v>
      </c>
      <c r="AL172" s="592"/>
      <c r="AM172" s="592"/>
      <c r="AN172" s="592"/>
      <c r="AO172" s="592"/>
      <c r="AP172" s="592"/>
      <c r="AQ172" s="592"/>
      <c r="AR172" s="592"/>
      <c r="AS172" s="592"/>
      <c r="AT172" s="592"/>
      <c r="AU172" s="592"/>
      <c r="AV172" s="592"/>
      <c r="AW172" s="592"/>
      <c r="AX172" s="592"/>
      <c r="AY172" s="592"/>
      <c r="AZ172" s="592"/>
      <c r="BA172" s="592"/>
      <c r="BB172" s="592"/>
      <c r="BC172" s="592"/>
      <c r="BD172" s="592"/>
      <c r="BE172" s="592"/>
      <c r="BF172" s="592"/>
      <c r="BG172" s="592"/>
      <c r="BH172" s="592"/>
      <c r="BI172" s="592"/>
      <c r="BJ172" s="592"/>
      <c r="BK172" s="592"/>
      <c r="BL172" s="592"/>
      <c r="BM172" s="592"/>
      <c r="BN172" s="592"/>
      <c r="BO172" s="592"/>
      <c r="BP172" s="592"/>
      <c r="BQ172" s="592"/>
      <c r="BR172" s="592"/>
      <c r="BS172" s="592"/>
      <c r="BT172" s="592"/>
      <c r="BU172" s="592"/>
      <c r="BV172" s="5"/>
      <c r="BW172" s="5"/>
      <c r="BX172" s="5"/>
      <c r="BY172" s="5"/>
      <c r="BZ172" s="5"/>
    </row>
    <row r="173" spans="1:78" hidden="1" x14ac:dyDescent="0.25">
      <c r="A173" s="11"/>
      <c r="B173" s="11"/>
      <c r="C173" s="11"/>
      <c r="D173" s="11"/>
      <c r="E173" s="11"/>
      <c r="F173" s="11"/>
      <c r="G173" s="11"/>
      <c r="H173" s="11"/>
      <c r="I173" s="11"/>
      <c r="J173" s="11"/>
      <c r="K173" s="11"/>
      <c r="L173" s="11"/>
      <c r="M173" s="11"/>
      <c r="N173" s="11"/>
      <c r="O173" s="11"/>
      <c r="P173" s="11"/>
      <c r="Q173" s="11"/>
      <c r="R173" s="11"/>
      <c r="S173" s="32" t="s">
        <v>708</v>
      </c>
      <c r="T173" s="11"/>
      <c r="U173" s="11"/>
      <c r="V173" s="5"/>
      <c r="W173" s="5"/>
      <c r="X173" s="5"/>
      <c r="Y173" s="5"/>
      <c r="Z173" s="5"/>
      <c r="AA173" s="32" t="s">
        <v>708</v>
      </c>
      <c r="AB173" s="5"/>
      <c r="AC173" s="5"/>
      <c r="AD173" s="5"/>
      <c r="AE173" s="5"/>
      <c r="AF173" s="5"/>
      <c r="AG173" s="5"/>
      <c r="AH173" s="5"/>
      <c r="AI173" s="5"/>
      <c r="AJ173" s="5"/>
      <c r="AK173" s="591" t="s">
        <v>709</v>
      </c>
      <c r="AL173" s="592"/>
      <c r="AM173" s="592"/>
      <c r="AN173" s="592"/>
      <c r="AO173" s="592"/>
      <c r="AP173" s="592"/>
      <c r="AQ173" s="592"/>
      <c r="AR173" s="592"/>
      <c r="AS173" s="592"/>
      <c r="AT173" s="592"/>
      <c r="AU173" s="592"/>
      <c r="AV173" s="592"/>
      <c r="AW173" s="592"/>
      <c r="AX173" s="592"/>
      <c r="AY173" s="592"/>
      <c r="AZ173" s="592"/>
      <c r="BA173" s="592"/>
      <c r="BB173" s="592"/>
      <c r="BC173" s="592"/>
      <c r="BD173" s="592"/>
      <c r="BE173" s="592"/>
      <c r="BF173" s="592"/>
      <c r="BG173" s="592"/>
      <c r="BH173" s="592"/>
      <c r="BI173" s="592"/>
      <c r="BJ173" s="592"/>
      <c r="BK173" s="592"/>
      <c r="BL173" s="592"/>
      <c r="BM173" s="592"/>
      <c r="BN173" s="592"/>
      <c r="BO173" s="592"/>
      <c r="BP173" s="592"/>
      <c r="BQ173" s="592"/>
      <c r="BR173" s="592"/>
      <c r="BS173" s="592"/>
      <c r="BT173" s="592"/>
      <c r="BU173" s="592"/>
      <c r="BV173" s="5"/>
      <c r="BW173" s="5"/>
      <c r="BX173" s="5"/>
      <c r="BY173" s="5"/>
      <c r="BZ173" s="5"/>
    </row>
    <row r="174" spans="1:78" hidden="1" x14ac:dyDescent="0.25">
      <c r="A174" s="11"/>
      <c r="B174" s="11"/>
      <c r="C174" s="11"/>
      <c r="D174" s="11"/>
      <c r="E174" s="11"/>
      <c r="F174" s="11"/>
      <c r="G174" s="11"/>
      <c r="H174" s="11"/>
      <c r="I174" s="11"/>
      <c r="J174" s="11"/>
      <c r="K174" s="11"/>
      <c r="L174" s="11"/>
      <c r="M174" s="11"/>
      <c r="N174" s="11"/>
      <c r="O174" s="11"/>
      <c r="P174" s="11"/>
      <c r="Q174" s="11"/>
      <c r="R174" s="11"/>
      <c r="S174" s="32" t="s">
        <v>524</v>
      </c>
      <c r="T174" s="11"/>
      <c r="U174" s="11"/>
      <c r="V174" s="5"/>
      <c r="W174" s="5"/>
      <c r="X174" s="5"/>
      <c r="Y174" s="5"/>
      <c r="Z174" s="5"/>
      <c r="AA174" s="32" t="s">
        <v>524</v>
      </c>
      <c r="AB174" s="5"/>
      <c r="AC174" s="5"/>
      <c r="AD174" s="5"/>
      <c r="AE174" s="5"/>
      <c r="AF174" s="5"/>
      <c r="AG174" s="5"/>
      <c r="AH174" s="5"/>
      <c r="AI174" s="5"/>
      <c r="AJ174" s="5"/>
      <c r="AK174" s="593" t="s">
        <v>525</v>
      </c>
      <c r="AL174" s="593"/>
      <c r="AM174" s="593"/>
      <c r="AN174" s="593"/>
      <c r="AO174" s="593"/>
      <c r="AP174" s="593"/>
      <c r="AQ174" s="593"/>
      <c r="AR174" s="593"/>
      <c r="AS174" s="593"/>
      <c r="AT174" s="593"/>
      <c r="AU174" s="593"/>
      <c r="AV174" s="593"/>
      <c r="AW174" s="593"/>
      <c r="AX174" s="593"/>
      <c r="AY174" s="593"/>
      <c r="AZ174" s="593"/>
      <c r="BA174" s="593"/>
      <c r="BB174" s="593"/>
      <c r="BC174" s="593"/>
      <c r="BD174" s="593"/>
      <c r="BE174" s="593"/>
      <c r="BF174" s="593"/>
      <c r="BG174" s="593"/>
      <c r="BH174" s="593"/>
      <c r="BI174" s="593"/>
      <c r="BJ174" s="593"/>
      <c r="BK174" s="593"/>
      <c r="BL174" s="593"/>
      <c r="BM174" s="593"/>
      <c r="BN174" s="593"/>
      <c r="BO174" s="593"/>
      <c r="BP174" s="593"/>
      <c r="BQ174" s="593"/>
      <c r="BR174" s="593"/>
      <c r="BS174" s="593"/>
      <c r="BT174" s="593"/>
      <c r="BU174" s="593"/>
      <c r="BV174" s="5"/>
      <c r="BW174" s="5"/>
      <c r="BX174" s="5"/>
      <c r="BY174" s="5"/>
      <c r="BZ174" s="5"/>
    </row>
    <row r="175" spans="1:78" hidden="1" x14ac:dyDescent="0.25">
      <c r="A175" s="11"/>
      <c r="B175" s="11"/>
      <c r="C175" s="11"/>
      <c r="D175" s="11"/>
      <c r="E175" s="11"/>
      <c r="F175" s="11"/>
      <c r="G175" s="11"/>
      <c r="H175" s="11"/>
      <c r="I175" s="11"/>
      <c r="J175" s="11"/>
      <c r="K175" s="11"/>
      <c r="L175" s="11"/>
      <c r="M175" s="11"/>
      <c r="N175" s="11"/>
      <c r="O175" s="11"/>
      <c r="P175" s="11"/>
      <c r="Q175" s="11"/>
      <c r="R175" s="11"/>
      <c r="S175" s="32" t="s">
        <v>710</v>
      </c>
      <c r="T175" s="11"/>
      <c r="U175" s="11"/>
      <c r="V175" s="5"/>
      <c r="W175" s="5"/>
      <c r="X175" s="5"/>
      <c r="Y175" s="5"/>
      <c r="Z175" s="5"/>
      <c r="AA175" s="32" t="s">
        <v>710</v>
      </c>
      <c r="AB175" s="5"/>
      <c r="AC175" s="5"/>
      <c r="AD175" s="5"/>
      <c r="AE175" s="5"/>
      <c r="AF175" s="5"/>
      <c r="AG175" s="5"/>
      <c r="AH175" s="5"/>
      <c r="AI175" s="5"/>
      <c r="AJ175" s="5"/>
      <c r="AK175" s="591" t="s">
        <v>711</v>
      </c>
      <c r="AL175" s="592"/>
      <c r="AM175" s="592"/>
      <c r="AN175" s="592"/>
      <c r="AO175" s="592"/>
      <c r="AP175" s="592"/>
      <c r="AQ175" s="592"/>
      <c r="AR175" s="592"/>
      <c r="AS175" s="592"/>
      <c r="AT175" s="592"/>
      <c r="AU175" s="592"/>
      <c r="AV175" s="592"/>
      <c r="AW175" s="592"/>
      <c r="AX175" s="592"/>
      <c r="AY175" s="592"/>
      <c r="AZ175" s="592"/>
      <c r="BA175" s="592"/>
      <c r="BB175" s="592"/>
      <c r="BC175" s="592"/>
      <c r="BD175" s="592"/>
      <c r="BE175" s="592"/>
      <c r="BF175" s="592"/>
      <c r="BG175" s="592"/>
      <c r="BH175" s="592"/>
      <c r="BI175" s="592"/>
      <c r="BJ175" s="592"/>
      <c r="BK175" s="592"/>
      <c r="BL175" s="592"/>
      <c r="BM175" s="592"/>
      <c r="BN175" s="592"/>
      <c r="BO175" s="592"/>
      <c r="BP175" s="592"/>
      <c r="BQ175" s="592"/>
      <c r="BR175" s="592"/>
      <c r="BS175" s="592"/>
      <c r="BT175" s="592"/>
      <c r="BU175" s="592"/>
      <c r="BV175" s="5"/>
      <c r="BW175" s="5"/>
      <c r="BX175" s="5"/>
      <c r="BY175" s="5"/>
      <c r="BZ175" s="5"/>
    </row>
    <row r="176" spans="1:78" hidden="1" x14ac:dyDescent="0.25">
      <c r="A176" s="11"/>
      <c r="B176" s="11"/>
      <c r="C176" s="11"/>
      <c r="D176" s="11"/>
      <c r="E176" s="11"/>
      <c r="F176" s="11"/>
      <c r="G176" s="11"/>
      <c r="H176" s="11"/>
      <c r="I176" s="11"/>
      <c r="J176" s="11"/>
      <c r="K176" s="11"/>
      <c r="L176" s="11"/>
      <c r="M176" s="11"/>
      <c r="N176" s="11"/>
      <c r="O176" s="11"/>
      <c r="P176" s="11"/>
      <c r="Q176" s="11"/>
      <c r="R176" s="11"/>
      <c r="S176" s="32" t="s">
        <v>712</v>
      </c>
      <c r="T176" s="11"/>
      <c r="U176" s="11"/>
      <c r="V176" s="5"/>
      <c r="W176" s="5"/>
      <c r="X176" s="5"/>
      <c r="Y176" s="5"/>
      <c r="Z176" s="5"/>
      <c r="AA176" s="32" t="s">
        <v>712</v>
      </c>
      <c r="AB176" s="5"/>
      <c r="AC176" s="5"/>
      <c r="AD176" s="5"/>
      <c r="AE176" s="5"/>
      <c r="AF176" s="5"/>
      <c r="AG176" s="5"/>
      <c r="AH176" s="5"/>
      <c r="AI176" s="5"/>
      <c r="AJ176" s="5"/>
      <c r="AK176" s="592" t="s">
        <v>713</v>
      </c>
      <c r="AL176" s="592"/>
      <c r="AM176" s="592"/>
      <c r="AN176" s="592"/>
      <c r="AO176" s="592"/>
      <c r="AP176" s="592"/>
      <c r="AQ176" s="592"/>
      <c r="AR176" s="592"/>
      <c r="AS176" s="592"/>
      <c r="AT176" s="592"/>
      <c r="AU176" s="592"/>
      <c r="AV176" s="592"/>
      <c r="AW176" s="592"/>
      <c r="AX176" s="592"/>
      <c r="AY176" s="592"/>
      <c r="AZ176" s="592"/>
      <c r="BA176" s="592"/>
      <c r="BB176" s="592"/>
      <c r="BC176" s="592"/>
      <c r="BD176" s="592"/>
      <c r="BE176" s="592"/>
      <c r="BF176" s="592"/>
      <c r="BG176" s="592"/>
      <c r="BH176" s="592"/>
      <c r="BI176" s="592"/>
      <c r="BJ176" s="592"/>
      <c r="BK176" s="592"/>
      <c r="BL176" s="592"/>
      <c r="BM176" s="592"/>
      <c r="BN176" s="592"/>
      <c r="BO176" s="592"/>
      <c r="BP176" s="592"/>
      <c r="BQ176" s="592"/>
      <c r="BR176" s="592"/>
      <c r="BS176" s="592"/>
      <c r="BT176" s="592"/>
      <c r="BU176" s="592"/>
      <c r="BV176" s="5"/>
      <c r="BW176" s="5"/>
      <c r="BX176" s="5"/>
      <c r="BY176" s="5"/>
      <c r="BZ176" s="5"/>
    </row>
    <row r="177" spans="1:78" hidden="1" x14ac:dyDescent="0.25">
      <c r="A177" s="11"/>
      <c r="B177" s="11"/>
      <c r="C177" s="11"/>
      <c r="D177" s="11"/>
      <c r="E177" s="11"/>
      <c r="F177" s="11"/>
      <c r="G177" s="11"/>
      <c r="H177" s="11"/>
      <c r="I177" s="11"/>
      <c r="J177" s="11"/>
      <c r="K177" s="11"/>
      <c r="L177" s="11"/>
      <c r="M177" s="11"/>
      <c r="N177" s="11"/>
      <c r="O177" s="11"/>
      <c r="P177" s="11"/>
      <c r="Q177" s="11"/>
      <c r="R177" s="11"/>
      <c r="S177" s="32" t="s">
        <v>714</v>
      </c>
      <c r="T177" s="11"/>
      <c r="U177" s="11"/>
      <c r="V177" s="5"/>
      <c r="W177" s="5"/>
      <c r="X177" s="5"/>
      <c r="Y177" s="5"/>
      <c r="Z177" s="5"/>
      <c r="AA177" s="32" t="s">
        <v>714</v>
      </c>
      <c r="AB177" s="5"/>
      <c r="AC177" s="5"/>
      <c r="AD177" s="5"/>
      <c r="AE177" s="5"/>
      <c r="AF177" s="5"/>
      <c r="AG177" s="5"/>
      <c r="AH177" s="5"/>
      <c r="AI177" s="5"/>
      <c r="AJ177" s="5"/>
      <c r="AK177" s="591" t="s">
        <v>715</v>
      </c>
      <c r="AL177" s="592"/>
      <c r="AM177" s="592"/>
      <c r="AN177" s="592"/>
      <c r="AO177" s="592"/>
      <c r="AP177" s="592"/>
      <c r="AQ177" s="592"/>
      <c r="AR177" s="592"/>
      <c r="AS177" s="592"/>
      <c r="AT177" s="592"/>
      <c r="AU177" s="592"/>
      <c r="AV177" s="592"/>
      <c r="AW177" s="592"/>
      <c r="AX177" s="592"/>
      <c r="AY177" s="592"/>
      <c r="AZ177" s="592"/>
      <c r="BA177" s="592"/>
      <c r="BB177" s="592"/>
      <c r="BC177" s="592"/>
      <c r="BD177" s="592"/>
      <c r="BE177" s="592"/>
      <c r="BF177" s="592"/>
      <c r="BG177" s="592"/>
      <c r="BH177" s="592"/>
      <c r="BI177" s="592"/>
      <c r="BJ177" s="592"/>
      <c r="BK177" s="592"/>
      <c r="BL177" s="592"/>
      <c r="BM177" s="592"/>
      <c r="BN177" s="592"/>
      <c r="BO177" s="592"/>
      <c r="BP177" s="592"/>
      <c r="BQ177" s="592"/>
      <c r="BR177" s="592"/>
      <c r="BS177" s="592"/>
      <c r="BT177" s="592"/>
      <c r="BU177" s="592"/>
      <c r="BV177" s="5"/>
      <c r="BW177" s="5"/>
      <c r="BX177" s="5"/>
      <c r="BY177" s="5"/>
      <c r="BZ177" s="5"/>
    </row>
    <row r="178" spans="1:78" hidden="1" x14ac:dyDescent="0.25">
      <c r="A178" s="11"/>
      <c r="B178" s="11"/>
      <c r="C178" s="11"/>
      <c r="D178" s="11"/>
      <c r="E178" s="11"/>
      <c r="F178" s="11"/>
      <c r="G178" s="11"/>
      <c r="H178" s="11"/>
      <c r="I178" s="11"/>
      <c r="J178" s="11"/>
      <c r="K178" s="11"/>
      <c r="L178" s="11"/>
      <c r="M178" s="11"/>
      <c r="N178" s="11"/>
      <c r="O178" s="11"/>
      <c r="P178" s="11"/>
      <c r="Q178" s="11"/>
      <c r="R178" s="11"/>
      <c r="S178" s="32" t="s">
        <v>524</v>
      </c>
      <c r="T178" s="11"/>
      <c r="U178" s="11"/>
      <c r="V178" s="5"/>
      <c r="W178" s="5"/>
      <c r="X178" s="5"/>
      <c r="Y178" s="5"/>
      <c r="Z178" s="5"/>
      <c r="AA178" s="32" t="s">
        <v>524</v>
      </c>
      <c r="AB178" s="5"/>
      <c r="AC178" s="5"/>
      <c r="AD178" s="5"/>
      <c r="AE178" s="5"/>
      <c r="AF178" s="5"/>
      <c r="AG178" s="5"/>
      <c r="AH178" s="5"/>
      <c r="AI178" s="5"/>
      <c r="AJ178" s="5"/>
      <c r="AK178" s="593" t="s">
        <v>525</v>
      </c>
      <c r="AL178" s="593"/>
      <c r="AM178" s="593"/>
      <c r="AN178" s="593"/>
      <c r="AO178" s="593"/>
      <c r="AP178" s="593"/>
      <c r="AQ178" s="593"/>
      <c r="AR178" s="593"/>
      <c r="AS178" s="593"/>
      <c r="AT178" s="593"/>
      <c r="AU178" s="593"/>
      <c r="AV178" s="593"/>
      <c r="AW178" s="593"/>
      <c r="AX178" s="593"/>
      <c r="AY178" s="593"/>
      <c r="AZ178" s="593"/>
      <c r="BA178" s="593"/>
      <c r="BB178" s="593"/>
      <c r="BC178" s="593"/>
      <c r="BD178" s="593"/>
      <c r="BE178" s="593"/>
      <c r="BF178" s="593"/>
      <c r="BG178" s="593"/>
      <c r="BH178" s="593"/>
      <c r="BI178" s="593"/>
      <c r="BJ178" s="593"/>
      <c r="BK178" s="593"/>
      <c r="BL178" s="593"/>
      <c r="BM178" s="593"/>
      <c r="BN178" s="593"/>
      <c r="BO178" s="593"/>
      <c r="BP178" s="593"/>
      <c r="BQ178" s="593"/>
      <c r="BR178" s="593"/>
      <c r="BS178" s="593"/>
      <c r="BT178" s="593"/>
      <c r="BU178" s="593"/>
      <c r="BV178" s="5"/>
      <c r="BW178" s="5"/>
      <c r="BX178" s="5"/>
      <c r="BY178" s="5"/>
      <c r="BZ178" s="5"/>
    </row>
    <row r="179" spans="1:78" hidden="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row>
    <row r="180" spans="1:78" hidden="1" x14ac:dyDescent="0.25">
      <c r="A180" s="11"/>
      <c r="B180" s="11"/>
      <c r="C180" s="11"/>
      <c r="D180" s="11"/>
      <c r="E180" s="11"/>
      <c r="F180" s="11"/>
      <c r="G180" s="11"/>
      <c r="H180" s="11"/>
      <c r="I180" s="11"/>
      <c r="J180" s="11"/>
      <c r="K180" s="11"/>
      <c r="L180" s="11"/>
      <c r="M180" s="11"/>
      <c r="N180" s="11"/>
      <c r="O180" s="11"/>
      <c r="P180" s="11"/>
      <c r="Q180" s="11"/>
      <c r="R180" s="11"/>
      <c r="S180" s="5"/>
      <c r="T180" s="26"/>
      <c r="U180" s="26"/>
      <c r="V180" s="26"/>
      <c r="W180" s="26"/>
      <c r="X180" s="26"/>
      <c r="Y180" s="26"/>
      <c r="Z180" s="26"/>
      <c r="AA180" s="26"/>
      <c r="AB180" s="26"/>
      <c r="AC180" s="26"/>
      <c r="AD180" s="26"/>
      <c r="AE180" s="26"/>
      <c r="AF180" s="26"/>
      <c r="AG180" s="26"/>
      <c r="AH180" s="26"/>
      <c r="AI180" s="26"/>
      <c r="AJ180" s="26"/>
      <c r="AK180" s="26"/>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row>
    <row r="181" spans="1:78" ht="13" hidden="1" thickBot="1" x14ac:dyDescent="0.3">
      <c r="A181" s="11"/>
      <c r="B181" s="11"/>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row>
    <row r="182" spans="1:78" hidden="1" x14ac:dyDescent="0.25">
      <c r="A182" s="11"/>
      <c r="B182" s="11"/>
      <c r="C182" s="13"/>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5"/>
      <c r="BC182" s="5"/>
      <c r="BD182" s="5"/>
      <c r="BE182" s="5"/>
      <c r="BF182" s="5"/>
      <c r="BG182" s="5"/>
      <c r="BH182" s="5"/>
      <c r="BI182" s="5"/>
      <c r="BJ182" s="5"/>
      <c r="BK182" s="5"/>
      <c r="BL182" s="5"/>
      <c r="BM182" s="5"/>
      <c r="BN182" s="5"/>
      <c r="BO182" s="5"/>
      <c r="BP182" s="5"/>
      <c r="BQ182" s="5"/>
      <c r="BR182" s="5"/>
      <c r="BS182" s="5"/>
      <c r="BT182" s="5"/>
      <c r="BU182" s="5"/>
    </row>
    <row r="183" spans="1:78" ht="15.5" hidden="1" x14ac:dyDescent="0.35">
      <c r="A183" s="11"/>
      <c r="B183" s="11"/>
      <c r="C183" s="16"/>
      <c r="D183" s="11"/>
      <c r="E183" s="11"/>
      <c r="F183" s="101" t="s">
        <v>716</v>
      </c>
      <c r="G183" s="11"/>
      <c r="H183" s="11"/>
      <c r="I183" s="11"/>
      <c r="J183" s="11"/>
      <c r="K183" s="11"/>
      <c r="L183" s="11"/>
      <c r="M183" s="11"/>
      <c r="N183" s="11"/>
      <c r="O183" s="11"/>
      <c r="P183" s="11"/>
      <c r="Q183" s="580" t="str">
        <f>K3&amp;" "&amp;O3</f>
        <v>2203 ABERDEEN STREET</v>
      </c>
      <c r="R183" s="581"/>
      <c r="S183" s="581"/>
      <c r="T183" s="581"/>
      <c r="U183" s="581"/>
      <c r="V183" s="581"/>
      <c r="W183" s="581"/>
      <c r="X183" s="581"/>
      <c r="Y183" s="581"/>
      <c r="Z183" s="581"/>
      <c r="AA183" s="581"/>
      <c r="AB183" s="581"/>
      <c r="AC183" s="581"/>
      <c r="AD183" s="581"/>
      <c r="AE183" s="581"/>
      <c r="AF183" s="581"/>
      <c r="AG183" s="581"/>
      <c r="AH183" s="581"/>
      <c r="AI183" s="581"/>
      <c r="AJ183" s="581"/>
      <c r="AK183" s="581"/>
      <c r="AL183" s="581"/>
      <c r="AM183" s="581"/>
      <c r="AN183" s="581"/>
      <c r="AO183" s="581"/>
      <c r="AP183" s="581"/>
      <c r="AQ183" s="581"/>
      <c r="AR183" s="581"/>
      <c r="AS183" s="581"/>
      <c r="AT183" s="581"/>
      <c r="AU183" s="581"/>
      <c r="AV183" s="582"/>
      <c r="AW183" s="11"/>
      <c r="AX183" s="11"/>
      <c r="AY183" s="11"/>
      <c r="AZ183" s="11"/>
      <c r="BA183" s="11"/>
      <c r="BB183" s="17"/>
      <c r="BC183" s="5"/>
      <c r="BD183" s="5"/>
      <c r="BE183" s="5"/>
      <c r="BF183" s="5"/>
      <c r="BG183" s="5"/>
      <c r="BH183" s="5"/>
      <c r="BI183" s="5"/>
      <c r="BJ183" s="5"/>
      <c r="BK183" s="5"/>
      <c r="BL183" s="5"/>
      <c r="BM183" s="5"/>
      <c r="BN183" s="5"/>
      <c r="BO183" s="5"/>
      <c r="BP183" s="5"/>
      <c r="BQ183" s="5"/>
      <c r="BR183" s="5"/>
      <c r="BS183" s="5"/>
      <c r="BT183" s="5"/>
      <c r="BU183" s="5"/>
    </row>
    <row r="184" spans="1:78" ht="15.5" hidden="1" x14ac:dyDescent="0.35">
      <c r="A184" s="11"/>
      <c r="B184" s="11"/>
      <c r="C184" s="16"/>
      <c r="D184" s="11"/>
      <c r="E184" s="11"/>
      <c r="F184" s="101"/>
      <c r="G184" s="11"/>
      <c r="H184" s="11"/>
      <c r="I184" s="11"/>
      <c r="J184" s="11"/>
      <c r="K184" s="11"/>
      <c r="L184" s="11"/>
      <c r="M184" s="11"/>
      <c r="N184" s="11"/>
      <c r="O184" s="11"/>
      <c r="P184" s="11"/>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1"/>
      <c r="AX184" s="11"/>
      <c r="AY184" s="11"/>
      <c r="AZ184" s="11"/>
      <c r="BA184" s="11"/>
      <c r="BB184" s="17"/>
      <c r="BC184" s="5"/>
      <c r="BD184" s="5"/>
      <c r="BE184" s="5"/>
      <c r="BF184" s="5"/>
      <c r="BG184" s="5"/>
      <c r="BH184" s="5"/>
      <c r="BI184" s="5"/>
      <c r="BJ184" s="5"/>
      <c r="BK184" s="5"/>
      <c r="BL184" s="5"/>
      <c r="BM184" s="5"/>
      <c r="BN184" s="5"/>
      <c r="BO184" s="5"/>
      <c r="BP184" s="5"/>
      <c r="BQ184" s="5"/>
      <c r="BR184" s="5"/>
      <c r="BS184" s="5"/>
      <c r="BT184" s="5"/>
      <c r="BU184" s="5"/>
    </row>
    <row r="185" spans="1:78" ht="15.5" hidden="1" x14ac:dyDescent="0.35">
      <c r="A185" s="11"/>
      <c r="B185" s="11"/>
      <c r="C185" s="16"/>
      <c r="D185" s="11"/>
      <c r="E185" s="11"/>
      <c r="F185" s="101" t="s">
        <v>717</v>
      </c>
      <c r="G185" s="11"/>
      <c r="H185" s="11"/>
      <c r="I185" s="11"/>
      <c r="J185" s="11"/>
      <c r="K185" s="11"/>
      <c r="L185" s="11"/>
      <c r="M185" s="11"/>
      <c r="N185" s="11"/>
      <c r="O185" s="11"/>
      <c r="P185" s="11"/>
      <c r="Q185" s="580" t="str">
        <f>K4&amp;" "&amp;O4</f>
        <v xml:space="preserve"> </v>
      </c>
      <c r="R185" s="581"/>
      <c r="S185" s="581"/>
      <c r="T185" s="581"/>
      <c r="U185" s="581"/>
      <c r="V185" s="581"/>
      <c r="W185" s="581"/>
      <c r="X185" s="581"/>
      <c r="Y185" s="581"/>
      <c r="Z185" s="581"/>
      <c r="AA185" s="581"/>
      <c r="AB185" s="581"/>
      <c r="AC185" s="581"/>
      <c r="AD185" s="581"/>
      <c r="AE185" s="581"/>
      <c r="AF185" s="581"/>
      <c r="AG185" s="581"/>
      <c r="AH185" s="581"/>
      <c r="AI185" s="581"/>
      <c r="AJ185" s="581"/>
      <c r="AK185" s="581"/>
      <c r="AL185" s="581"/>
      <c r="AM185" s="581"/>
      <c r="AN185" s="581"/>
      <c r="AO185" s="581"/>
      <c r="AP185" s="581"/>
      <c r="AQ185" s="581"/>
      <c r="AR185" s="581"/>
      <c r="AS185" s="581"/>
      <c r="AT185" s="581"/>
      <c r="AU185" s="581"/>
      <c r="AV185" s="582"/>
      <c r="AW185" s="11"/>
      <c r="AX185" s="11"/>
      <c r="AY185" s="11"/>
      <c r="AZ185" s="11"/>
      <c r="BA185" s="11"/>
      <c r="BB185" s="17"/>
      <c r="BC185" s="5"/>
      <c r="BD185" s="5"/>
      <c r="BE185" s="5"/>
      <c r="BF185" s="5"/>
      <c r="BG185" s="5"/>
      <c r="BH185" s="5"/>
      <c r="BI185" s="5"/>
      <c r="BJ185" s="5"/>
      <c r="BK185" s="5"/>
      <c r="BL185" s="5"/>
      <c r="BM185" s="5"/>
      <c r="BN185" s="5"/>
      <c r="BO185" s="5"/>
      <c r="BP185" s="5"/>
      <c r="BQ185" s="5"/>
      <c r="BR185" s="5"/>
      <c r="BS185" s="5"/>
      <c r="BT185" s="5"/>
      <c r="BU185" s="5"/>
    </row>
    <row r="186" spans="1:78" ht="13" hidden="1" thickBot="1" x14ac:dyDescent="0.3">
      <c r="A186" s="11"/>
      <c r="B186" s="11"/>
      <c r="C186" s="43"/>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5"/>
      <c r="BC186" s="5"/>
      <c r="BD186" s="5"/>
      <c r="BE186" s="5"/>
      <c r="BF186" s="5"/>
      <c r="BG186" s="5"/>
      <c r="BH186" s="5"/>
      <c r="BI186" s="5"/>
      <c r="BJ186" s="5"/>
      <c r="BK186" s="5"/>
      <c r="BL186" s="5"/>
      <c r="BM186" s="5"/>
      <c r="BN186" s="5"/>
      <c r="BO186" s="5"/>
      <c r="BP186" s="5"/>
      <c r="BQ186" s="5"/>
      <c r="BR186" s="5"/>
      <c r="BS186" s="5"/>
      <c r="BT186" s="5"/>
      <c r="BU186" s="5"/>
    </row>
    <row r="187" spans="1:78" hidden="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row>
    <row r="188" spans="1:78" ht="13" hidden="1" x14ac:dyDescent="0.3">
      <c r="A188" s="11"/>
      <c r="B188" s="11"/>
      <c r="C188" s="99" t="s">
        <v>718</v>
      </c>
      <c r="D188" s="5"/>
      <c r="E188" s="5"/>
      <c r="F188" s="5"/>
      <c r="G188" s="5"/>
      <c r="H188" s="5"/>
      <c r="I188" s="5"/>
      <c r="J188" s="5"/>
      <c r="K188" s="5"/>
      <c r="L188" s="5"/>
      <c r="M188" s="583" t="s">
        <v>719</v>
      </c>
      <c r="N188" s="584"/>
      <c r="O188" s="584"/>
      <c r="P188" s="584"/>
      <c r="Q188" s="584"/>
      <c r="R188" s="584"/>
      <c r="S188" s="584"/>
      <c r="T188" s="584"/>
      <c r="U188" s="584"/>
      <c r="V188" s="584"/>
      <c r="W188" s="584"/>
      <c r="X188" s="585"/>
      <c r="Y188" s="11"/>
      <c r="Z188" s="586" t="s">
        <v>720</v>
      </c>
      <c r="AA188" s="587"/>
      <c r="AB188" s="587"/>
      <c r="AC188" s="587"/>
      <c r="AD188" s="587"/>
      <c r="AE188" s="587"/>
      <c r="AF188" s="587"/>
      <c r="AG188" s="587"/>
      <c r="AH188" s="588"/>
      <c r="AI188" s="5"/>
      <c r="AJ188" s="5"/>
      <c r="AK188" s="5"/>
      <c r="AL188" s="586" t="s">
        <v>721</v>
      </c>
      <c r="AM188" s="587"/>
      <c r="AN188" s="587"/>
      <c r="AO188" s="587"/>
      <c r="AP188" s="587"/>
      <c r="AQ188" s="587"/>
      <c r="AR188" s="587"/>
      <c r="AS188" s="587"/>
      <c r="AT188" s="587"/>
      <c r="AU188" s="587"/>
      <c r="AV188" s="587"/>
      <c r="AW188" s="587"/>
      <c r="AX188" s="587"/>
      <c r="AY188" s="587"/>
      <c r="AZ188" s="587"/>
      <c r="BA188" s="587"/>
      <c r="BB188" s="588"/>
      <c r="BC188" s="5"/>
      <c r="BD188" s="5"/>
      <c r="BE188" s="5"/>
      <c r="BF188" s="5"/>
      <c r="BG188" s="5"/>
      <c r="BH188" s="5"/>
      <c r="BI188" s="5"/>
      <c r="BJ188" s="5"/>
      <c r="BK188" s="5"/>
      <c r="BL188" s="5"/>
      <c r="BM188" s="5"/>
      <c r="BN188" s="5"/>
      <c r="BO188" s="5"/>
      <c r="BP188" s="5"/>
      <c r="BQ188" s="5"/>
      <c r="BR188" s="5"/>
      <c r="BS188" s="5"/>
      <c r="BT188" s="5"/>
      <c r="BU188" s="5"/>
    </row>
    <row r="189" spans="1:78" ht="13" hidden="1" x14ac:dyDescent="0.3">
      <c r="A189" s="11"/>
      <c r="B189" s="11"/>
      <c r="C189" s="99"/>
      <c r="D189" s="5"/>
      <c r="E189" s="5"/>
      <c r="F189" s="5"/>
      <c r="G189" s="5"/>
      <c r="H189" s="5"/>
      <c r="I189" s="5"/>
      <c r="J189" s="5"/>
      <c r="K189" s="5"/>
      <c r="L189" s="5"/>
      <c r="M189" s="99"/>
      <c r="N189" s="5"/>
      <c r="O189" s="11"/>
      <c r="P189" s="11"/>
      <c r="Q189" s="11"/>
      <c r="R189" s="11"/>
      <c r="S189" s="5"/>
      <c r="T189" s="11"/>
      <c r="U189" s="11"/>
      <c r="V189" s="11"/>
      <c r="W189" s="11"/>
      <c r="X189" s="11"/>
      <c r="Y189" s="11"/>
      <c r="Z189" s="99"/>
      <c r="AA189" s="5"/>
      <c r="AB189" s="5"/>
      <c r="AC189" s="5"/>
      <c r="AD189" s="5"/>
      <c r="AE189" s="5"/>
      <c r="AF189" s="5"/>
      <c r="AG189" s="5"/>
      <c r="AH189" s="5"/>
      <c r="AI189" s="5"/>
      <c r="AJ189" s="5"/>
      <c r="AK189" s="5"/>
      <c r="AL189" s="99"/>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row>
    <row r="190" spans="1:78" hidden="1" x14ac:dyDescent="0.25">
      <c r="A190" s="11"/>
      <c r="B190" s="11"/>
      <c r="C190" s="5"/>
      <c r="D190" s="5"/>
      <c r="E190" s="5"/>
      <c r="F190" s="5"/>
      <c r="G190" s="5"/>
      <c r="H190" s="5"/>
      <c r="I190" s="5"/>
      <c r="J190" s="5"/>
      <c r="K190" s="5"/>
      <c r="L190" s="103"/>
      <c r="M190" s="379"/>
      <c r="N190" s="379"/>
      <c r="O190" s="379"/>
      <c r="P190" s="379"/>
      <c r="Q190" s="379"/>
      <c r="R190" s="379"/>
      <c r="S190" s="379"/>
      <c r="T190" s="379"/>
      <c r="U190" s="105"/>
      <c r="V190" s="105"/>
      <c r="W190" s="105"/>
      <c r="X190" s="105"/>
      <c r="Y190" s="11"/>
      <c r="Z190" s="11"/>
      <c r="AA190" s="5"/>
      <c r="AB190" s="5"/>
      <c r="AC190" s="5"/>
      <c r="AD190" s="5"/>
      <c r="AE190" s="5"/>
      <c r="AF190" s="5"/>
      <c r="AG190" s="589">
        <f>COUNTIF(AH191:AH301,"Yes")</f>
        <v>0</v>
      </c>
      <c r="AH190" s="590"/>
      <c r="AI190" s="5"/>
      <c r="AJ190" s="5"/>
      <c r="AK190" s="5"/>
      <c r="AL190" s="5"/>
      <c r="AM190" s="5"/>
      <c r="AN190" s="5"/>
      <c r="AO190" s="5"/>
      <c r="AP190" s="5"/>
      <c r="AQ190" s="5"/>
      <c r="AR190" s="5"/>
      <c r="AS190" s="5"/>
      <c r="AT190" s="589">
        <f>COUNTIF(AT191:AT942,"Yes")</f>
        <v>0</v>
      </c>
      <c r="AU190" s="590"/>
      <c r="AV190" s="104"/>
      <c r="AW190" s="105"/>
      <c r="AX190" s="32"/>
      <c r="AY190" s="32"/>
      <c r="AZ190" s="32"/>
      <c r="BA190" s="5"/>
      <c r="BB190" s="589">
        <f>COUNTIF(BB191:BB942,"TRUE")</f>
        <v>0</v>
      </c>
      <c r="BC190" s="590"/>
      <c r="BD190" s="5"/>
      <c r="BE190" s="5"/>
      <c r="BF190" s="5"/>
      <c r="BG190" s="5"/>
      <c r="BH190" s="5"/>
      <c r="BI190" s="5"/>
      <c r="BJ190" s="5"/>
      <c r="BK190" s="5"/>
      <c r="BL190" s="5"/>
      <c r="BM190" s="5"/>
      <c r="BN190" s="5"/>
      <c r="BO190" s="5"/>
      <c r="BP190" s="5"/>
      <c r="BQ190" s="5"/>
      <c r="BR190" s="5"/>
      <c r="BS190" s="5"/>
      <c r="BT190" s="5"/>
      <c r="BU190" s="5"/>
    </row>
    <row r="191" spans="1:78" hidden="1" x14ac:dyDescent="0.25">
      <c r="A191" s="11"/>
      <c r="B191" s="11"/>
      <c r="C191" s="32" t="s">
        <v>722</v>
      </c>
      <c r="D191" s="5"/>
      <c r="E191" s="5"/>
      <c r="F191" s="5"/>
      <c r="G191" s="5"/>
      <c r="H191" s="5"/>
      <c r="I191" s="5"/>
      <c r="J191" s="5"/>
      <c r="K191" s="5"/>
      <c r="L191" s="129"/>
      <c r="M191" s="129"/>
      <c r="N191" s="387"/>
      <c r="O191" s="379"/>
      <c r="P191" s="38"/>
      <c r="Q191" s="379"/>
      <c r="R191" s="379"/>
      <c r="S191" s="379"/>
      <c r="T191" s="379"/>
      <c r="U191" s="105"/>
      <c r="V191" s="105"/>
      <c r="W191" s="105"/>
      <c r="X191" s="105"/>
      <c r="Y191" s="11"/>
      <c r="Z191" s="106" t="s">
        <v>723</v>
      </c>
      <c r="AA191" s="5"/>
      <c r="AB191" s="5"/>
      <c r="AC191" s="5"/>
      <c r="AD191" s="5"/>
      <c r="AE191" s="5"/>
      <c r="AF191" s="5"/>
      <c r="AG191" s="5"/>
      <c r="AH191" s="38" t="str">
        <f>IF(Z191=Q$183,"Yes","")</f>
        <v/>
      </c>
      <c r="AI191" s="5"/>
      <c r="AJ191" s="5"/>
      <c r="AK191" s="5"/>
      <c r="AL191" s="107" t="s">
        <v>724</v>
      </c>
      <c r="AM191" s="32"/>
      <c r="AN191" s="32"/>
      <c r="AO191" s="32"/>
      <c r="AP191" s="32"/>
      <c r="AQ191" s="32"/>
      <c r="AR191" s="32"/>
      <c r="AS191" s="32"/>
      <c r="AT191" s="579" t="str">
        <f t="shared" ref="AT191:AT254" si="0">IF($AL191=$Q$183,"Yes","")</f>
        <v/>
      </c>
      <c r="AU191" s="579"/>
      <c r="AV191" s="579" t="str">
        <f>IF(AX191="90.1-2001","No","Yes")</f>
        <v>Yes</v>
      </c>
      <c r="AW191" s="579"/>
      <c r="AX191" s="108" t="s">
        <v>725</v>
      </c>
      <c r="AY191" s="5"/>
      <c r="AZ191" s="5"/>
      <c r="BA191" s="5"/>
      <c r="BB191" s="579" t="b">
        <f>AND(AT191="Yes",AV191="Yes")</f>
        <v>0</v>
      </c>
      <c r="BC191" s="579"/>
      <c r="BD191" s="5"/>
      <c r="BE191" s="5"/>
      <c r="BF191" s="5"/>
      <c r="BG191" s="5"/>
      <c r="BH191" s="5"/>
      <c r="BI191" s="5"/>
      <c r="BJ191" s="5"/>
      <c r="BK191" s="5"/>
      <c r="BL191" s="5"/>
      <c r="BM191" s="5"/>
      <c r="BN191" s="5"/>
      <c r="BO191" s="5"/>
      <c r="BP191" s="5"/>
      <c r="BQ191" s="5"/>
      <c r="BR191" s="5"/>
      <c r="BS191" s="5"/>
      <c r="BT191" s="5"/>
      <c r="BU191" s="5"/>
    </row>
    <row r="192" spans="1:78" hidden="1" x14ac:dyDescent="0.25">
      <c r="A192" s="11"/>
      <c r="B192" s="11"/>
      <c r="C192" s="32" t="s">
        <v>726</v>
      </c>
      <c r="D192" s="5"/>
      <c r="E192" s="5"/>
      <c r="F192" s="5"/>
      <c r="G192" s="5"/>
      <c r="H192" s="5"/>
      <c r="I192" s="5"/>
      <c r="J192" s="5"/>
      <c r="K192" s="5"/>
      <c r="L192" s="129"/>
      <c r="M192" s="129"/>
      <c r="N192" s="387"/>
      <c r="O192" s="379"/>
      <c r="P192" s="38"/>
      <c r="Q192" s="379"/>
      <c r="R192" s="379"/>
      <c r="S192" s="379"/>
      <c r="T192" s="379"/>
      <c r="U192" s="105"/>
      <c r="V192" s="105"/>
      <c r="W192" s="105"/>
      <c r="X192" s="105"/>
      <c r="Y192" s="11"/>
      <c r="Z192" s="106" t="s">
        <v>727</v>
      </c>
      <c r="AA192" s="5"/>
      <c r="AB192" s="5"/>
      <c r="AC192" s="5"/>
      <c r="AD192" s="5"/>
      <c r="AE192" s="5"/>
      <c r="AF192" s="5"/>
      <c r="AG192" s="5"/>
      <c r="AH192" s="38" t="str">
        <f t="shared" ref="AH192:AH255" si="1">IF(Z192=Q$183,"Yes","")</f>
        <v/>
      </c>
      <c r="AI192" s="5"/>
      <c r="AJ192" s="5"/>
      <c r="AK192" s="5"/>
      <c r="AL192" s="105" t="s">
        <v>728</v>
      </c>
      <c r="AM192" s="32"/>
      <c r="AN192" s="32"/>
      <c r="AO192" s="32"/>
      <c r="AP192" s="32"/>
      <c r="AQ192" s="32"/>
      <c r="AR192" s="32"/>
      <c r="AS192" s="32"/>
      <c r="AT192" s="579" t="str">
        <f t="shared" si="0"/>
        <v/>
      </c>
      <c r="AU192" s="579"/>
      <c r="AV192" s="579" t="str">
        <f t="shared" ref="AV192:AV255" si="2">IF(AX192="90.1-2001","No","Yes")</f>
        <v>No</v>
      </c>
      <c r="AW192" s="579"/>
      <c r="AX192" s="109" t="s">
        <v>729</v>
      </c>
      <c r="AY192" s="5"/>
      <c r="AZ192" s="5"/>
      <c r="BA192" s="5"/>
      <c r="BB192" s="579" t="b">
        <f t="shared" ref="BB192:BB255" si="3">AND(AT192="Yes",AV192="Yes")</f>
        <v>0</v>
      </c>
      <c r="BC192" s="579"/>
      <c r="BD192" s="5"/>
      <c r="BE192" s="5"/>
      <c r="BF192" s="5"/>
      <c r="BG192" s="5"/>
      <c r="BH192" s="5"/>
      <c r="BI192" s="5"/>
      <c r="BJ192" s="5"/>
      <c r="BK192" s="5"/>
      <c r="BL192" s="5"/>
      <c r="BM192" s="5"/>
      <c r="BN192" s="5"/>
      <c r="BO192" s="5"/>
      <c r="BP192" s="5"/>
      <c r="BQ192" s="5"/>
      <c r="BR192" s="5"/>
      <c r="BS192" s="5"/>
      <c r="BT192" s="5"/>
      <c r="BU192" s="5"/>
    </row>
    <row r="193" spans="1:73" hidden="1" x14ac:dyDescent="0.25">
      <c r="A193" s="11"/>
      <c r="B193" s="11"/>
      <c r="C193" s="32" t="s">
        <v>730</v>
      </c>
      <c r="D193" s="5"/>
      <c r="E193" s="5"/>
      <c r="F193" s="5"/>
      <c r="G193" s="5"/>
      <c r="H193" s="5"/>
      <c r="I193" s="5"/>
      <c r="J193" s="5"/>
      <c r="K193" s="5"/>
      <c r="L193" s="129"/>
      <c r="M193" s="129"/>
      <c r="N193" s="387"/>
      <c r="O193" s="379"/>
      <c r="P193" s="38"/>
      <c r="Q193" s="379"/>
      <c r="R193" s="379"/>
      <c r="S193" s="379"/>
      <c r="T193" s="379"/>
      <c r="U193" s="105"/>
      <c r="V193" s="105"/>
      <c r="W193" s="105"/>
      <c r="X193" s="105"/>
      <c r="Y193" s="11"/>
      <c r="Z193" s="106" t="s">
        <v>731</v>
      </c>
      <c r="AA193" s="5"/>
      <c r="AB193" s="5"/>
      <c r="AC193" s="5"/>
      <c r="AD193" s="5"/>
      <c r="AE193" s="5"/>
      <c r="AF193" s="5"/>
      <c r="AG193" s="5"/>
      <c r="AH193" s="38" t="str">
        <f t="shared" si="1"/>
        <v/>
      </c>
      <c r="AI193" s="5"/>
      <c r="AJ193" s="5"/>
      <c r="AK193" s="5"/>
      <c r="AL193" s="105" t="s">
        <v>732</v>
      </c>
      <c r="AM193" s="32"/>
      <c r="AN193" s="32"/>
      <c r="AO193" s="32"/>
      <c r="AP193" s="32"/>
      <c r="AQ193" s="32"/>
      <c r="AR193" s="32"/>
      <c r="AS193" s="32"/>
      <c r="AT193" s="579" t="str">
        <f t="shared" si="0"/>
        <v/>
      </c>
      <c r="AU193" s="579"/>
      <c r="AV193" s="579" t="str">
        <f t="shared" si="2"/>
        <v>Yes</v>
      </c>
      <c r="AW193" s="579"/>
      <c r="AX193" s="109" t="s">
        <v>733</v>
      </c>
      <c r="AY193" s="5"/>
      <c r="AZ193" s="5"/>
      <c r="BA193" s="5"/>
      <c r="BB193" s="579" t="b">
        <f t="shared" si="3"/>
        <v>0</v>
      </c>
      <c r="BC193" s="579"/>
      <c r="BD193" s="5"/>
      <c r="BE193" s="5"/>
      <c r="BF193" s="5"/>
      <c r="BG193" s="5"/>
      <c r="BH193" s="5"/>
      <c r="BI193" s="5"/>
      <c r="BJ193" s="5"/>
      <c r="BK193" s="5"/>
      <c r="BL193" s="5"/>
      <c r="BM193" s="5"/>
      <c r="BN193" s="5"/>
      <c r="BO193" s="5"/>
      <c r="BP193" s="5"/>
      <c r="BQ193" s="5"/>
      <c r="BR193" s="5"/>
      <c r="BS193" s="5"/>
      <c r="BT193" s="5"/>
      <c r="BU193" s="5"/>
    </row>
    <row r="194" spans="1:73" hidden="1" x14ac:dyDescent="0.25">
      <c r="A194" s="11"/>
      <c r="B194" s="11"/>
      <c r="C194" s="32" t="s">
        <v>734</v>
      </c>
      <c r="D194" s="5"/>
      <c r="E194" s="5"/>
      <c r="F194" s="5"/>
      <c r="G194" s="5"/>
      <c r="H194" s="5"/>
      <c r="I194" s="5"/>
      <c r="J194" s="5"/>
      <c r="K194" s="5"/>
      <c r="L194" s="129"/>
      <c r="M194" s="129"/>
      <c r="N194" s="387"/>
      <c r="O194" s="379"/>
      <c r="P194" s="38"/>
      <c r="Q194" s="379"/>
      <c r="R194" s="379"/>
      <c r="S194" s="379"/>
      <c r="T194" s="379"/>
      <c r="U194" s="105"/>
      <c r="V194" s="105"/>
      <c r="W194" s="105"/>
      <c r="X194" s="105"/>
      <c r="Y194" s="93"/>
      <c r="Z194" s="107" t="s">
        <v>735</v>
      </c>
      <c r="AA194" s="5"/>
      <c r="AB194" s="5"/>
      <c r="AC194" s="5"/>
      <c r="AD194" s="5"/>
      <c r="AE194" s="5"/>
      <c r="AF194" s="5"/>
      <c r="AG194" s="5"/>
      <c r="AH194" s="38" t="str">
        <f t="shared" si="1"/>
        <v/>
      </c>
      <c r="AI194" s="5"/>
      <c r="AJ194" s="5"/>
      <c r="AK194" s="5"/>
      <c r="AL194" s="105" t="s">
        <v>736</v>
      </c>
      <c r="AM194" s="32"/>
      <c r="AN194" s="32"/>
      <c r="AO194" s="32"/>
      <c r="AP194" s="32"/>
      <c r="AQ194" s="32"/>
      <c r="AR194" s="32"/>
      <c r="AS194" s="32"/>
      <c r="AT194" s="579" t="str">
        <f t="shared" si="0"/>
        <v/>
      </c>
      <c r="AU194" s="579"/>
      <c r="AV194" s="579" t="str">
        <f t="shared" si="2"/>
        <v>Yes</v>
      </c>
      <c r="AW194" s="579"/>
      <c r="AX194" s="109" t="s">
        <v>733</v>
      </c>
      <c r="AY194" s="5"/>
      <c r="AZ194" s="5"/>
      <c r="BA194" s="5"/>
      <c r="BB194" s="579" t="b">
        <f t="shared" si="3"/>
        <v>0</v>
      </c>
      <c r="BC194" s="579"/>
      <c r="BD194" s="5"/>
      <c r="BE194" s="5"/>
      <c r="BF194" s="5"/>
      <c r="BG194" s="5"/>
      <c r="BH194" s="5"/>
      <c r="BI194" s="5"/>
      <c r="BJ194" s="5"/>
      <c r="BK194" s="5"/>
      <c r="BL194" s="5"/>
      <c r="BM194" s="5"/>
      <c r="BN194" s="5"/>
      <c r="BO194" s="5"/>
      <c r="BP194" s="5"/>
      <c r="BQ194" s="5"/>
      <c r="BR194" s="5"/>
      <c r="BS194" s="5"/>
      <c r="BT194" s="5"/>
      <c r="BU194" s="5"/>
    </row>
    <row r="195" spans="1:73" hidden="1" x14ac:dyDescent="0.25">
      <c r="A195" s="11"/>
      <c r="B195" s="11"/>
      <c r="C195" s="32" t="s">
        <v>737</v>
      </c>
      <c r="D195" s="5"/>
      <c r="E195" s="5"/>
      <c r="F195" s="5"/>
      <c r="G195" s="5"/>
      <c r="H195" s="5"/>
      <c r="I195" s="5"/>
      <c r="J195" s="5"/>
      <c r="K195" s="5"/>
      <c r="L195" s="129"/>
      <c r="M195" s="129"/>
      <c r="N195" s="387"/>
      <c r="O195" s="379"/>
      <c r="P195" s="38"/>
      <c r="Q195" s="379"/>
      <c r="R195" s="379"/>
      <c r="S195" s="379"/>
      <c r="T195" s="379"/>
      <c r="U195" s="105"/>
      <c r="V195" s="105"/>
      <c r="W195" s="105"/>
      <c r="X195" s="105"/>
      <c r="Y195" s="11"/>
      <c r="Z195" s="107" t="s">
        <v>738</v>
      </c>
      <c r="AA195" s="5"/>
      <c r="AB195" s="5"/>
      <c r="AC195" s="5"/>
      <c r="AD195" s="5"/>
      <c r="AE195" s="5"/>
      <c r="AF195" s="5"/>
      <c r="AG195" s="5"/>
      <c r="AH195" s="38" t="str">
        <f t="shared" si="1"/>
        <v/>
      </c>
      <c r="AI195" s="5"/>
      <c r="AJ195" s="5"/>
      <c r="AK195" s="5"/>
      <c r="AL195" s="110" t="s">
        <v>739</v>
      </c>
      <c r="AM195" s="32"/>
      <c r="AN195" s="32"/>
      <c r="AO195" s="32"/>
      <c r="AP195" s="32"/>
      <c r="AQ195" s="32"/>
      <c r="AR195" s="32"/>
      <c r="AS195" s="32"/>
      <c r="AT195" s="579" t="str">
        <f t="shared" si="0"/>
        <v/>
      </c>
      <c r="AU195" s="579"/>
      <c r="AV195" s="579" t="str">
        <f t="shared" si="2"/>
        <v>Yes</v>
      </c>
      <c r="AW195" s="579"/>
      <c r="AX195" s="108" t="s">
        <v>725</v>
      </c>
      <c r="AY195" s="5"/>
      <c r="AZ195" s="5"/>
      <c r="BA195" s="5"/>
      <c r="BB195" s="579" t="b">
        <f t="shared" si="3"/>
        <v>0</v>
      </c>
      <c r="BC195" s="579"/>
      <c r="BD195" s="5"/>
      <c r="BE195" s="5"/>
      <c r="BF195" s="5"/>
      <c r="BG195" s="5"/>
      <c r="BH195" s="5"/>
      <c r="BI195" s="5"/>
      <c r="BJ195" s="5"/>
      <c r="BK195" s="5"/>
      <c r="BL195" s="5"/>
      <c r="BM195" s="5"/>
      <c r="BN195" s="5"/>
      <c r="BO195" s="5"/>
      <c r="BP195" s="5"/>
      <c r="BQ195" s="5"/>
      <c r="BR195" s="5"/>
      <c r="BS195" s="5"/>
      <c r="BT195" s="5"/>
      <c r="BU195" s="5"/>
    </row>
    <row r="196" spans="1:73" hidden="1" x14ac:dyDescent="0.25">
      <c r="A196" s="11"/>
      <c r="B196" s="11"/>
      <c r="C196" s="32" t="s">
        <v>740</v>
      </c>
      <c r="D196" s="5"/>
      <c r="E196" s="5"/>
      <c r="F196" s="5"/>
      <c r="G196" s="5"/>
      <c r="H196" s="5"/>
      <c r="I196" s="5"/>
      <c r="J196" s="5"/>
      <c r="K196" s="5"/>
      <c r="L196" s="129"/>
      <c r="M196" s="129"/>
      <c r="N196" s="387"/>
      <c r="O196" s="379"/>
      <c r="P196" s="38"/>
      <c r="Q196" s="379"/>
      <c r="R196" s="379"/>
      <c r="S196" s="379"/>
      <c r="T196" s="379"/>
      <c r="U196" s="105"/>
      <c r="V196" s="105"/>
      <c r="W196" s="105"/>
      <c r="X196" s="105"/>
      <c r="Y196" s="11"/>
      <c r="Z196" s="107" t="s">
        <v>741</v>
      </c>
      <c r="AA196" s="5"/>
      <c r="AB196" s="5"/>
      <c r="AC196" s="5"/>
      <c r="AD196" s="5"/>
      <c r="AE196" s="5"/>
      <c r="AF196" s="5"/>
      <c r="AG196" s="5"/>
      <c r="AH196" s="38" t="str">
        <f t="shared" si="1"/>
        <v/>
      </c>
      <c r="AI196" s="5"/>
      <c r="AJ196" s="5"/>
      <c r="AK196" s="5"/>
      <c r="AL196" s="105" t="s">
        <v>742</v>
      </c>
      <c r="AM196" s="32"/>
      <c r="AN196" s="32"/>
      <c r="AO196" s="32"/>
      <c r="AP196" s="32"/>
      <c r="AQ196" s="32"/>
      <c r="AR196" s="32"/>
      <c r="AS196" s="32"/>
      <c r="AT196" s="579" t="str">
        <f t="shared" si="0"/>
        <v/>
      </c>
      <c r="AU196" s="579"/>
      <c r="AV196" s="579" t="str">
        <f t="shared" si="2"/>
        <v>Yes</v>
      </c>
      <c r="AW196" s="579"/>
      <c r="AX196" s="31" t="s">
        <v>743</v>
      </c>
      <c r="AY196" s="5"/>
      <c r="AZ196" s="5"/>
      <c r="BA196" s="5"/>
      <c r="BB196" s="579" t="b">
        <f t="shared" si="3"/>
        <v>0</v>
      </c>
      <c r="BC196" s="579"/>
      <c r="BD196" s="5"/>
      <c r="BE196" s="5"/>
      <c r="BF196" s="5"/>
      <c r="BG196" s="5"/>
      <c r="BH196" s="5"/>
      <c r="BI196" s="5"/>
      <c r="BJ196" s="5"/>
      <c r="BK196" s="5"/>
      <c r="BL196" s="5"/>
      <c r="BM196" s="5"/>
      <c r="BN196" s="5"/>
      <c r="BO196" s="5"/>
      <c r="BP196" s="5"/>
      <c r="BQ196" s="5"/>
      <c r="BR196" s="5"/>
      <c r="BS196" s="5"/>
      <c r="BT196" s="5"/>
      <c r="BU196" s="5"/>
    </row>
    <row r="197" spans="1:73" hidden="1" x14ac:dyDescent="0.25">
      <c r="A197" s="11"/>
      <c r="B197" s="11"/>
      <c r="C197" s="32" t="s">
        <v>744</v>
      </c>
      <c r="D197" s="5"/>
      <c r="E197" s="5"/>
      <c r="F197" s="5"/>
      <c r="G197" s="5"/>
      <c r="H197" s="5"/>
      <c r="I197" s="5"/>
      <c r="J197" s="5"/>
      <c r="K197" s="5"/>
      <c r="L197" s="129"/>
      <c r="M197" s="129"/>
      <c r="N197" s="387"/>
      <c r="O197" s="379"/>
      <c r="P197" s="38"/>
      <c r="Q197" s="379"/>
      <c r="R197" s="379"/>
      <c r="S197" s="379"/>
      <c r="T197" s="379"/>
      <c r="U197" s="105"/>
      <c r="V197" s="105"/>
      <c r="W197" s="105"/>
      <c r="X197" s="105"/>
      <c r="Y197" s="93"/>
      <c r="Z197" s="107" t="s">
        <v>745</v>
      </c>
      <c r="AA197" s="5"/>
      <c r="AB197" s="5"/>
      <c r="AC197" s="5"/>
      <c r="AD197" s="5"/>
      <c r="AE197" s="5"/>
      <c r="AF197" s="5"/>
      <c r="AG197" s="5"/>
      <c r="AH197" s="38" t="str">
        <f t="shared" si="1"/>
        <v/>
      </c>
      <c r="AI197" s="5"/>
      <c r="AJ197" s="5"/>
      <c r="AK197" s="5"/>
      <c r="AL197" s="110" t="s">
        <v>746</v>
      </c>
      <c r="AM197" s="32"/>
      <c r="AN197" s="32"/>
      <c r="AO197" s="32"/>
      <c r="AP197" s="32"/>
      <c r="AQ197" s="32"/>
      <c r="AR197" s="32"/>
      <c r="AS197" s="32"/>
      <c r="AT197" s="579" t="str">
        <f t="shared" si="0"/>
        <v/>
      </c>
      <c r="AU197" s="579"/>
      <c r="AV197" s="579" t="str">
        <f t="shared" si="2"/>
        <v>Yes</v>
      </c>
      <c r="AW197" s="579"/>
      <c r="AX197" s="108" t="s">
        <v>725</v>
      </c>
      <c r="AY197" s="5"/>
      <c r="AZ197" s="5"/>
      <c r="BA197" s="5"/>
      <c r="BB197" s="579" t="b">
        <f t="shared" si="3"/>
        <v>0</v>
      </c>
      <c r="BC197" s="579"/>
      <c r="BD197" s="5"/>
      <c r="BE197" s="5"/>
      <c r="BF197" s="5"/>
      <c r="BG197" s="5"/>
      <c r="BH197" s="5"/>
      <c r="BI197" s="5"/>
      <c r="BJ197" s="5"/>
      <c r="BK197" s="5"/>
      <c r="BL197" s="5"/>
      <c r="BM197" s="5"/>
      <c r="BN197" s="5"/>
      <c r="BO197" s="5"/>
      <c r="BP197" s="5"/>
      <c r="BQ197" s="5"/>
      <c r="BR197" s="5"/>
      <c r="BS197" s="5"/>
      <c r="BT197" s="5"/>
      <c r="BU197" s="5"/>
    </row>
    <row r="198" spans="1:73" hidden="1" x14ac:dyDescent="0.25">
      <c r="A198" s="11"/>
      <c r="B198" s="11"/>
      <c r="C198" s="32" t="s">
        <v>747</v>
      </c>
      <c r="D198" s="5"/>
      <c r="E198" s="5"/>
      <c r="F198" s="5"/>
      <c r="G198" s="5"/>
      <c r="H198" s="5"/>
      <c r="I198" s="5"/>
      <c r="J198" s="5"/>
      <c r="K198" s="5"/>
      <c r="L198" s="129"/>
      <c r="M198" s="129"/>
      <c r="N198" s="387"/>
      <c r="O198" s="379"/>
      <c r="P198" s="38"/>
      <c r="Q198" s="379"/>
      <c r="R198" s="379"/>
      <c r="S198" s="379"/>
      <c r="T198" s="379"/>
      <c r="U198" s="105"/>
      <c r="V198" s="105"/>
      <c r="W198" s="105"/>
      <c r="X198" s="105"/>
      <c r="Y198" s="11"/>
      <c r="Z198" s="107" t="s">
        <v>748</v>
      </c>
      <c r="AA198" s="5"/>
      <c r="AB198" s="5"/>
      <c r="AC198" s="5"/>
      <c r="AD198" s="5"/>
      <c r="AE198" s="5"/>
      <c r="AF198" s="5"/>
      <c r="AG198" s="5"/>
      <c r="AH198" s="38" t="str">
        <f t="shared" si="1"/>
        <v/>
      </c>
      <c r="AI198" s="5"/>
      <c r="AJ198" s="5"/>
      <c r="AK198" s="5"/>
      <c r="AL198" s="105" t="s">
        <v>749</v>
      </c>
      <c r="AM198" s="32"/>
      <c r="AN198" s="32"/>
      <c r="AO198" s="32"/>
      <c r="AP198" s="32"/>
      <c r="AQ198" s="32"/>
      <c r="AR198" s="32"/>
      <c r="AS198" s="32"/>
      <c r="AT198" s="579" t="str">
        <f t="shared" si="0"/>
        <v/>
      </c>
      <c r="AU198" s="579"/>
      <c r="AV198" s="579" t="str">
        <f t="shared" si="2"/>
        <v>Yes</v>
      </c>
      <c r="AW198" s="579"/>
      <c r="AX198" s="109" t="s">
        <v>733</v>
      </c>
      <c r="AY198" s="5"/>
      <c r="AZ198" s="5"/>
      <c r="BA198" s="5"/>
      <c r="BB198" s="579" t="b">
        <f t="shared" si="3"/>
        <v>0</v>
      </c>
      <c r="BC198" s="579"/>
      <c r="BD198" s="5"/>
      <c r="BE198" s="5"/>
      <c r="BF198" s="5"/>
      <c r="BG198" s="5"/>
      <c r="BH198" s="5"/>
      <c r="BI198" s="5"/>
      <c r="BJ198" s="5"/>
      <c r="BK198" s="5"/>
      <c r="BL198" s="5"/>
      <c r="BM198" s="5"/>
      <c r="BN198" s="5"/>
      <c r="BO198" s="5"/>
      <c r="BP198" s="5"/>
      <c r="BQ198" s="5"/>
      <c r="BR198" s="5"/>
      <c r="BS198" s="5"/>
      <c r="BT198" s="5"/>
      <c r="BU198" s="5"/>
    </row>
    <row r="199" spans="1:73" hidden="1" x14ac:dyDescent="0.25">
      <c r="A199" s="11"/>
      <c r="B199" s="11"/>
      <c r="C199" s="32" t="s">
        <v>750</v>
      </c>
      <c r="D199" s="5"/>
      <c r="E199" s="5"/>
      <c r="F199" s="5"/>
      <c r="G199" s="5"/>
      <c r="H199" s="5"/>
      <c r="I199" s="5"/>
      <c r="J199" s="5"/>
      <c r="K199" s="5"/>
      <c r="L199" s="129"/>
      <c r="M199" s="129"/>
      <c r="N199" s="387"/>
      <c r="O199" s="379"/>
      <c r="P199" s="38"/>
      <c r="Q199" s="379"/>
      <c r="R199" s="379"/>
      <c r="S199" s="379"/>
      <c r="T199" s="379"/>
      <c r="U199" s="105"/>
      <c r="V199" s="105"/>
      <c r="W199" s="105"/>
      <c r="X199" s="105"/>
      <c r="Y199" s="11"/>
      <c r="Z199" s="107" t="s">
        <v>751</v>
      </c>
      <c r="AA199" s="5"/>
      <c r="AB199" s="5"/>
      <c r="AC199" s="5"/>
      <c r="AD199" s="5"/>
      <c r="AE199" s="5"/>
      <c r="AF199" s="5"/>
      <c r="AG199" s="5"/>
      <c r="AH199" s="38" t="str">
        <f t="shared" si="1"/>
        <v/>
      </c>
      <c r="AI199" s="5"/>
      <c r="AJ199" s="5"/>
      <c r="AK199" s="5"/>
      <c r="AL199" s="105" t="s">
        <v>752</v>
      </c>
      <c r="AM199" s="32"/>
      <c r="AN199" s="32"/>
      <c r="AO199" s="32"/>
      <c r="AP199" s="32"/>
      <c r="AQ199" s="32"/>
      <c r="AR199" s="32"/>
      <c r="AS199" s="32"/>
      <c r="AT199" s="579" t="str">
        <f t="shared" si="0"/>
        <v/>
      </c>
      <c r="AU199" s="579"/>
      <c r="AV199" s="579" t="str">
        <f t="shared" si="2"/>
        <v>Yes</v>
      </c>
      <c r="AW199" s="579"/>
      <c r="AX199" s="109" t="s">
        <v>733</v>
      </c>
      <c r="AY199" s="5"/>
      <c r="AZ199" s="5"/>
      <c r="BA199" s="5"/>
      <c r="BB199" s="579" t="b">
        <f t="shared" si="3"/>
        <v>0</v>
      </c>
      <c r="BC199" s="579"/>
      <c r="BD199" s="5"/>
      <c r="BE199" s="5"/>
      <c r="BF199" s="5"/>
      <c r="BG199" s="5"/>
      <c r="BH199" s="5"/>
      <c r="BI199" s="5"/>
      <c r="BJ199" s="5"/>
      <c r="BK199" s="5"/>
      <c r="BL199" s="5"/>
      <c r="BM199" s="5"/>
      <c r="BN199" s="5"/>
      <c r="BO199" s="5"/>
      <c r="BP199" s="5"/>
      <c r="BQ199" s="5"/>
      <c r="BR199" s="5"/>
      <c r="BS199" s="5"/>
      <c r="BT199" s="5"/>
      <c r="BU199" s="5"/>
    </row>
    <row r="200" spans="1:73" hidden="1" x14ac:dyDescent="0.25">
      <c r="A200" s="11"/>
      <c r="B200" s="11"/>
      <c r="C200" s="32" t="s">
        <v>753</v>
      </c>
      <c r="D200" s="5"/>
      <c r="E200" s="5"/>
      <c r="F200" s="5"/>
      <c r="G200" s="5"/>
      <c r="H200" s="5"/>
      <c r="I200" s="5"/>
      <c r="J200" s="5"/>
      <c r="K200" s="5"/>
      <c r="L200" s="129"/>
      <c r="M200" s="129"/>
      <c r="N200" s="387"/>
      <c r="O200" s="379"/>
      <c r="P200" s="38"/>
      <c r="Q200" s="379"/>
      <c r="R200" s="379"/>
      <c r="S200" s="379"/>
      <c r="T200" s="379"/>
      <c r="U200" s="105"/>
      <c r="V200" s="105"/>
      <c r="W200" s="105"/>
      <c r="X200" s="105"/>
      <c r="Y200" s="93"/>
      <c r="Z200" s="106" t="s">
        <v>754</v>
      </c>
      <c r="AA200" s="5"/>
      <c r="AB200" s="5"/>
      <c r="AC200" s="5"/>
      <c r="AD200" s="5"/>
      <c r="AE200" s="5"/>
      <c r="AF200" s="5"/>
      <c r="AG200" s="5"/>
      <c r="AH200" s="38" t="str">
        <f t="shared" si="1"/>
        <v/>
      </c>
      <c r="AI200" s="5"/>
      <c r="AJ200" s="5"/>
      <c r="AK200" s="5"/>
      <c r="AL200" s="110" t="s">
        <v>755</v>
      </c>
      <c r="AM200" s="32"/>
      <c r="AN200" s="32"/>
      <c r="AO200" s="32"/>
      <c r="AP200" s="32"/>
      <c r="AQ200" s="32"/>
      <c r="AR200" s="32"/>
      <c r="AS200" s="32"/>
      <c r="AT200" s="579" t="str">
        <f t="shared" si="0"/>
        <v/>
      </c>
      <c r="AU200" s="579"/>
      <c r="AV200" s="579" t="str">
        <f t="shared" si="2"/>
        <v>Yes</v>
      </c>
      <c r="AW200" s="579"/>
      <c r="AX200" s="108" t="s">
        <v>725</v>
      </c>
      <c r="AY200" s="5"/>
      <c r="AZ200" s="5"/>
      <c r="BA200" s="5"/>
      <c r="BB200" s="579" t="b">
        <f t="shared" si="3"/>
        <v>0</v>
      </c>
      <c r="BC200" s="579"/>
      <c r="BD200" s="5"/>
      <c r="BE200" s="5"/>
      <c r="BF200" s="5"/>
      <c r="BG200" s="5"/>
      <c r="BH200" s="5"/>
      <c r="BI200" s="5"/>
      <c r="BJ200" s="5"/>
      <c r="BK200" s="5"/>
      <c r="BL200" s="5"/>
      <c r="BM200" s="5"/>
      <c r="BN200" s="5"/>
      <c r="BO200" s="5"/>
      <c r="BP200" s="5"/>
      <c r="BQ200" s="5"/>
      <c r="BR200" s="5"/>
      <c r="BS200" s="5"/>
      <c r="BT200" s="5"/>
      <c r="BU200" s="5"/>
    </row>
    <row r="201" spans="1:73" hidden="1" x14ac:dyDescent="0.25">
      <c r="A201" s="11"/>
      <c r="B201" s="11"/>
      <c r="C201" s="32" t="s">
        <v>756</v>
      </c>
      <c r="D201" s="5"/>
      <c r="E201" s="5"/>
      <c r="F201" s="5"/>
      <c r="G201" s="5"/>
      <c r="H201" s="5"/>
      <c r="I201" s="5"/>
      <c r="J201" s="5"/>
      <c r="K201" s="5"/>
      <c r="L201" s="129"/>
      <c r="M201" s="129"/>
      <c r="N201" s="387"/>
      <c r="O201" s="379"/>
      <c r="P201" s="38"/>
      <c r="Q201" s="379"/>
      <c r="R201" s="379"/>
      <c r="S201" s="379"/>
      <c r="T201" s="379"/>
      <c r="U201" s="105"/>
      <c r="V201" s="105"/>
      <c r="W201" s="105"/>
      <c r="X201" s="105"/>
      <c r="Y201" s="11"/>
      <c r="Z201" s="106" t="s">
        <v>758</v>
      </c>
      <c r="AA201" s="5"/>
      <c r="AB201" s="5"/>
      <c r="AC201" s="5"/>
      <c r="AD201" s="5"/>
      <c r="AE201" s="5"/>
      <c r="AF201" s="5"/>
      <c r="AG201" s="5"/>
      <c r="AH201" s="38" t="str">
        <f t="shared" si="1"/>
        <v/>
      </c>
      <c r="AI201" s="5"/>
      <c r="AJ201" s="5"/>
      <c r="AK201" s="5"/>
      <c r="AL201" s="110" t="s">
        <v>759</v>
      </c>
      <c r="AM201" s="32"/>
      <c r="AN201" s="32"/>
      <c r="AO201" s="32"/>
      <c r="AP201" s="32"/>
      <c r="AQ201" s="32"/>
      <c r="AR201" s="32"/>
      <c r="AS201" s="32"/>
      <c r="AT201" s="579" t="str">
        <f t="shared" si="0"/>
        <v/>
      </c>
      <c r="AU201" s="579"/>
      <c r="AV201" s="579" t="str">
        <f t="shared" si="2"/>
        <v>Yes</v>
      </c>
      <c r="AW201" s="579"/>
      <c r="AX201" s="108" t="s">
        <v>725</v>
      </c>
      <c r="AY201" s="5"/>
      <c r="AZ201" s="5"/>
      <c r="BA201" s="5"/>
      <c r="BB201" s="579" t="b">
        <f t="shared" si="3"/>
        <v>0</v>
      </c>
      <c r="BC201" s="579"/>
      <c r="BD201" s="5"/>
      <c r="BE201" s="5"/>
      <c r="BF201" s="5"/>
      <c r="BG201" s="5"/>
      <c r="BH201" s="5"/>
      <c r="BI201" s="5"/>
      <c r="BJ201" s="5"/>
      <c r="BK201" s="5"/>
      <c r="BL201" s="5"/>
      <c r="BM201" s="5"/>
      <c r="BN201" s="5"/>
      <c r="BO201" s="5"/>
      <c r="BP201" s="5"/>
      <c r="BQ201" s="5"/>
      <c r="BR201" s="5"/>
      <c r="BS201" s="5"/>
      <c r="BT201" s="5"/>
      <c r="BU201" s="5"/>
    </row>
    <row r="202" spans="1:73" hidden="1" x14ac:dyDescent="0.25">
      <c r="A202" s="11"/>
      <c r="B202" s="11"/>
      <c r="C202" s="32" t="s">
        <v>760</v>
      </c>
      <c r="D202" s="5"/>
      <c r="E202" s="5"/>
      <c r="F202" s="5"/>
      <c r="G202" s="5"/>
      <c r="H202" s="5"/>
      <c r="I202" s="5"/>
      <c r="J202" s="5"/>
      <c r="K202" s="5"/>
      <c r="L202" s="129"/>
      <c r="M202" s="129"/>
      <c r="N202" s="387"/>
      <c r="O202" s="379"/>
      <c r="P202" s="38"/>
      <c r="Q202" s="379"/>
      <c r="R202" s="379"/>
      <c r="S202" s="379"/>
      <c r="T202" s="379"/>
      <c r="U202" s="105"/>
      <c r="V202" s="105"/>
      <c r="W202" s="105"/>
      <c r="X202" s="105"/>
      <c r="Y202" s="11"/>
      <c r="Z202" s="107" t="s">
        <v>761</v>
      </c>
      <c r="AA202" s="5"/>
      <c r="AB202" s="5"/>
      <c r="AC202" s="5"/>
      <c r="AD202" s="5"/>
      <c r="AE202" s="5"/>
      <c r="AF202" s="5"/>
      <c r="AG202" s="5"/>
      <c r="AH202" s="38" t="str">
        <f t="shared" si="1"/>
        <v/>
      </c>
      <c r="AI202" s="5"/>
      <c r="AJ202" s="5"/>
      <c r="AK202" s="5"/>
      <c r="AL202" s="110" t="s">
        <v>762</v>
      </c>
      <c r="AM202" s="32"/>
      <c r="AN202" s="32"/>
      <c r="AO202" s="32"/>
      <c r="AP202" s="32"/>
      <c r="AQ202" s="32"/>
      <c r="AR202" s="32"/>
      <c r="AS202" s="32"/>
      <c r="AT202" s="579" t="str">
        <f t="shared" si="0"/>
        <v/>
      </c>
      <c r="AU202" s="579"/>
      <c r="AV202" s="579" t="str">
        <f t="shared" si="2"/>
        <v>Yes</v>
      </c>
      <c r="AW202" s="579"/>
      <c r="AX202" s="108" t="s">
        <v>725</v>
      </c>
      <c r="AY202" s="5"/>
      <c r="AZ202" s="5"/>
      <c r="BA202" s="5"/>
      <c r="BB202" s="579" t="b">
        <f t="shared" si="3"/>
        <v>0</v>
      </c>
      <c r="BC202" s="579"/>
      <c r="BD202" s="5"/>
      <c r="BE202" s="5"/>
      <c r="BF202" s="5"/>
      <c r="BG202" s="5"/>
      <c r="BH202" s="5"/>
      <c r="BI202" s="5"/>
      <c r="BJ202" s="5"/>
      <c r="BK202" s="5"/>
      <c r="BL202" s="5"/>
      <c r="BM202" s="5"/>
      <c r="BN202" s="5"/>
      <c r="BO202" s="5"/>
      <c r="BP202" s="5"/>
      <c r="BQ202" s="5"/>
      <c r="BR202" s="5"/>
      <c r="BS202" s="5"/>
      <c r="BT202" s="5"/>
      <c r="BU202" s="5"/>
    </row>
    <row r="203" spans="1:73" hidden="1" x14ac:dyDescent="0.25">
      <c r="A203" s="11"/>
      <c r="B203" s="11"/>
      <c r="C203" s="32" t="s">
        <v>763</v>
      </c>
      <c r="D203" s="5"/>
      <c r="E203" s="5"/>
      <c r="F203" s="5"/>
      <c r="G203" s="5"/>
      <c r="H203" s="5"/>
      <c r="I203" s="5"/>
      <c r="J203" s="5"/>
      <c r="K203" s="5"/>
      <c r="L203" s="129"/>
      <c r="M203" s="129"/>
      <c r="N203" s="387"/>
      <c r="O203" s="379"/>
      <c r="P203" s="38"/>
      <c r="Q203" s="379"/>
      <c r="R203" s="379"/>
      <c r="S203" s="379"/>
      <c r="T203" s="379"/>
      <c r="U203" s="105"/>
      <c r="V203" s="105"/>
      <c r="W203" s="105"/>
      <c r="X203" s="105"/>
      <c r="Y203" s="93"/>
      <c r="Z203" s="107" t="s">
        <v>764</v>
      </c>
      <c r="AA203" s="5"/>
      <c r="AB203" s="5"/>
      <c r="AC203" s="5"/>
      <c r="AD203" s="5"/>
      <c r="AE203" s="5"/>
      <c r="AF203" s="5"/>
      <c r="AG203" s="5"/>
      <c r="AH203" s="38" t="str">
        <f t="shared" si="1"/>
        <v/>
      </c>
      <c r="AI203" s="5"/>
      <c r="AJ203" s="5"/>
      <c r="AK203" s="5"/>
      <c r="AL203" s="105" t="s">
        <v>765</v>
      </c>
      <c r="AM203" s="32"/>
      <c r="AN203" s="32"/>
      <c r="AO203" s="32"/>
      <c r="AP203" s="32"/>
      <c r="AQ203" s="32"/>
      <c r="AR203" s="32"/>
      <c r="AS203" s="32"/>
      <c r="AT203" s="579" t="str">
        <f t="shared" si="0"/>
        <v/>
      </c>
      <c r="AU203" s="579"/>
      <c r="AV203" s="579" t="str">
        <f t="shared" si="2"/>
        <v>Yes</v>
      </c>
      <c r="AW203" s="579"/>
      <c r="AX203" s="109" t="s">
        <v>733</v>
      </c>
      <c r="AY203" s="5"/>
      <c r="AZ203" s="5"/>
      <c r="BA203" s="5"/>
      <c r="BB203" s="579" t="b">
        <f t="shared" si="3"/>
        <v>0</v>
      </c>
      <c r="BC203" s="579"/>
      <c r="BD203" s="5"/>
      <c r="BE203" s="5"/>
      <c r="BF203" s="5"/>
      <c r="BG203" s="5"/>
      <c r="BH203" s="5"/>
      <c r="BI203" s="5"/>
      <c r="BJ203" s="5"/>
      <c r="BK203" s="5"/>
      <c r="BL203" s="5"/>
      <c r="BM203" s="5"/>
      <c r="BN203" s="5"/>
      <c r="BO203" s="5"/>
      <c r="BP203" s="5"/>
      <c r="BQ203" s="5"/>
      <c r="BR203" s="5"/>
      <c r="BS203" s="5"/>
      <c r="BT203" s="5"/>
      <c r="BU203" s="5"/>
    </row>
    <row r="204" spans="1:73" hidden="1" x14ac:dyDescent="0.25">
      <c r="A204" s="11"/>
      <c r="B204" s="11"/>
      <c r="C204" s="32" t="s">
        <v>766</v>
      </c>
      <c r="D204" s="5"/>
      <c r="E204" s="5"/>
      <c r="F204" s="5"/>
      <c r="G204" s="5"/>
      <c r="H204" s="5"/>
      <c r="I204" s="5"/>
      <c r="J204" s="5"/>
      <c r="K204" s="5"/>
      <c r="L204" s="129"/>
      <c r="M204" s="129"/>
      <c r="N204" s="387"/>
      <c r="O204" s="379"/>
      <c r="P204" s="38"/>
      <c r="Q204" s="379"/>
      <c r="R204" s="379"/>
      <c r="S204" s="379"/>
      <c r="T204" s="379"/>
      <c r="U204" s="105"/>
      <c r="V204" s="105"/>
      <c r="W204" s="105"/>
      <c r="X204" s="105"/>
      <c r="Y204" s="11"/>
      <c r="Z204" s="107" t="s">
        <v>767</v>
      </c>
      <c r="AA204" s="5"/>
      <c r="AB204" s="5"/>
      <c r="AC204" s="5"/>
      <c r="AD204" s="5"/>
      <c r="AE204" s="5"/>
      <c r="AF204" s="5"/>
      <c r="AG204" s="5"/>
      <c r="AH204" s="38" t="str">
        <f t="shared" si="1"/>
        <v/>
      </c>
      <c r="AI204" s="5"/>
      <c r="AJ204" s="5"/>
      <c r="AK204" s="5"/>
      <c r="AL204" s="110" t="s">
        <v>768</v>
      </c>
      <c r="AM204" s="32"/>
      <c r="AN204" s="32"/>
      <c r="AO204" s="32"/>
      <c r="AP204" s="32"/>
      <c r="AQ204" s="32"/>
      <c r="AR204" s="32"/>
      <c r="AS204" s="32"/>
      <c r="AT204" s="579" t="str">
        <f t="shared" si="0"/>
        <v/>
      </c>
      <c r="AU204" s="579"/>
      <c r="AV204" s="579" t="str">
        <f t="shared" si="2"/>
        <v>Yes</v>
      </c>
      <c r="AW204" s="579"/>
      <c r="AX204" s="108" t="s">
        <v>725</v>
      </c>
      <c r="AY204" s="5"/>
      <c r="AZ204" s="5"/>
      <c r="BA204" s="5"/>
      <c r="BB204" s="579" t="b">
        <f t="shared" si="3"/>
        <v>0</v>
      </c>
      <c r="BC204" s="579"/>
      <c r="BD204" s="5"/>
      <c r="BE204" s="5"/>
      <c r="BF204" s="5"/>
      <c r="BG204" s="5"/>
      <c r="BH204" s="5"/>
      <c r="BI204" s="5"/>
      <c r="BJ204" s="5"/>
      <c r="BK204" s="5"/>
      <c r="BL204" s="5"/>
      <c r="BM204" s="5"/>
      <c r="BN204" s="5"/>
      <c r="BO204" s="5"/>
      <c r="BP204" s="5"/>
      <c r="BQ204" s="5"/>
      <c r="BR204" s="5"/>
      <c r="BS204" s="5"/>
      <c r="BT204" s="5"/>
      <c r="BU204" s="5"/>
    </row>
    <row r="205" spans="1:73" hidden="1" x14ac:dyDescent="0.25">
      <c r="A205" s="11"/>
      <c r="B205" s="11"/>
      <c r="C205" s="32" t="s">
        <v>769</v>
      </c>
      <c r="D205" s="5"/>
      <c r="E205" s="5"/>
      <c r="F205" s="5"/>
      <c r="G205" s="5"/>
      <c r="H205" s="5"/>
      <c r="I205" s="5"/>
      <c r="J205" s="5"/>
      <c r="K205" s="5"/>
      <c r="L205" s="129"/>
      <c r="M205" s="129"/>
      <c r="N205" s="387"/>
      <c r="O205" s="379"/>
      <c r="P205" s="38"/>
      <c r="Q205" s="379"/>
      <c r="R205" s="379"/>
      <c r="S205" s="379"/>
      <c r="T205" s="379"/>
      <c r="U205" s="105"/>
      <c r="V205" s="105"/>
      <c r="W205" s="105"/>
      <c r="X205" s="105"/>
      <c r="Y205" s="11"/>
      <c r="Z205" s="107" t="s">
        <v>770</v>
      </c>
      <c r="AA205" s="5"/>
      <c r="AB205" s="5"/>
      <c r="AC205" s="5"/>
      <c r="AD205" s="5"/>
      <c r="AE205" s="5"/>
      <c r="AF205" s="5"/>
      <c r="AG205" s="5"/>
      <c r="AH205" s="38" t="str">
        <f t="shared" si="1"/>
        <v/>
      </c>
      <c r="AI205" s="5"/>
      <c r="AJ205" s="5"/>
      <c r="AK205" s="5"/>
      <c r="AL205" s="110" t="s">
        <v>771</v>
      </c>
      <c r="AM205" s="32"/>
      <c r="AN205" s="32"/>
      <c r="AO205" s="32"/>
      <c r="AP205" s="32"/>
      <c r="AQ205" s="32"/>
      <c r="AR205" s="32"/>
      <c r="AS205" s="32"/>
      <c r="AT205" s="579" t="str">
        <f t="shared" si="0"/>
        <v/>
      </c>
      <c r="AU205" s="579"/>
      <c r="AV205" s="579" t="str">
        <f t="shared" si="2"/>
        <v>Yes</v>
      </c>
      <c r="AW205" s="579"/>
      <c r="AX205" s="108" t="s">
        <v>725</v>
      </c>
      <c r="AY205" s="5"/>
      <c r="AZ205" s="5"/>
      <c r="BA205" s="5"/>
      <c r="BB205" s="579" t="b">
        <f t="shared" si="3"/>
        <v>0</v>
      </c>
      <c r="BC205" s="579"/>
      <c r="BD205" s="5"/>
      <c r="BE205" s="5"/>
      <c r="BF205" s="5"/>
      <c r="BG205" s="5"/>
      <c r="BH205" s="5"/>
      <c r="BI205" s="5"/>
      <c r="BJ205" s="5"/>
      <c r="BK205" s="5"/>
      <c r="BL205" s="5"/>
      <c r="BM205" s="5"/>
      <c r="BN205" s="5"/>
      <c r="BO205" s="5"/>
      <c r="BP205" s="5"/>
      <c r="BQ205" s="5"/>
      <c r="BR205" s="5"/>
      <c r="BS205" s="5"/>
      <c r="BT205" s="5"/>
      <c r="BU205" s="5"/>
    </row>
    <row r="206" spans="1:73" hidden="1" x14ac:dyDescent="0.25">
      <c r="A206" s="11"/>
      <c r="B206" s="11"/>
      <c r="C206" s="32" t="s">
        <v>772</v>
      </c>
      <c r="D206" s="5"/>
      <c r="E206" s="5"/>
      <c r="F206" s="5"/>
      <c r="G206" s="5"/>
      <c r="H206" s="5"/>
      <c r="I206" s="5"/>
      <c r="J206" s="5"/>
      <c r="K206" s="5"/>
      <c r="L206" s="129"/>
      <c r="M206" s="129"/>
      <c r="N206" s="387"/>
      <c r="O206" s="379"/>
      <c r="P206" s="38"/>
      <c r="Q206" s="379"/>
      <c r="R206" s="379"/>
      <c r="S206" s="379"/>
      <c r="T206" s="379"/>
      <c r="U206" s="105"/>
      <c r="V206" s="105"/>
      <c r="W206" s="105"/>
      <c r="X206" s="105"/>
      <c r="Y206" s="93"/>
      <c r="Z206" s="107" t="s">
        <v>773</v>
      </c>
      <c r="AA206" s="5"/>
      <c r="AB206" s="5"/>
      <c r="AC206" s="5"/>
      <c r="AD206" s="5"/>
      <c r="AE206" s="5"/>
      <c r="AF206" s="5"/>
      <c r="AG206" s="5"/>
      <c r="AH206" s="38" t="str">
        <f t="shared" si="1"/>
        <v/>
      </c>
      <c r="AI206" s="5"/>
      <c r="AJ206" s="5"/>
      <c r="AK206" s="5"/>
      <c r="AL206" s="105" t="s">
        <v>774</v>
      </c>
      <c r="AM206" s="32"/>
      <c r="AN206" s="32"/>
      <c r="AO206" s="32"/>
      <c r="AP206" s="32"/>
      <c r="AQ206" s="32"/>
      <c r="AR206" s="32"/>
      <c r="AS206" s="32"/>
      <c r="AT206" s="579" t="str">
        <f t="shared" si="0"/>
        <v/>
      </c>
      <c r="AU206" s="579"/>
      <c r="AV206" s="579" t="str">
        <f t="shared" si="2"/>
        <v>Yes</v>
      </c>
      <c r="AW206" s="579"/>
      <c r="AX206" s="31" t="s">
        <v>743</v>
      </c>
      <c r="AY206" s="5"/>
      <c r="AZ206" s="5"/>
      <c r="BA206" s="5"/>
      <c r="BB206" s="579" t="b">
        <f t="shared" si="3"/>
        <v>0</v>
      </c>
      <c r="BC206" s="579"/>
      <c r="BD206" s="5"/>
      <c r="BE206" s="5"/>
      <c r="BF206" s="5"/>
      <c r="BG206" s="5"/>
      <c r="BH206" s="5"/>
      <c r="BI206" s="5"/>
      <c r="BJ206" s="5"/>
      <c r="BK206" s="5"/>
      <c r="BL206" s="5"/>
      <c r="BM206" s="5"/>
      <c r="BN206" s="5"/>
      <c r="BO206" s="5"/>
      <c r="BP206" s="5"/>
      <c r="BQ206" s="5"/>
      <c r="BR206" s="5"/>
      <c r="BS206" s="5"/>
      <c r="BT206" s="5"/>
      <c r="BU206" s="5"/>
    </row>
    <row r="207" spans="1:73" hidden="1" x14ac:dyDescent="0.25">
      <c r="A207" s="11"/>
      <c r="B207" s="11"/>
      <c r="C207" s="32" t="s">
        <v>775</v>
      </c>
      <c r="D207" s="5"/>
      <c r="E207" s="5"/>
      <c r="F207" s="5"/>
      <c r="G207" s="5"/>
      <c r="H207" s="5"/>
      <c r="I207" s="5"/>
      <c r="J207" s="5"/>
      <c r="K207" s="5"/>
      <c r="L207" s="129"/>
      <c r="M207" s="129"/>
      <c r="N207" s="387"/>
      <c r="O207" s="379"/>
      <c r="P207" s="38"/>
      <c r="Q207" s="379"/>
      <c r="R207" s="379"/>
      <c r="S207" s="379"/>
      <c r="T207" s="379"/>
      <c r="U207" s="105"/>
      <c r="V207" s="105"/>
      <c r="W207" s="105"/>
      <c r="X207" s="105"/>
      <c r="Y207" s="11"/>
      <c r="Z207" s="107" t="s">
        <v>776</v>
      </c>
      <c r="AA207" s="5"/>
      <c r="AB207" s="5"/>
      <c r="AC207" s="5"/>
      <c r="AD207" s="5"/>
      <c r="AE207" s="5"/>
      <c r="AF207" s="5"/>
      <c r="AG207" s="5"/>
      <c r="AH207" s="38" t="str">
        <f t="shared" si="1"/>
        <v/>
      </c>
      <c r="AI207" s="5"/>
      <c r="AJ207" s="5"/>
      <c r="AK207" s="5"/>
      <c r="AL207" s="110" t="s">
        <v>777</v>
      </c>
      <c r="AM207" s="32"/>
      <c r="AN207" s="32"/>
      <c r="AO207" s="32"/>
      <c r="AP207" s="32"/>
      <c r="AQ207" s="32"/>
      <c r="AR207" s="32"/>
      <c r="AS207" s="32"/>
      <c r="AT207" s="579" t="str">
        <f t="shared" si="0"/>
        <v/>
      </c>
      <c r="AU207" s="579"/>
      <c r="AV207" s="579" t="str">
        <f t="shared" si="2"/>
        <v>Yes</v>
      </c>
      <c r="AW207" s="579"/>
      <c r="AX207" s="108" t="s">
        <v>725</v>
      </c>
      <c r="AY207" s="5"/>
      <c r="AZ207" s="5"/>
      <c r="BA207" s="5"/>
      <c r="BB207" s="579" t="b">
        <f t="shared" si="3"/>
        <v>0</v>
      </c>
      <c r="BC207" s="579"/>
      <c r="BD207" s="5"/>
      <c r="BE207" s="5"/>
      <c r="BF207" s="5"/>
      <c r="BG207" s="5"/>
      <c r="BH207" s="5"/>
      <c r="BI207" s="5"/>
      <c r="BJ207" s="5"/>
      <c r="BK207" s="5"/>
      <c r="BL207" s="5"/>
      <c r="BM207" s="5"/>
      <c r="BN207" s="5"/>
      <c r="BO207" s="5"/>
      <c r="BP207" s="5"/>
      <c r="BQ207" s="5"/>
      <c r="BR207" s="5"/>
      <c r="BS207" s="5"/>
      <c r="BT207" s="5"/>
      <c r="BU207" s="5"/>
    </row>
    <row r="208" spans="1:73" hidden="1" x14ac:dyDescent="0.25">
      <c r="A208" s="11"/>
      <c r="B208" s="11"/>
      <c r="C208" s="32" t="s">
        <v>778</v>
      </c>
      <c r="D208" s="5"/>
      <c r="E208" s="5"/>
      <c r="F208" s="5"/>
      <c r="G208" s="5"/>
      <c r="H208" s="5"/>
      <c r="I208" s="5"/>
      <c r="J208" s="5"/>
      <c r="K208" s="5"/>
      <c r="L208" s="129"/>
      <c r="M208" s="129"/>
      <c r="N208" s="387"/>
      <c r="O208" s="379"/>
      <c r="P208" s="38"/>
      <c r="Q208" s="379"/>
      <c r="R208" s="379"/>
      <c r="S208" s="379"/>
      <c r="T208" s="379"/>
      <c r="U208" s="105"/>
      <c r="V208" s="105"/>
      <c r="W208" s="105"/>
      <c r="X208" s="105"/>
      <c r="Y208" s="11"/>
      <c r="Z208" s="107" t="s">
        <v>779</v>
      </c>
      <c r="AA208" s="5"/>
      <c r="AB208" s="5"/>
      <c r="AC208" s="5"/>
      <c r="AD208" s="5"/>
      <c r="AE208" s="5"/>
      <c r="AF208" s="5"/>
      <c r="AG208" s="5"/>
      <c r="AH208" s="38" t="str">
        <f t="shared" si="1"/>
        <v/>
      </c>
      <c r="AI208" s="5"/>
      <c r="AJ208" s="5"/>
      <c r="AK208" s="5"/>
      <c r="AL208" s="105" t="s">
        <v>780</v>
      </c>
      <c r="AM208" s="32"/>
      <c r="AN208" s="32"/>
      <c r="AO208" s="32"/>
      <c r="AP208" s="32"/>
      <c r="AQ208" s="32"/>
      <c r="AR208" s="32"/>
      <c r="AS208" s="32"/>
      <c r="AT208" s="579" t="str">
        <f t="shared" si="0"/>
        <v/>
      </c>
      <c r="AU208" s="579"/>
      <c r="AV208" s="579" t="str">
        <f t="shared" si="2"/>
        <v>Yes</v>
      </c>
      <c r="AW208" s="579"/>
      <c r="AX208" s="109" t="s">
        <v>733</v>
      </c>
      <c r="AY208" s="5"/>
      <c r="AZ208" s="5"/>
      <c r="BA208" s="5"/>
      <c r="BB208" s="579" t="b">
        <f t="shared" si="3"/>
        <v>0</v>
      </c>
      <c r="BC208" s="579"/>
      <c r="BD208" s="5"/>
      <c r="BE208" s="5"/>
      <c r="BF208" s="5"/>
      <c r="BG208" s="5"/>
      <c r="BH208" s="5"/>
      <c r="BI208" s="5"/>
      <c r="BJ208" s="5"/>
      <c r="BK208" s="5"/>
      <c r="BL208" s="5"/>
      <c r="BM208" s="5"/>
      <c r="BN208" s="5"/>
      <c r="BO208" s="5"/>
      <c r="BP208" s="5"/>
      <c r="BQ208" s="5"/>
      <c r="BR208" s="5"/>
      <c r="BS208" s="5"/>
      <c r="BT208" s="5"/>
      <c r="BU208" s="5"/>
    </row>
    <row r="209" spans="1:73" hidden="1" x14ac:dyDescent="0.25">
      <c r="A209" s="11"/>
      <c r="B209" s="11"/>
      <c r="C209" s="32" t="s">
        <v>781</v>
      </c>
      <c r="D209" s="5"/>
      <c r="E209" s="5"/>
      <c r="F209" s="5"/>
      <c r="G209" s="5"/>
      <c r="H209" s="5"/>
      <c r="I209" s="5"/>
      <c r="J209" s="5"/>
      <c r="K209" s="5"/>
      <c r="L209" s="129"/>
      <c r="M209" s="129"/>
      <c r="N209" s="387"/>
      <c r="O209" s="379"/>
      <c r="P209" s="38"/>
      <c r="Q209" s="379"/>
      <c r="R209" s="379"/>
      <c r="S209" s="379"/>
      <c r="T209" s="379"/>
      <c r="U209" s="105"/>
      <c r="V209" s="105"/>
      <c r="W209" s="105"/>
      <c r="X209" s="105"/>
      <c r="Y209" s="93"/>
      <c r="Z209" s="107" t="s">
        <v>782</v>
      </c>
      <c r="AA209" s="5"/>
      <c r="AB209" s="5"/>
      <c r="AC209" s="5"/>
      <c r="AD209" s="5"/>
      <c r="AE209" s="5"/>
      <c r="AF209" s="5"/>
      <c r="AG209" s="5"/>
      <c r="AH209" s="38" t="str">
        <f t="shared" si="1"/>
        <v/>
      </c>
      <c r="AI209" s="5"/>
      <c r="AJ209" s="5"/>
      <c r="AK209" s="5"/>
      <c r="AL209" s="105" t="s">
        <v>783</v>
      </c>
      <c r="AM209" s="32"/>
      <c r="AN209" s="32"/>
      <c r="AO209" s="32"/>
      <c r="AP209" s="32"/>
      <c r="AQ209" s="32"/>
      <c r="AR209" s="32"/>
      <c r="AS209" s="32"/>
      <c r="AT209" s="579" t="str">
        <f t="shared" si="0"/>
        <v/>
      </c>
      <c r="AU209" s="579"/>
      <c r="AV209" s="579" t="str">
        <f t="shared" si="2"/>
        <v>Yes</v>
      </c>
      <c r="AW209" s="579"/>
      <c r="AX209" s="109" t="s">
        <v>733</v>
      </c>
      <c r="AY209" s="5"/>
      <c r="AZ209" s="5"/>
      <c r="BA209" s="5"/>
      <c r="BB209" s="579" t="b">
        <f t="shared" si="3"/>
        <v>0</v>
      </c>
      <c r="BC209" s="579"/>
      <c r="BD209" s="5"/>
      <c r="BE209" s="5"/>
      <c r="BF209" s="5"/>
      <c r="BG209" s="5"/>
      <c r="BH209" s="5"/>
      <c r="BI209" s="5"/>
      <c r="BJ209" s="5"/>
      <c r="BK209" s="5"/>
      <c r="BL209" s="5"/>
      <c r="BM209" s="5"/>
      <c r="BN209" s="5"/>
      <c r="BO209" s="5"/>
      <c r="BP209" s="5"/>
      <c r="BQ209" s="5"/>
      <c r="BR209" s="5"/>
      <c r="BS209" s="5"/>
      <c r="BT209" s="5"/>
      <c r="BU209" s="5"/>
    </row>
    <row r="210" spans="1:73" hidden="1" x14ac:dyDescent="0.25">
      <c r="A210" s="11"/>
      <c r="B210" s="11"/>
      <c r="C210" s="32" t="s">
        <v>784</v>
      </c>
      <c r="D210" s="5"/>
      <c r="E210" s="5"/>
      <c r="F210" s="5"/>
      <c r="G210" s="5"/>
      <c r="H210" s="5"/>
      <c r="I210" s="5"/>
      <c r="J210" s="5"/>
      <c r="K210" s="5"/>
      <c r="L210" s="129"/>
      <c r="M210" s="129"/>
      <c r="N210" s="387"/>
      <c r="O210" s="379"/>
      <c r="P210" s="38"/>
      <c r="Q210" s="379"/>
      <c r="R210" s="379"/>
      <c r="S210" s="379"/>
      <c r="T210" s="379"/>
      <c r="U210" s="105"/>
      <c r="V210" s="105"/>
      <c r="W210" s="105"/>
      <c r="X210" s="105"/>
      <c r="Y210" s="11"/>
      <c r="Z210" s="111" t="s">
        <v>786</v>
      </c>
      <c r="AA210" s="5"/>
      <c r="AB210" s="5"/>
      <c r="AC210" s="5"/>
      <c r="AD210" s="5"/>
      <c r="AE210" s="5"/>
      <c r="AF210" s="5"/>
      <c r="AG210" s="5"/>
      <c r="AH210" s="38" t="str">
        <f t="shared" si="1"/>
        <v/>
      </c>
      <c r="AI210" s="5"/>
      <c r="AJ210" s="5"/>
      <c r="AK210" s="5"/>
      <c r="AL210" s="107" t="s">
        <v>787</v>
      </c>
      <c r="AM210" s="32"/>
      <c r="AN210" s="32"/>
      <c r="AO210" s="32"/>
      <c r="AP210" s="32"/>
      <c r="AQ210" s="32"/>
      <c r="AR210" s="32"/>
      <c r="AS210" s="32"/>
      <c r="AT210" s="579" t="str">
        <f t="shared" si="0"/>
        <v/>
      </c>
      <c r="AU210" s="579"/>
      <c r="AV210" s="579" t="str">
        <f t="shared" si="2"/>
        <v>Yes</v>
      </c>
      <c r="AW210" s="579"/>
      <c r="AX210" s="108" t="s">
        <v>725</v>
      </c>
      <c r="AY210" s="5"/>
      <c r="AZ210" s="5"/>
      <c r="BA210" s="5"/>
      <c r="BB210" s="579" t="b">
        <f t="shared" si="3"/>
        <v>0</v>
      </c>
      <c r="BC210" s="579"/>
      <c r="BD210" s="5"/>
      <c r="BE210" s="5"/>
      <c r="BF210" s="5"/>
      <c r="BG210" s="5"/>
      <c r="BH210" s="5"/>
      <c r="BI210" s="5"/>
      <c r="BJ210" s="5"/>
      <c r="BK210" s="5"/>
      <c r="BL210" s="5"/>
      <c r="BM210" s="5"/>
      <c r="BN210" s="5"/>
      <c r="BO210" s="5"/>
      <c r="BP210" s="5"/>
      <c r="BQ210" s="5"/>
      <c r="BR210" s="5"/>
      <c r="BS210" s="5"/>
      <c r="BT210" s="5"/>
      <c r="BU210" s="5"/>
    </row>
    <row r="211" spans="1:73" hidden="1" x14ac:dyDescent="0.25">
      <c r="A211" s="11"/>
      <c r="B211" s="11"/>
      <c r="C211" s="32" t="s">
        <v>788</v>
      </c>
      <c r="D211" s="5"/>
      <c r="E211" s="5"/>
      <c r="F211" s="5"/>
      <c r="G211" s="5"/>
      <c r="H211" s="5"/>
      <c r="I211" s="5"/>
      <c r="J211" s="5"/>
      <c r="K211" s="5"/>
      <c r="L211" s="129"/>
      <c r="M211" s="129"/>
      <c r="N211" s="387"/>
      <c r="O211" s="379"/>
      <c r="P211" s="38"/>
      <c r="Q211" s="379"/>
      <c r="R211" s="379"/>
      <c r="S211" s="379"/>
      <c r="T211" s="379"/>
      <c r="U211" s="105"/>
      <c r="V211" s="105"/>
      <c r="W211" s="105"/>
      <c r="X211" s="105"/>
      <c r="Y211" s="11"/>
      <c r="Z211" s="107" t="s">
        <v>789</v>
      </c>
      <c r="AA211" s="5"/>
      <c r="AB211" s="5"/>
      <c r="AC211" s="5"/>
      <c r="AD211" s="5"/>
      <c r="AE211" s="5"/>
      <c r="AF211" s="5"/>
      <c r="AG211" s="5"/>
      <c r="AH211" s="38" t="str">
        <f t="shared" si="1"/>
        <v/>
      </c>
      <c r="AI211" s="5"/>
      <c r="AJ211" s="5"/>
      <c r="AK211" s="5"/>
      <c r="AL211" s="110" t="s">
        <v>790</v>
      </c>
      <c r="AM211" s="32"/>
      <c r="AN211" s="32"/>
      <c r="AO211" s="32"/>
      <c r="AP211" s="32"/>
      <c r="AQ211" s="32"/>
      <c r="AR211" s="32"/>
      <c r="AS211" s="32"/>
      <c r="AT211" s="579" t="str">
        <f t="shared" si="0"/>
        <v/>
      </c>
      <c r="AU211" s="579"/>
      <c r="AV211" s="579" t="str">
        <f t="shared" si="2"/>
        <v>Yes</v>
      </c>
      <c r="AW211" s="579"/>
      <c r="AX211" s="108" t="s">
        <v>725</v>
      </c>
      <c r="AY211" s="5"/>
      <c r="AZ211" s="5"/>
      <c r="BA211" s="5"/>
      <c r="BB211" s="579" t="b">
        <f t="shared" si="3"/>
        <v>0</v>
      </c>
      <c r="BC211" s="579"/>
      <c r="BD211" s="5"/>
      <c r="BE211" s="5"/>
      <c r="BF211" s="5"/>
      <c r="BG211" s="5"/>
      <c r="BH211" s="5"/>
      <c r="BI211" s="5"/>
      <c r="BJ211" s="5"/>
      <c r="BK211" s="5"/>
      <c r="BL211" s="5"/>
      <c r="BM211" s="5"/>
      <c r="BN211" s="5"/>
      <c r="BO211" s="5"/>
      <c r="BP211" s="5"/>
      <c r="BQ211" s="5"/>
      <c r="BR211" s="5"/>
      <c r="BS211" s="5"/>
      <c r="BT211" s="5"/>
      <c r="BU211" s="5"/>
    </row>
    <row r="212" spans="1:73" hidden="1" x14ac:dyDescent="0.25">
      <c r="A212" s="11"/>
      <c r="B212" s="11"/>
      <c r="C212" s="32" t="s">
        <v>791</v>
      </c>
      <c r="D212" s="5"/>
      <c r="E212" s="5"/>
      <c r="F212" s="5"/>
      <c r="G212" s="5"/>
      <c r="H212" s="5"/>
      <c r="I212" s="5"/>
      <c r="J212" s="5"/>
      <c r="K212" s="5"/>
      <c r="L212" s="129"/>
      <c r="M212" s="129"/>
      <c r="N212" s="387"/>
      <c r="O212" s="379"/>
      <c r="P212" s="38"/>
      <c r="Q212" s="379"/>
      <c r="R212" s="379"/>
      <c r="S212" s="379"/>
      <c r="T212" s="379"/>
      <c r="U212" s="105"/>
      <c r="V212" s="105"/>
      <c r="W212" s="105"/>
      <c r="X212" s="105"/>
      <c r="Y212" s="93"/>
      <c r="Z212" s="106" t="s">
        <v>792</v>
      </c>
      <c r="AA212" s="5"/>
      <c r="AB212" s="5"/>
      <c r="AC212" s="5"/>
      <c r="AD212" s="5"/>
      <c r="AE212" s="5"/>
      <c r="AF212" s="5"/>
      <c r="AG212" s="5"/>
      <c r="AH212" s="38" t="str">
        <f t="shared" si="1"/>
        <v/>
      </c>
      <c r="AI212" s="5"/>
      <c r="AJ212" s="5"/>
      <c r="AK212" s="5"/>
      <c r="AL212" s="110" t="s">
        <v>793</v>
      </c>
      <c r="AM212" s="32"/>
      <c r="AN212" s="32"/>
      <c r="AO212" s="32"/>
      <c r="AP212" s="32"/>
      <c r="AQ212" s="32"/>
      <c r="AR212" s="32"/>
      <c r="AS212" s="32"/>
      <c r="AT212" s="579" t="str">
        <f t="shared" si="0"/>
        <v/>
      </c>
      <c r="AU212" s="579"/>
      <c r="AV212" s="579" t="str">
        <f t="shared" si="2"/>
        <v>Yes</v>
      </c>
      <c r="AW212" s="579"/>
      <c r="AX212" s="108" t="s">
        <v>725</v>
      </c>
      <c r="AY212" s="5"/>
      <c r="AZ212" s="5"/>
      <c r="BA212" s="5"/>
      <c r="BB212" s="579" t="b">
        <f t="shared" si="3"/>
        <v>0</v>
      </c>
      <c r="BC212" s="579"/>
      <c r="BD212" s="5"/>
      <c r="BE212" s="5"/>
      <c r="BF212" s="5"/>
      <c r="BG212" s="5"/>
      <c r="BH212" s="5"/>
      <c r="BI212" s="5"/>
      <c r="BJ212" s="5"/>
      <c r="BK212" s="5"/>
      <c r="BL212" s="5"/>
      <c r="BM212" s="5"/>
      <c r="BN212" s="5"/>
      <c r="BO212" s="5"/>
      <c r="BP212" s="5"/>
      <c r="BQ212" s="5"/>
      <c r="BR212" s="5"/>
      <c r="BS212" s="5"/>
      <c r="BT212" s="5"/>
      <c r="BU212" s="5"/>
    </row>
    <row r="213" spans="1:73" hidden="1" x14ac:dyDescent="0.25">
      <c r="A213" s="11"/>
      <c r="B213" s="11"/>
      <c r="C213" s="32" t="s">
        <v>794</v>
      </c>
      <c r="D213" s="5"/>
      <c r="E213" s="5"/>
      <c r="F213" s="5"/>
      <c r="G213" s="5"/>
      <c r="H213" s="5"/>
      <c r="I213" s="5"/>
      <c r="J213" s="5"/>
      <c r="K213" s="5"/>
      <c r="L213" s="129"/>
      <c r="M213" s="129"/>
      <c r="N213" s="387"/>
      <c r="O213" s="379"/>
      <c r="P213" s="38"/>
      <c r="Q213" s="379"/>
      <c r="R213" s="379"/>
      <c r="S213" s="379"/>
      <c r="T213" s="379"/>
      <c r="U213" s="105"/>
      <c r="V213" s="105"/>
      <c r="W213" s="105"/>
      <c r="X213" s="105"/>
      <c r="Y213" s="11"/>
      <c r="Z213" s="106" t="s">
        <v>795</v>
      </c>
      <c r="AA213" s="5"/>
      <c r="AB213" s="5"/>
      <c r="AC213" s="5"/>
      <c r="AD213" s="5"/>
      <c r="AE213" s="5"/>
      <c r="AF213" s="5"/>
      <c r="AG213" s="5"/>
      <c r="AH213" s="38" t="str">
        <f t="shared" si="1"/>
        <v/>
      </c>
      <c r="AI213" s="5"/>
      <c r="AJ213" s="5"/>
      <c r="AK213" s="5"/>
      <c r="AL213" s="105" t="s">
        <v>796</v>
      </c>
      <c r="AM213" s="32"/>
      <c r="AN213" s="32"/>
      <c r="AO213" s="32"/>
      <c r="AP213" s="32"/>
      <c r="AQ213" s="32"/>
      <c r="AR213" s="32"/>
      <c r="AS213" s="32"/>
      <c r="AT213" s="579" t="str">
        <f t="shared" si="0"/>
        <v/>
      </c>
      <c r="AU213" s="579"/>
      <c r="AV213" s="579" t="str">
        <f t="shared" si="2"/>
        <v>Yes</v>
      </c>
      <c r="AW213" s="579"/>
      <c r="AX213" s="31" t="s">
        <v>797</v>
      </c>
      <c r="AY213" s="5"/>
      <c r="AZ213" s="5"/>
      <c r="BA213" s="5"/>
      <c r="BB213" s="579" t="b">
        <f t="shared" si="3"/>
        <v>0</v>
      </c>
      <c r="BC213" s="579"/>
      <c r="BD213" s="5"/>
      <c r="BE213" s="5"/>
      <c r="BF213" s="5"/>
      <c r="BG213" s="5"/>
      <c r="BH213" s="5"/>
      <c r="BI213" s="5"/>
      <c r="BJ213" s="5"/>
      <c r="BK213" s="5"/>
      <c r="BL213" s="5"/>
      <c r="BM213" s="5"/>
      <c r="BN213" s="5"/>
      <c r="BO213" s="5"/>
      <c r="BP213" s="5"/>
      <c r="BQ213" s="5"/>
      <c r="BR213" s="5"/>
      <c r="BS213" s="5"/>
      <c r="BT213" s="5"/>
      <c r="BU213" s="5"/>
    </row>
    <row r="214" spans="1:73" hidden="1" x14ac:dyDescent="0.25">
      <c r="A214" s="11"/>
      <c r="B214" s="11"/>
      <c r="C214" s="32" t="s">
        <v>798</v>
      </c>
      <c r="D214" s="5"/>
      <c r="E214" s="5"/>
      <c r="F214" s="5"/>
      <c r="G214" s="5"/>
      <c r="H214" s="5"/>
      <c r="I214" s="5"/>
      <c r="J214" s="5"/>
      <c r="K214" s="5"/>
      <c r="L214" s="129"/>
      <c r="M214" s="129"/>
      <c r="N214" s="387"/>
      <c r="O214" s="379"/>
      <c r="P214" s="38"/>
      <c r="Q214" s="379"/>
      <c r="R214" s="379"/>
      <c r="S214" s="379"/>
      <c r="T214" s="379"/>
      <c r="U214" s="105"/>
      <c r="V214" s="105"/>
      <c r="W214" s="105"/>
      <c r="X214" s="105"/>
      <c r="Y214" s="11"/>
      <c r="Z214" s="106" t="s">
        <v>799</v>
      </c>
      <c r="AA214" s="5"/>
      <c r="AB214" s="5"/>
      <c r="AC214" s="5"/>
      <c r="AD214" s="5"/>
      <c r="AE214" s="5"/>
      <c r="AF214" s="5"/>
      <c r="AG214" s="5"/>
      <c r="AH214" s="38" t="str">
        <f t="shared" si="1"/>
        <v/>
      </c>
      <c r="AI214" s="5"/>
      <c r="AJ214" s="5"/>
      <c r="AK214" s="5"/>
      <c r="AL214" s="107" t="s">
        <v>800</v>
      </c>
      <c r="AM214" s="32"/>
      <c r="AN214" s="32"/>
      <c r="AO214" s="32"/>
      <c r="AP214" s="32"/>
      <c r="AQ214" s="32"/>
      <c r="AR214" s="32"/>
      <c r="AS214" s="32"/>
      <c r="AT214" s="579" t="str">
        <f t="shared" si="0"/>
        <v/>
      </c>
      <c r="AU214" s="579"/>
      <c r="AV214" s="579" t="str">
        <f t="shared" si="2"/>
        <v>Yes</v>
      </c>
      <c r="AW214" s="579"/>
      <c r="AX214" s="108" t="s">
        <v>725</v>
      </c>
      <c r="AY214" s="5"/>
      <c r="AZ214" s="5"/>
      <c r="BA214" s="5"/>
      <c r="BB214" s="579" t="b">
        <f t="shared" si="3"/>
        <v>0</v>
      </c>
      <c r="BC214" s="579"/>
      <c r="BD214" s="5"/>
      <c r="BE214" s="5"/>
      <c r="BF214" s="5"/>
      <c r="BG214" s="5"/>
      <c r="BH214" s="5"/>
      <c r="BI214" s="5"/>
      <c r="BJ214" s="5"/>
      <c r="BK214" s="5"/>
      <c r="BL214" s="5"/>
      <c r="BM214" s="5"/>
      <c r="BN214" s="5"/>
      <c r="BO214" s="5"/>
      <c r="BP214" s="5"/>
      <c r="BQ214" s="5"/>
      <c r="BR214" s="5"/>
      <c r="BS214" s="5"/>
      <c r="BT214" s="5"/>
      <c r="BU214" s="5"/>
    </row>
    <row r="215" spans="1:73" hidden="1" x14ac:dyDescent="0.25">
      <c r="A215" s="11"/>
      <c r="B215" s="11"/>
      <c r="C215" s="32" t="s">
        <v>801</v>
      </c>
      <c r="D215" s="5"/>
      <c r="E215" s="5"/>
      <c r="F215" s="5"/>
      <c r="G215" s="5"/>
      <c r="H215" s="5"/>
      <c r="I215" s="5"/>
      <c r="J215" s="5"/>
      <c r="K215" s="5"/>
      <c r="L215" s="129"/>
      <c r="M215" s="129"/>
      <c r="N215" s="387"/>
      <c r="O215" s="379"/>
      <c r="P215" s="38"/>
      <c r="Q215" s="379"/>
      <c r="R215" s="379"/>
      <c r="S215" s="379"/>
      <c r="T215" s="379"/>
      <c r="U215" s="105"/>
      <c r="V215" s="105"/>
      <c r="W215" s="105"/>
      <c r="X215" s="105"/>
      <c r="Y215" s="93"/>
      <c r="Z215" s="107" t="s">
        <v>802</v>
      </c>
      <c r="AA215" s="5"/>
      <c r="AB215" s="5"/>
      <c r="AC215" s="5"/>
      <c r="AD215" s="5"/>
      <c r="AE215" s="5"/>
      <c r="AF215" s="5"/>
      <c r="AG215" s="5"/>
      <c r="AH215" s="38" t="str">
        <f t="shared" si="1"/>
        <v/>
      </c>
      <c r="AI215" s="5"/>
      <c r="AJ215" s="5"/>
      <c r="AK215" s="5"/>
      <c r="AL215" s="105" t="s">
        <v>803</v>
      </c>
      <c r="AM215" s="32"/>
      <c r="AN215" s="32"/>
      <c r="AO215" s="32"/>
      <c r="AP215" s="32"/>
      <c r="AQ215" s="32"/>
      <c r="AR215" s="32"/>
      <c r="AS215" s="32"/>
      <c r="AT215" s="579" t="str">
        <f t="shared" si="0"/>
        <v/>
      </c>
      <c r="AU215" s="579"/>
      <c r="AV215" s="579" t="str">
        <f t="shared" si="2"/>
        <v>Yes</v>
      </c>
      <c r="AW215" s="579"/>
      <c r="AX215" s="31" t="s">
        <v>797</v>
      </c>
      <c r="AY215" s="5"/>
      <c r="AZ215" s="5"/>
      <c r="BA215" s="5"/>
      <c r="BB215" s="579" t="b">
        <f t="shared" si="3"/>
        <v>0</v>
      </c>
      <c r="BC215" s="579"/>
      <c r="BD215" s="5"/>
      <c r="BE215" s="5"/>
      <c r="BF215" s="5"/>
      <c r="BG215" s="5"/>
      <c r="BH215" s="5"/>
      <c r="BI215" s="5"/>
      <c r="BJ215" s="5"/>
      <c r="BK215" s="5"/>
      <c r="BL215" s="5"/>
      <c r="BM215" s="5"/>
      <c r="BN215" s="5"/>
      <c r="BO215" s="5"/>
      <c r="BP215" s="5"/>
      <c r="BQ215" s="5"/>
      <c r="BR215" s="5"/>
      <c r="BS215" s="5"/>
      <c r="BT215" s="5"/>
      <c r="BU215" s="5"/>
    </row>
    <row r="216" spans="1:73" hidden="1" x14ac:dyDescent="0.25">
      <c r="A216" s="5"/>
      <c r="B216" s="5"/>
      <c r="C216" s="32" t="s">
        <v>804</v>
      </c>
      <c r="D216" s="5"/>
      <c r="E216" s="5"/>
      <c r="F216" s="5"/>
      <c r="G216" s="5"/>
      <c r="H216" s="5"/>
      <c r="I216" s="5"/>
      <c r="J216" s="5"/>
      <c r="K216" s="5"/>
      <c r="L216" s="129"/>
      <c r="M216" s="129"/>
      <c r="N216" s="387"/>
      <c r="O216" s="379"/>
      <c r="P216" s="38"/>
      <c r="Q216" s="379"/>
      <c r="R216" s="379"/>
      <c r="S216" s="379"/>
      <c r="T216" s="379"/>
      <c r="U216" s="105"/>
      <c r="V216" s="105"/>
      <c r="W216" s="105"/>
      <c r="X216" s="105"/>
      <c r="Y216" s="11"/>
      <c r="Z216" s="106" t="s">
        <v>805</v>
      </c>
      <c r="AA216" s="5"/>
      <c r="AB216" s="5"/>
      <c r="AC216" s="5"/>
      <c r="AD216" s="5"/>
      <c r="AE216" s="5"/>
      <c r="AF216" s="5"/>
      <c r="AG216" s="5"/>
      <c r="AH216" s="38" t="str">
        <f t="shared" si="1"/>
        <v/>
      </c>
      <c r="AI216" s="5"/>
      <c r="AJ216" s="5"/>
      <c r="AK216" s="5"/>
      <c r="AL216" s="105" t="s">
        <v>806</v>
      </c>
      <c r="AM216" s="32"/>
      <c r="AN216" s="32"/>
      <c r="AO216" s="32"/>
      <c r="AP216" s="32"/>
      <c r="AQ216" s="32"/>
      <c r="AR216" s="32"/>
      <c r="AS216" s="32"/>
      <c r="AT216" s="579" t="str">
        <f t="shared" si="0"/>
        <v/>
      </c>
      <c r="AU216" s="579"/>
      <c r="AV216" s="579" t="str">
        <f t="shared" si="2"/>
        <v>Yes</v>
      </c>
      <c r="AW216" s="579"/>
      <c r="AX216" s="109" t="s">
        <v>733</v>
      </c>
      <c r="AY216" s="5"/>
      <c r="AZ216" s="5"/>
      <c r="BA216" s="5"/>
      <c r="BB216" s="579" t="b">
        <f t="shared" si="3"/>
        <v>0</v>
      </c>
      <c r="BC216" s="579"/>
      <c r="BD216" s="5"/>
      <c r="BE216" s="5"/>
      <c r="BF216" s="5"/>
      <c r="BG216" s="5"/>
      <c r="BH216" s="5"/>
      <c r="BI216" s="5"/>
      <c r="BJ216" s="5"/>
      <c r="BK216" s="5"/>
      <c r="BL216" s="5"/>
      <c r="BM216" s="5"/>
      <c r="BN216" s="5"/>
      <c r="BO216" s="5"/>
      <c r="BP216" s="5"/>
      <c r="BQ216" s="5"/>
      <c r="BR216" s="5"/>
      <c r="BS216" s="5"/>
      <c r="BT216" s="5"/>
      <c r="BU216" s="5"/>
    </row>
    <row r="217" spans="1:73" hidden="1" x14ac:dyDescent="0.25">
      <c r="A217" s="5"/>
      <c r="B217" s="5"/>
      <c r="C217" s="32" t="s">
        <v>807</v>
      </c>
      <c r="D217" s="5"/>
      <c r="E217" s="5"/>
      <c r="F217" s="5"/>
      <c r="G217" s="5"/>
      <c r="H217" s="5"/>
      <c r="I217" s="5"/>
      <c r="J217" s="5"/>
      <c r="K217" s="5"/>
      <c r="L217" s="129"/>
      <c r="M217" s="129"/>
      <c r="N217" s="387"/>
      <c r="O217" s="379"/>
      <c r="P217" s="38"/>
      <c r="Q217" s="379"/>
      <c r="R217" s="379"/>
      <c r="S217" s="379"/>
      <c r="T217" s="379"/>
      <c r="U217" s="105"/>
      <c r="V217" s="105"/>
      <c r="W217" s="105"/>
      <c r="X217" s="105"/>
      <c r="Y217" s="11"/>
      <c r="Z217" s="106" t="s">
        <v>808</v>
      </c>
      <c r="AA217" s="5"/>
      <c r="AB217" s="5"/>
      <c r="AC217" s="5"/>
      <c r="AD217" s="5"/>
      <c r="AE217" s="5"/>
      <c r="AF217" s="5"/>
      <c r="AG217" s="5"/>
      <c r="AH217" s="38" t="str">
        <f t="shared" si="1"/>
        <v/>
      </c>
      <c r="AI217" s="5"/>
      <c r="AJ217" s="5"/>
      <c r="AK217" s="5"/>
      <c r="AL217" s="107" t="s">
        <v>809</v>
      </c>
      <c r="AM217" s="32"/>
      <c r="AN217" s="32"/>
      <c r="AO217" s="32"/>
      <c r="AP217" s="32"/>
      <c r="AQ217" s="32"/>
      <c r="AR217" s="32"/>
      <c r="AS217" s="32"/>
      <c r="AT217" s="579" t="str">
        <f t="shared" si="0"/>
        <v/>
      </c>
      <c r="AU217" s="579"/>
      <c r="AV217" s="579" t="str">
        <f t="shared" si="2"/>
        <v>Yes</v>
      </c>
      <c r="AW217" s="579"/>
      <c r="AX217" s="108" t="s">
        <v>725</v>
      </c>
      <c r="AY217" s="5"/>
      <c r="AZ217" s="5"/>
      <c r="BA217" s="5"/>
      <c r="BB217" s="579" t="b">
        <f t="shared" si="3"/>
        <v>0</v>
      </c>
      <c r="BC217" s="579"/>
      <c r="BD217" s="5"/>
      <c r="BE217" s="5"/>
      <c r="BF217" s="5"/>
      <c r="BG217" s="5"/>
      <c r="BH217" s="5"/>
      <c r="BI217" s="5"/>
      <c r="BJ217" s="5"/>
      <c r="BK217" s="5"/>
      <c r="BL217" s="5"/>
      <c r="BM217" s="5"/>
      <c r="BN217" s="5"/>
      <c r="BO217" s="5"/>
      <c r="BP217" s="5"/>
      <c r="BQ217" s="5"/>
      <c r="BR217" s="5"/>
      <c r="BS217" s="5"/>
      <c r="BT217" s="5"/>
      <c r="BU217" s="5"/>
    </row>
    <row r="218" spans="1:73" hidden="1" x14ac:dyDescent="0.25">
      <c r="A218" s="5"/>
      <c r="B218" s="5"/>
      <c r="C218" s="32" t="s">
        <v>810</v>
      </c>
      <c r="D218" s="5"/>
      <c r="E218" s="5"/>
      <c r="F218" s="5"/>
      <c r="G218" s="5"/>
      <c r="H218" s="5"/>
      <c r="I218" s="5"/>
      <c r="J218" s="5"/>
      <c r="K218" s="5"/>
      <c r="L218" s="129"/>
      <c r="M218" s="129"/>
      <c r="N218" s="387"/>
      <c r="O218" s="379"/>
      <c r="P218" s="38"/>
      <c r="Q218" s="379"/>
      <c r="R218" s="379"/>
      <c r="S218" s="379"/>
      <c r="T218" s="379"/>
      <c r="U218" s="105"/>
      <c r="V218" s="105"/>
      <c r="W218" s="105"/>
      <c r="X218" s="105"/>
      <c r="Y218" s="93"/>
      <c r="Z218" s="111" t="s">
        <v>811</v>
      </c>
      <c r="AA218" s="5"/>
      <c r="AB218" s="5"/>
      <c r="AC218" s="5"/>
      <c r="AD218" s="5"/>
      <c r="AE218" s="5"/>
      <c r="AF218" s="5"/>
      <c r="AG218" s="5"/>
      <c r="AH218" s="38" t="str">
        <f t="shared" si="1"/>
        <v/>
      </c>
      <c r="AI218" s="5"/>
      <c r="AJ218" s="5"/>
      <c r="AK218" s="5"/>
      <c r="AL218" s="105" t="s">
        <v>812</v>
      </c>
      <c r="AM218" s="32"/>
      <c r="AN218" s="32"/>
      <c r="AO218" s="32"/>
      <c r="AP218" s="32"/>
      <c r="AQ218" s="32"/>
      <c r="AR218" s="32"/>
      <c r="AS218" s="32"/>
      <c r="AT218" s="579" t="str">
        <f t="shared" si="0"/>
        <v/>
      </c>
      <c r="AU218" s="579"/>
      <c r="AV218" s="579" t="str">
        <f t="shared" si="2"/>
        <v>Yes</v>
      </c>
      <c r="AW218" s="579"/>
      <c r="AX218" s="109" t="s">
        <v>725</v>
      </c>
      <c r="AY218" s="5"/>
      <c r="AZ218" s="5"/>
      <c r="BA218" s="5"/>
      <c r="BB218" s="579" t="b">
        <f t="shared" si="3"/>
        <v>0</v>
      </c>
      <c r="BC218" s="579"/>
      <c r="BD218" s="5"/>
      <c r="BE218" s="5"/>
      <c r="BF218" s="5"/>
      <c r="BG218" s="5"/>
      <c r="BH218" s="5"/>
      <c r="BI218" s="5"/>
      <c r="BJ218" s="5"/>
      <c r="BK218" s="5"/>
      <c r="BL218" s="5"/>
      <c r="BM218" s="5"/>
      <c r="BN218" s="5"/>
      <c r="BO218" s="5"/>
      <c r="BP218" s="5"/>
      <c r="BQ218" s="5"/>
      <c r="BR218" s="5"/>
      <c r="BS218" s="5"/>
      <c r="BT218" s="5"/>
      <c r="BU218" s="5"/>
    </row>
    <row r="219" spans="1:73" hidden="1" x14ac:dyDescent="0.25">
      <c r="A219" s="5"/>
      <c r="B219" s="5"/>
      <c r="C219" s="32" t="s">
        <v>813</v>
      </c>
      <c r="D219" s="5"/>
      <c r="E219" s="5"/>
      <c r="F219" s="5"/>
      <c r="G219" s="5"/>
      <c r="H219" s="5"/>
      <c r="I219" s="5"/>
      <c r="J219" s="5"/>
      <c r="K219" s="5"/>
      <c r="L219" s="129"/>
      <c r="M219" s="129"/>
      <c r="N219" s="387"/>
      <c r="O219" s="379"/>
      <c r="P219" s="38"/>
      <c r="Q219" s="379"/>
      <c r="R219" s="379"/>
      <c r="S219" s="379"/>
      <c r="T219" s="379"/>
      <c r="U219" s="105"/>
      <c r="V219" s="105"/>
      <c r="W219" s="105"/>
      <c r="X219" s="105"/>
      <c r="Y219" s="11"/>
      <c r="Z219" s="111" t="s">
        <v>814</v>
      </c>
      <c r="AA219" s="5"/>
      <c r="AB219" s="5"/>
      <c r="AC219" s="5"/>
      <c r="AD219" s="5"/>
      <c r="AE219" s="5"/>
      <c r="AF219" s="5"/>
      <c r="AG219" s="5"/>
      <c r="AH219" s="38" t="str">
        <f t="shared" si="1"/>
        <v/>
      </c>
      <c r="AI219" s="5"/>
      <c r="AJ219" s="5"/>
      <c r="AK219" s="5"/>
      <c r="AL219" s="105" t="s">
        <v>815</v>
      </c>
      <c r="AM219" s="32"/>
      <c r="AN219" s="32"/>
      <c r="AO219" s="32"/>
      <c r="AP219" s="32"/>
      <c r="AQ219" s="32"/>
      <c r="AR219" s="32"/>
      <c r="AS219" s="32"/>
      <c r="AT219" s="579" t="str">
        <f t="shared" si="0"/>
        <v/>
      </c>
      <c r="AU219" s="579"/>
      <c r="AV219" s="579" t="str">
        <f t="shared" si="2"/>
        <v>Yes</v>
      </c>
      <c r="AW219" s="579"/>
      <c r="AX219" s="31" t="s">
        <v>797</v>
      </c>
      <c r="AY219" s="5"/>
      <c r="AZ219" s="5"/>
      <c r="BA219" s="5"/>
      <c r="BB219" s="579" t="b">
        <f t="shared" si="3"/>
        <v>0</v>
      </c>
      <c r="BC219" s="579"/>
      <c r="BD219" s="5"/>
      <c r="BE219" s="5"/>
      <c r="BF219" s="5"/>
      <c r="BG219" s="5"/>
      <c r="BH219" s="5"/>
      <c r="BI219" s="5"/>
      <c r="BJ219" s="5"/>
      <c r="BK219" s="5"/>
      <c r="BL219" s="5"/>
      <c r="BM219" s="5"/>
      <c r="BN219" s="5"/>
      <c r="BO219" s="5"/>
      <c r="BP219" s="5"/>
      <c r="BQ219" s="5"/>
      <c r="BR219" s="5"/>
      <c r="BS219" s="5"/>
      <c r="BT219" s="5"/>
      <c r="BU219" s="5"/>
    </row>
    <row r="220" spans="1:73" hidden="1" x14ac:dyDescent="0.25">
      <c r="A220" s="5"/>
      <c r="B220" s="5"/>
      <c r="C220" s="32" t="s">
        <v>816</v>
      </c>
      <c r="D220" s="5"/>
      <c r="E220" s="5"/>
      <c r="F220" s="5"/>
      <c r="G220" s="5"/>
      <c r="H220" s="5"/>
      <c r="I220" s="5"/>
      <c r="J220" s="5"/>
      <c r="K220" s="5"/>
      <c r="L220" s="129"/>
      <c r="M220" s="129"/>
      <c r="N220" s="387"/>
      <c r="O220" s="379"/>
      <c r="P220" s="38"/>
      <c r="Q220" s="379"/>
      <c r="R220" s="379"/>
      <c r="S220" s="379"/>
      <c r="T220" s="379"/>
      <c r="U220" s="105"/>
      <c r="V220" s="105"/>
      <c r="W220" s="105"/>
      <c r="X220" s="105"/>
      <c r="Y220" s="11"/>
      <c r="Z220" s="106" t="s">
        <v>817</v>
      </c>
      <c r="AA220" s="5"/>
      <c r="AB220" s="5"/>
      <c r="AC220" s="5"/>
      <c r="AD220" s="5"/>
      <c r="AE220" s="5"/>
      <c r="AF220" s="5"/>
      <c r="AG220" s="5"/>
      <c r="AH220" s="38" t="str">
        <f t="shared" si="1"/>
        <v/>
      </c>
      <c r="AI220" s="5"/>
      <c r="AJ220" s="5"/>
      <c r="AK220" s="5"/>
      <c r="AL220" s="110" t="s">
        <v>818</v>
      </c>
      <c r="AM220" s="32"/>
      <c r="AN220" s="32"/>
      <c r="AO220" s="32"/>
      <c r="AP220" s="32"/>
      <c r="AQ220" s="32"/>
      <c r="AR220" s="32"/>
      <c r="AS220" s="32"/>
      <c r="AT220" s="579" t="str">
        <f t="shared" si="0"/>
        <v/>
      </c>
      <c r="AU220" s="579"/>
      <c r="AV220" s="579" t="str">
        <f t="shared" si="2"/>
        <v>Yes</v>
      </c>
      <c r="AW220" s="579"/>
      <c r="AX220" s="108" t="s">
        <v>725</v>
      </c>
      <c r="AY220" s="5"/>
      <c r="AZ220" s="5"/>
      <c r="BA220" s="5"/>
      <c r="BB220" s="579" t="b">
        <f t="shared" si="3"/>
        <v>0</v>
      </c>
      <c r="BC220" s="579"/>
      <c r="BD220" s="5"/>
      <c r="BE220" s="5"/>
      <c r="BF220" s="5"/>
      <c r="BG220" s="5"/>
      <c r="BH220" s="5"/>
      <c r="BI220" s="5"/>
      <c r="BJ220" s="5"/>
      <c r="BK220" s="5"/>
      <c r="BL220" s="5"/>
      <c r="BM220" s="5"/>
      <c r="BN220" s="5"/>
      <c r="BO220" s="5"/>
      <c r="BP220" s="5"/>
      <c r="BQ220" s="5"/>
      <c r="BR220" s="5"/>
      <c r="BS220" s="5"/>
      <c r="BT220" s="5"/>
      <c r="BU220" s="5"/>
    </row>
    <row r="221" spans="1:73" hidden="1" x14ac:dyDescent="0.25">
      <c r="A221" s="5"/>
      <c r="B221" s="5"/>
      <c r="C221" s="32" t="s">
        <v>819</v>
      </c>
      <c r="D221" s="5"/>
      <c r="E221" s="5"/>
      <c r="F221" s="5"/>
      <c r="G221" s="5"/>
      <c r="H221" s="5"/>
      <c r="I221" s="5"/>
      <c r="J221" s="5"/>
      <c r="K221" s="5"/>
      <c r="L221" s="129"/>
      <c r="M221" s="129"/>
      <c r="N221" s="387"/>
      <c r="O221" s="379"/>
      <c r="P221" s="38"/>
      <c r="Q221" s="379"/>
      <c r="R221" s="379"/>
      <c r="S221" s="379"/>
      <c r="T221" s="379"/>
      <c r="U221" s="105"/>
      <c r="V221" s="105"/>
      <c r="W221" s="105"/>
      <c r="X221" s="105"/>
      <c r="Y221" s="93"/>
      <c r="Z221" s="112" t="s">
        <v>820</v>
      </c>
      <c r="AA221" s="5"/>
      <c r="AB221" s="5"/>
      <c r="AC221" s="5"/>
      <c r="AD221" s="5"/>
      <c r="AE221" s="5"/>
      <c r="AF221" s="5"/>
      <c r="AG221" s="5"/>
      <c r="AH221" s="38" t="str">
        <f t="shared" si="1"/>
        <v/>
      </c>
      <c r="AI221" s="5"/>
      <c r="AJ221" s="5"/>
      <c r="AK221" s="5"/>
      <c r="AL221" s="110" t="s">
        <v>821</v>
      </c>
      <c r="AM221" s="32"/>
      <c r="AN221" s="32"/>
      <c r="AO221" s="32"/>
      <c r="AP221" s="32"/>
      <c r="AQ221" s="32"/>
      <c r="AR221" s="32"/>
      <c r="AS221" s="32"/>
      <c r="AT221" s="579" t="str">
        <f t="shared" si="0"/>
        <v/>
      </c>
      <c r="AU221" s="579"/>
      <c r="AV221" s="579" t="str">
        <f t="shared" si="2"/>
        <v>Yes</v>
      </c>
      <c r="AW221" s="579"/>
      <c r="AX221" s="108" t="s">
        <v>725</v>
      </c>
      <c r="AY221" s="5"/>
      <c r="AZ221" s="5"/>
      <c r="BA221" s="5"/>
      <c r="BB221" s="579" t="b">
        <f t="shared" si="3"/>
        <v>0</v>
      </c>
      <c r="BC221" s="579"/>
      <c r="BD221" s="5"/>
      <c r="BE221" s="5"/>
      <c r="BF221" s="5"/>
      <c r="BG221" s="5"/>
      <c r="BH221" s="5"/>
      <c r="BI221" s="5"/>
      <c r="BJ221" s="5"/>
      <c r="BK221" s="5"/>
      <c r="BL221" s="5"/>
      <c r="BM221" s="5"/>
      <c r="BN221" s="5"/>
      <c r="BO221" s="5"/>
      <c r="BP221" s="5"/>
      <c r="BQ221" s="5"/>
      <c r="BR221" s="5"/>
      <c r="BS221" s="5"/>
      <c r="BT221" s="5"/>
      <c r="BU221" s="5"/>
    </row>
    <row r="222" spans="1:73" hidden="1" x14ac:dyDescent="0.25">
      <c r="A222" s="5"/>
      <c r="B222" s="5"/>
      <c r="C222" s="32" t="s">
        <v>822</v>
      </c>
      <c r="D222" s="5"/>
      <c r="E222" s="5"/>
      <c r="F222" s="5"/>
      <c r="G222" s="5"/>
      <c r="H222" s="5"/>
      <c r="I222" s="5"/>
      <c r="J222" s="5"/>
      <c r="K222" s="5"/>
      <c r="L222" s="129"/>
      <c r="M222" s="129"/>
      <c r="N222" s="387"/>
      <c r="O222" s="379"/>
      <c r="P222" s="38"/>
      <c r="Q222" s="379"/>
      <c r="R222" s="379"/>
      <c r="S222" s="379"/>
      <c r="T222" s="379"/>
      <c r="U222" s="105"/>
      <c r="V222" s="105"/>
      <c r="W222" s="105"/>
      <c r="X222" s="105"/>
      <c r="Y222" s="11"/>
      <c r="Z222" s="112" t="s">
        <v>823</v>
      </c>
      <c r="AA222" s="5"/>
      <c r="AB222" s="5"/>
      <c r="AC222" s="5"/>
      <c r="AD222" s="5"/>
      <c r="AE222" s="5"/>
      <c r="AF222" s="5"/>
      <c r="AG222" s="5"/>
      <c r="AH222" s="38" t="str">
        <f t="shared" si="1"/>
        <v/>
      </c>
      <c r="AI222" s="5"/>
      <c r="AJ222" s="5"/>
      <c r="AK222" s="5"/>
      <c r="AL222" s="107" t="s">
        <v>824</v>
      </c>
      <c r="AM222" s="32"/>
      <c r="AN222" s="32"/>
      <c r="AO222" s="32"/>
      <c r="AP222" s="32"/>
      <c r="AQ222" s="32"/>
      <c r="AR222" s="32"/>
      <c r="AS222" s="32"/>
      <c r="AT222" s="579" t="str">
        <f t="shared" si="0"/>
        <v/>
      </c>
      <c r="AU222" s="579"/>
      <c r="AV222" s="579" t="str">
        <f t="shared" si="2"/>
        <v>Yes</v>
      </c>
      <c r="AW222" s="579"/>
      <c r="AX222" s="108" t="s">
        <v>725</v>
      </c>
      <c r="AY222" s="5"/>
      <c r="AZ222" s="5"/>
      <c r="BA222" s="5"/>
      <c r="BB222" s="579" t="b">
        <f t="shared" si="3"/>
        <v>0</v>
      </c>
      <c r="BC222" s="579"/>
      <c r="BD222" s="5"/>
      <c r="BE222" s="5"/>
      <c r="BF222" s="5"/>
      <c r="BG222" s="5"/>
      <c r="BH222" s="5"/>
      <c r="BI222" s="5"/>
      <c r="BJ222" s="5"/>
      <c r="BK222" s="5"/>
      <c r="BL222" s="5"/>
      <c r="BM222" s="5"/>
      <c r="BN222" s="5"/>
      <c r="BO222" s="5"/>
      <c r="BP222" s="5"/>
      <c r="BQ222" s="5"/>
      <c r="BR222" s="5"/>
      <c r="BS222" s="5"/>
      <c r="BT222" s="5"/>
      <c r="BU222" s="5"/>
    </row>
    <row r="223" spans="1:73" hidden="1" x14ac:dyDescent="0.25">
      <c r="A223" s="5"/>
      <c r="B223" s="5"/>
      <c r="C223" s="32" t="s">
        <v>825</v>
      </c>
      <c r="D223" s="5"/>
      <c r="E223" s="5"/>
      <c r="F223" s="5"/>
      <c r="G223" s="5"/>
      <c r="H223" s="5"/>
      <c r="I223" s="5"/>
      <c r="J223" s="5"/>
      <c r="K223" s="5"/>
      <c r="L223" s="129"/>
      <c r="M223" s="129"/>
      <c r="N223" s="387"/>
      <c r="O223" s="379"/>
      <c r="P223" s="38"/>
      <c r="Q223" s="379"/>
      <c r="R223" s="379"/>
      <c r="S223" s="379"/>
      <c r="T223" s="379"/>
      <c r="U223" s="105"/>
      <c r="V223" s="105"/>
      <c r="W223" s="105"/>
      <c r="X223" s="105"/>
      <c r="Y223" s="11"/>
      <c r="Z223" s="112" t="s">
        <v>826</v>
      </c>
      <c r="AA223" s="5"/>
      <c r="AB223" s="5"/>
      <c r="AC223" s="5"/>
      <c r="AD223" s="5"/>
      <c r="AE223" s="5"/>
      <c r="AF223" s="5"/>
      <c r="AG223" s="5"/>
      <c r="AH223" s="38" t="str">
        <f t="shared" si="1"/>
        <v/>
      </c>
      <c r="AI223" s="5"/>
      <c r="AJ223" s="5"/>
      <c r="AK223" s="5"/>
      <c r="AL223" s="110" t="s">
        <v>827</v>
      </c>
      <c r="AM223" s="32"/>
      <c r="AN223" s="32"/>
      <c r="AO223" s="32"/>
      <c r="AP223" s="32"/>
      <c r="AQ223" s="32"/>
      <c r="AR223" s="32"/>
      <c r="AS223" s="32"/>
      <c r="AT223" s="579" t="str">
        <f t="shared" si="0"/>
        <v/>
      </c>
      <c r="AU223" s="579"/>
      <c r="AV223" s="579" t="str">
        <f t="shared" si="2"/>
        <v>Yes</v>
      </c>
      <c r="AW223" s="579"/>
      <c r="AX223" s="108" t="s">
        <v>725</v>
      </c>
      <c r="AY223" s="5"/>
      <c r="AZ223" s="5"/>
      <c r="BA223" s="5"/>
      <c r="BB223" s="579" t="b">
        <f t="shared" si="3"/>
        <v>0</v>
      </c>
      <c r="BC223" s="579"/>
      <c r="BD223" s="5"/>
      <c r="BE223" s="5"/>
      <c r="BF223" s="5"/>
      <c r="BG223" s="5"/>
      <c r="BH223" s="5"/>
      <c r="BI223" s="5"/>
      <c r="BJ223" s="5"/>
      <c r="BK223" s="5"/>
      <c r="BL223" s="5"/>
      <c r="BM223" s="5"/>
      <c r="BN223" s="5"/>
      <c r="BO223" s="5"/>
      <c r="BP223" s="5"/>
      <c r="BQ223" s="5"/>
      <c r="BR223" s="5"/>
      <c r="BS223" s="5"/>
      <c r="BT223" s="5"/>
      <c r="BU223" s="5"/>
    </row>
    <row r="224" spans="1:73" hidden="1" x14ac:dyDescent="0.25">
      <c r="A224" s="5"/>
      <c r="B224" s="5"/>
      <c r="C224" s="32" t="s">
        <v>828</v>
      </c>
      <c r="D224" s="5"/>
      <c r="E224" s="5"/>
      <c r="F224" s="5"/>
      <c r="G224" s="5"/>
      <c r="H224" s="5"/>
      <c r="I224" s="5"/>
      <c r="J224" s="5"/>
      <c r="K224" s="5"/>
      <c r="L224" s="129"/>
      <c r="M224" s="129"/>
      <c r="N224" s="387"/>
      <c r="O224" s="379"/>
      <c r="P224" s="38"/>
      <c r="Q224" s="379"/>
      <c r="R224" s="379"/>
      <c r="S224" s="379"/>
      <c r="T224" s="379"/>
      <c r="U224" s="105"/>
      <c r="V224" s="105"/>
      <c r="W224" s="105"/>
      <c r="X224" s="105"/>
      <c r="Y224" s="93"/>
      <c r="Z224" s="112" t="s">
        <v>830</v>
      </c>
      <c r="AA224" s="5"/>
      <c r="AB224" s="5"/>
      <c r="AC224" s="5"/>
      <c r="AD224" s="5"/>
      <c r="AE224" s="5"/>
      <c r="AF224" s="5"/>
      <c r="AG224" s="5"/>
      <c r="AH224" s="38" t="str">
        <f t="shared" si="1"/>
        <v/>
      </c>
      <c r="AI224" s="5"/>
      <c r="AJ224" s="5"/>
      <c r="AK224" s="5"/>
      <c r="AL224" s="110" t="s">
        <v>831</v>
      </c>
      <c r="AM224" s="32"/>
      <c r="AN224" s="32"/>
      <c r="AO224" s="32"/>
      <c r="AP224" s="32"/>
      <c r="AQ224" s="32"/>
      <c r="AR224" s="32"/>
      <c r="AS224" s="32"/>
      <c r="AT224" s="579" t="str">
        <f t="shared" si="0"/>
        <v/>
      </c>
      <c r="AU224" s="579"/>
      <c r="AV224" s="579" t="str">
        <f t="shared" si="2"/>
        <v>Yes</v>
      </c>
      <c r="AW224" s="579"/>
      <c r="AX224" s="108" t="s">
        <v>725</v>
      </c>
      <c r="AY224" s="5"/>
      <c r="AZ224" s="5"/>
      <c r="BA224" s="5"/>
      <c r="BB224" s="579" t="b">
        <f t="shared" si="3"/>
        <v>0</v>
      </c>
      <c r="BC224" s="579"/>
      <c r="BD224" s="5"/>
      <c r="BE224" s="5"/>
      <c r="BF224" s="5"/>
      <c r="BG224" s="5"/>
      <c r="BH224" s="5"/>
      <c r="BI224" s="5"/>
      <c r="BJ224" s="5"/>
      <c r="BK224" s="5"/>
      <c r="BL224" s="5"/>
      <c r="BM224" s="5"/>
      <c r="BN224" s="5"/>
      <c r="BO224" s="5"/>
      <c r="BP224" s="5"/>
      <c r="BQ224" s="5"/>
      <c r="BR224" s="5"/>
      <c r="BS224" s="5"/>
      <c r="BT224" s="5"/>
      <c r="BU224" s="5"/>
    </row>
    <row r="225" spans="1:73" hidden="1" x14ac:dyDescent="0.25">
      <c r="A225" s="5"/>
      <c r="B225" s="5"/>
      <c r="C225" s="32" t="s">
        <v>832</v>
      </c>
      <c r="D225" s="5"/>
      <c r="E225" s="5"/>
      <c r="F225" s="5"/>
      <c r="G225" s="5"/>
      <c r="H225" s="5"/>
      <c r="I225" s="5"/>
      <c r="J225" s="5"/>
      <c r="K225" s="5"/>
      <c r="L225" s="129"/>
      <c r="M225" s="129"/>
      <c r="N225" s="387"/>
      <c r="O225" s="379"/>
      <c r="P225" s="38"/>
      <c r="Q225" s="379"/>
      <c r="R225" s="379"/>
      <c r="S225" s="379"/>
      <c r="T225" s="379"/>
      <c r="U225" s="105"/>
      <c r="V225" s="105"/>
      <c r="W225" s="105"/>
      <c r="X225" s="105"/>
      <c r="Y225" s="11"/>
      <c r="Z225" s="107" t="s">
        <v>834</v>
      </c>
      <c r="AA225" s="5"/>
      <c r="AB225" s="5"/>
      <c r="AC225" s="5"/>
      <c r="AD225" s="5"/>
      <c r="AE225" s="5"/>
      <c r="AF225" s="5"/>
      <c r="AG225" s="5"/>
      <c r="AH225" s="38" t="str">
        <f t="shared" si="1"/>
        <v/>
      </c>
      <c r="AI225" s="5"/>
      <c r="AJ225" s="5"/>
      <c r="AK225" s="5"/>
      <c r="AL225" s="110" t="s">
        <v>835</v>
      </c>
      <c r="AM225" s="32"/>
      <c r="AN225" s="32"/>
      <c r="AO225" s="32"/>
      <c r="AP225" s="32"/>
      <c r="AQ225" s="32"/>
      <c r="AR225" s="32"/>
      <c r="AS225" s="32"/>
      <c r="AT225" s="579" t="str">
        <f t="shared" si="0"/>
        <v/>
      </c>
      <c r="AU225" s="579"/>
      <c r="AV225" s="579" t="str">
        <f t="shared" si="2"/>
        <v>Yes</v>
      </c>
      <c r="AW225" s="579"/>
      <c r="AX225" s="108" t="s">
        <v>725</v>
      </c>
      <c r="AY225" s="5"/>
      <c r="AZ225" s="5"/>
      <c r="BA225" s="5"/>
      <c r="BB225" s="579" t="b">
        <f t="shared" si="3"/>
        <v>0</v>
      </c>
      <c r="BC225" s="579"/>
      <c r="BD225" s="5"/>
      <c r="BE225" s="5"/>
      <c r="BF225" s="5"/>
      <c r="BG225" s="5"/>
      <c r="BH225" s="5"/>
      <c r="BI225" s="5"/>
      <c r="BJ225" s="5"/>
      <c r="BK225" s="5"/>
      <c r="BL225" s="5"/>
      <c r="BM225" s="5"/>
      <c r="BN225" s="5"/>
      <c r="BO225" s="5"/>
      <c r="BP225" s="5"/>
      <c r="BQ225" s="5"/>
      <c r="BR225" s="5"/>
      <c r="BS225" s="5"/>
      <c r="BT225" s="5"/>
      <c r="BU225" s="5"/>
    </row>
    <row r="226" spans="1:73" hidden="1" x14ac:dyDescent="0.25">
      <c r="A226" s="5"/>
      <c r="B226" s="5"/>
      <c r="C226" s="32" t="s">
        <v>836</v>
      </c>
      <c r="D226" s="5"/>
      <c r="E226" s="5"/>
      <c r="F226" s="5"/>
      <c r="G226" s="5"/>
      <c r="H226" s="5"/>
      <c r="I226" s="5"/>
      <c r="J226" s="5"/>
      <c r="K226" s="5"/>
      <c r="L226" s="129"/>
      <c r="M226" s="129"/>
      <c r="N226" s="387"/>
      <c r="O226" s="379"/>
      <c r="P226" s="38"/>
      <c r="Q226" s="379"/>
      <c r="R226" s="379"/>
      <c r="S226" s="379"/>
      <c r="T226" s="379"/>
      <c r="U226" s="105"/>
      <c r="V226" s="105"/>
      <c r="W226" s="105"/>
      <c r="X226" s="105"/>
      <c r="Y226" s="11"/>
      <c r="Z226" s="107" t="s">
        <v>837</v>
      </c>
      <c r="AA226" s="5"/>
      <c r="AB226" s="5"/>
      <c r="AC226" s="5"/>
      <c r="AD226" s="5"/>
      <c r="AE226" s="5"/>
      <c r="AF226" s="5"/>
      <c r="AG226" s="5"/>
      <c r="AH226" s="38" t="str">
        <f t="shared" si="1"/>
        <v/>
      </c>
      <c r="AI226" s="5"/>
      <c r="AJ226" s="5"/>
      <c r="AK226" s="5"/>
      <c r="AL226" s="110" t="s">
        <v>838</v>
      </c>
      <c r="AM226" s="32"/>
      <c r="AN226" s="32"/>
      <c r="AO226" s="32"/>
      <c r="AP226" s="32"/>
      <c r="AQ226" s="32"/>
      <c r="AR226" s="32"/>
      <c r="AS226" s="32"/>
      <c r="AT226" s="579" t="str">
        <f t="shared" si="0"/>
        <v/>
      </c>
      <c r="AU226" s="579"/>
      <c r="AV226" s="579" t="str">
        <f t="shared" si="2"/>
        <v>Yes</v>
      </c>
      <c r="AW226" s="579"/>
      <c r="AX226" s="108" t="s">
        <v>725</v>
      </c>
      <c r="AY226" s="5"/>
      <c r="AZ226" s="5"/>
      <c r="BA226" s="5"/>
      <c r="BB226" s="579" t="b">
        <f t="shared" si="3"/>
        <v>0</v>
      </c>
      <c r="BC226" s="579"/>
      <c r="BD226" s="5"/>
      <c r="BE226" s="5"/>
      <c r="BF226" s="5"/>
      <c r="BG226" s="5"/>
      <c r="BH226" s="5"/>
      <c r="BI226" s="5"/>
      <c r="BJ226" s="5"/>
      <c r="BK226" s="5"/>
      <c r="BL226" s="5"/>
      <c r="BM226" s="5"/>
      <c r="BN226" s="5"/>
      <c r="BO226" s="5"/>
      <c r="BP226" s="5"/>
      <c r="BQ226" s="5"/>
      <c r="BR226" s="5"/>
      <c r="BS226" s="5"/>
      <c r="BT226" s="5"/>
      <c r="BU226" s="5"/>
    </row>
    <row r="227" spans="1:73" hidden="1" x14ac:dyDescent="0.25">
      <c r="A227" s="5"/>
      <c r="B227" s="5"/>
      <c r="C227" s="32" t="s">
        <v>839</v>
      </c>
      <c r="D227" s="5"/>
      <c r="E227" s="5"/>
      <c r="F227" s="5"/>
      <c r="G227" s="5"/>
      <c r="H227" s="5"/>
      <c r="I227" s="5"/>
      <c r="J227" s="5"/>
      <c r="K227" s="5"/>
      <c r="L227" s="129"/>
      <c r="M227" s="129"/>
      <c r="N227" s="387"/>
      <c r="O227" s="379"/>
      <c r="P227" s="38"/>
      <c r="Q227" s="379"/>
      <c r="R227" s="379"/>
      <c r="S227" s="379"/>
      <c r="T227" s="379"/>
      <c r="U227" s="105"/>
      <c r="V227" s="105"/>
      <c r="W227" s="105"/>
      <c r="X227" s="105"/>
      <c r="Y227" s="93"/>
      <c r="Z227" s="111" t="s">
        <v>840</v>
      </c>
      <c r="AA227" s="5"/>
      <c r="AB227" s="5"/>
      <c r="AC227" s="5"/>
      <c r="AD227" s="5"/>
      <c r="AE227" s="5"/>
      <c r="AF227" s="5"/>
      <c r="AG227" s="5"/>
      <c r="AH227" s="38" t="str">
        <f t="shared" si="1"/>
        <v/>
      </c>
      <c r="AI227" s="5"/>
      <c r="AJ227" s="5"/>
      <c r="AK227" s="5"/>
      <c r="AL227" s="110" t="s">
        <v>841</v>
      </c>
      <c r="AM227" s="32"/>
      <c r="AN227" s="32"/>
      <c r="AO227" s="32"/>
      <c r="AP227" s="32"/>
      <c r="AQ227" s="32"/>
      <c r="AR227" s="32"/>
      <c r="AS227" s="32"/>
      <c r="AT227" s="579" t="str">
        <f t="shared" si="0"/>
        <v/>
      </c>
      <c r="AU227" s="579"/>
      <c r="AV227" s="579" t="str">
        <f t="shared" si="2"/>
        <v>Yes</v>
      </c>
      <c r="AW227" s="579"/>
      <c r="AX227" s="108" t="s">
        <v>725</v>
      </c>
      <c r="AY227" s="5"/>
      <c r="AZ227" s="5"/>
      <c r="BA227" s="5"/>
      <c r="BB227" s="579" t="b">
        <f t="shared" si="3"/>
        <v>0</v>
      </c>
      <c r="BC227" s="579"/>
      <c r="BD227" s="5"/>
      <c r="BE227" s="5"/>
      <c r="BF227" s="5"/>
      <c r="BG227" s="5"/>
      <c r="BH227" s="5"/>
      <c r="BI227" s="5"/>
      <c r="BJ227" s="5"/>
      <c r="BK227" s="5"/>
      <c r="BL227" s="5"/>
      <c r="BM227" s="5"/>
      <c r="BN227" s="5"/>
      <c r="BO227" s="5"/>
      <c r="BP227" s="5"/>
      <c r="BQ227" s="5"/>
      <c r="BR227" s="5"/>
      <c r="BS227" s="5"/>
      <c r="BT227" s="5"/>
      <c r="BU227" s="5"/>
    </row>
    <row r="228" spans="1:73" hidden="1" x14ac:dyDescent="0.25">
      <c r="A228" s="5"/>
      <c r="B228" s="5"/>
      <c r="C228" s="32" t="s">
        <v>842</v>
      </c>
      <c r="D228" s="5"/>
      <c r="E228" s="5"/>
      <c r="F228" s="5"/>
      <c r="G228" s="5"/>
      <c r="H228" s="5"/>
      <c r="I228" s="5"/>
      <c r="J228" s="5"/>
      <c r="K228" s="5"/>
      <c r="L228" s="129"/>
      <c r="M228" s="129"/>
      <c r="N228" s="387"/>
      <c r="O228" s="379"/>
      <c r="P228" s="38"/>
      <c r="Q228" s="379"/>
      <c r="R228" s="379"/>
      <c r="S228" s="379"/>
      <c r="T228" s="379"/>
      <c r="U228" s="105"/>
      <c r="V228" s="105"/>
      <c r="W228" s="105"/>
      <c r="X228" s="105"/>
      <c r="Y228" s="11"/>
      <c r="Z228" s="107" t="s">
        <v>843</v>
      </c>
      <c r="AA228" s="5"/>
      <c r="AB228" s="5"/>
      <c r="AC228" s="5"/>
      <c r="AD228" s="5"/>
      <c r="AE228" s="5"/>
      <c r="AF228" s="5"/>
      <c r="AG228" s="5"/>
      <c r="AH228" s="38" t="str">
        <f t="shared" si="1"/>
        <v/>
      </c>
      <c r="AI228" s="5"/>
      <c r="AJ228" s="5"/>
      <c r="AK228" s="5"/>
      <c r="AL228" s="105" t="s">
        <v>844</v>
      </c>
      <c r="AM228" s="32"/>
      <c r="AN228" s="32"/>
      <c r="AO228" s="32"/>
      <c r="AP228" s="32"/>
      <c r="AQ228" s="32"/>
      <c r="AR228" s="32"/>
      <c r="AS228" s="32"/>
      <c r="AT228" s="579" t="str">
        <f t="shared" si="0"/>
        <v/>
      </c>
      <c r="AU228" s="579"/>
      <c r="AV228" s="579" t="str">
        <f t="shared" si="2"/>
        <v>Yes</v>
      </c>
      <c r="AW228" s="579"/>
      <c r="AX228" s="108" t="s">
        <v>725</v>
      </c>
      <c r="AY228" s="5"/>
      <c r="AZ228" s="5"/>
      <c r="BA228" s="5"/>
      <c r="BB228" s="579" t="b">
        <f t="shared" si="3"/>
        <v>0</v>
      </c>
      <c r="BC228" s="579"/>
      <c r="BD228" s="5"/>
      <c r="BE228" s="5"/>
      <c r="BF228" s="5"/>
      <c r="BG228" s="5"/>
      <c r="BH228" s="5"/>
      <c r="BI228" s="5"/>
      <c r="BJ228" s="5"/>
      <c r="BK228" s="5"/>
      <c r="BL228" s="5"/>
      <c r="BM228" s="5"/>
      <c r="BN228" s="5"/>
      <c r="BO228" s="5"/>
      <c r="BP228" s="5"/>
      <c r="BQ228" s="5"/>
      <c r="BR228" s="5"/>
      <c r="BS228" s="5"/>
      <c r="BT228" s="5"/>
      <c r="BU228" s="5"/>
    </row>
    <row r="229" spans="1:73" hidden="1" x14ac:dyDescent="0.25">
      <c r="A229" s="5"/>
      <c r="B229" s="5"/>
      <c r="C229" s="32" t="s">
        <v>845</v>
      </c>
      <c r="D229" s="5"/>
      <c r="E229" s="5"/>
      <c r="F229" s="5"/>
      <c r="G229" s="5"/>
      <c r="H229" s="5"/>
      <c r="I229" s="5"/>
      <c r="J229" s="5"/>
      <c r="K229" s="5"/>
      <c r="L229" s="129"/>
      <c r="M229" s="129"/>
      <c r="N229" s="387"/>
      <c r="O229" s="379"/>
      <c r="P229" s="38"/>
      <c r="Q229" s="379"/>
      <c r="R229" s="379"/>
      <c r="S229" s="379"/>
      <c r="T229" s="379"/>
      <c r="U229" s="105"/>
      <c r="V229" s="105"/>
      <c r="W229" s="105"/>
      <c r="X229" s="105"/>
      <c r="Y229" s="11"/>
      <c r="Z229" s="107" t="s">
        <v>846</v>
      </c>
      <c r="AA229" s="5"/>
      <c r="AB229" s="5"/>
      <c r="AC229" s="5"/>
      <c r="AD229" s="5"/>
      <c r="AE229" s="5"/>
      <c r="AF229" s="5"/>
      <c r="AG229" s="5"/>
      <c r="AH229" s="38" t="str">
        <f t="shared" si="1"/>
        <v/>
      </c>
      <c r="AI229" s="5"/>
      <c r="AJ229" s="5"/>
      <c r="AK229" s="5"/>
      <c r="AL229" s="107" t="s">
        <v>847</v>
      </c>
      <c r="AM229" s="32"/>
      <c r="AN229" s="32"/>
      <c r="AO229" s="32"/>
      <c r="AP229" s="32"/>
      <c r="AQ229" s="32"/>
      <c r="AR229" s="32"/>
      <c r="AS229" s="32"/>
      <c r="AT229" s="579" t="str">
        <f t="shared" si="0"/>
        <v/>
      </c>
      <c r="AU229" s="579"/>
      <c r="AV229" s="579" t="str">
        <f t="shared" si="2"/>
        <v>Yes</v>
      </c>
      <c r="AW229" s="579"/>
      <c r="AX229" s="108" t="s">
        <v>725</v>
      </c>
      <c r="AY229" s="5"/>
      <c r="AZ229" s="5"/>
      <c r="BA229" s="5"/>
      <c r="BB229" s="579" t="b">
        <f t="shared" si="3"/>
        <v>0</v>
      </c>
      <c r="BC229" s="579"/>
      <c r="BD229" s="5"/>
      <c r="BE229" s="5"/>
      <c r="BF229" s="5"/>
      <c r="BG229" s="5"/>
      <c r="BH229" s="5"/>
      <c r="BI229" s="5"/>
      <c r="BJ229" s="5"/>
      <c r="BK229" s="5"/>
      <c r="BL229" s="5"/>
      <c r="BM229" s="5"/>
      <c r="BN229" s="5"/>
      <c r="BO229" s="5"/>
      <c r="BP229" s="5"/>
      <c r="BQ229" s="5"/>
      <c r="BR229" s="5"/>
      <c r="BS229" s="5"/>
      <c r="BT229" s="5"/>
      <c r="BU229" s="5"/>
    </row>
    <row r="230" spans="1:73" hidden="1" x14ac:dyDescent="0.25">
      <c r="A230" s="5"/>
      <c r="B230" s="5"/>
      <c r="C230" s="32" t="s">
        <v>848</v>
      </c>
      <c r="D230" s="5"/>
      <c r="E230" s="5"/>
      <c r="F230" s="5"/>
      <c r="G230" s="5"/>
      <c r="H230" s="5"/>
      <c r="I230" s="5"/>
      <c r="J230" s="5"/>
      <c r="K230" s="5"/>
      <c r="L230" s="129"/>
      <c r="M230" s="129"/>
      <c r="N230" s="387"/>
      <c r="O230" s="379"/>
      <c r="P230" s="38"/>
      <c r="Q230" s="379"/>
      <c r="R230" s="379"/>
      <c r="S230" s="379"/>
      <c r="T230" s="379"/>
      <c r="U230" s="105"/>
      <c r="V230" s="105"/>
      <c r="W230" s="105"/>
      <c r="X230" s="105"/>
      <c r="Y230" s="93"/>
      <c r="Z230" s="107" t="s">
        <v>849</v>
      </c>
      <c r="AA230" s="5"/>
      <c r="AB230" s="5"/>
      <c r="AC230" s="5"/>
      <c r="AD230" s="5"/>
      <c r="AE230" s="5"/>
      <c r="AF230" s="5"/>
      <c r="AG230" s="5"/>
      <c r="AH230" s="38" t="str">
        <f t="shared" si="1"/>
        <v/>
      </c>
      <c r="AI230" s="5"/>
      <c r="AJ230" s="5"/>
      <c r="AK230" s="5"/>
      <c r="AL230" s="105" t="s">
        <v>850</v>
      </c>
      <c r="AM230" s="32"/>
      <c r="AN230" s="32"/>
      <c r="AO230" s="32"/>
      <c r="AP230" s="32"/>
      <c r="AQ230" s="32"/>
      <c r="AR230" s="32"/>
      <c r="AS230" s="32"/>
      <c r="AT230" s="579" t="str">
        <f t="shared" si="0"/>
        <v/>
      </c>
      <c r="AU230" s="579"/>
      <c r="AV230" s="579" t="str">
        <f t="shared" si="2"/>
        <v>Yes</v>
      </c>
      <c r="AW230" s="579"/>
      <c r="AX230" s="109" t="s">
        <v>733</v>
      </c>
      <c r="AY230" s="5"/>
      <c r="AZ230" s="5"/>
      <c r="BA230" s="5"/>
      <c r="BB230" s="579" t="b">
        <f t="shared" si="3"/>
        <v>0</v>
      </c>
      <c r="BC230" s="579"/>
      <c r="BD230" s="5"/>
      <c r="BE230" s="5"/>
      <c r="BF230" s="5"/>
      <c r="BG230" s="5"/>
      <c r="BH230" s="5"/>
      <c r="BI230" s="5"/>
      <c r="BJ230" s="5"/>
      <c r="BK230" s="5"/>
      <c r="BL230" s="5"/>
      <c r="BM230" s="5"/>
      <c r="BN230" s="5"/>
      <c r="BO230" s="5"/>
      <c r="BP230" s="5"/>
      <c r="BQ230" s="5"/>
      <c r="BR230" s="5"/>
      <c r="BS230" s="5"/>
      <c r="BT230" s="5"/>
      <c r="BU230" s="5"/>
    </row>
    <row r="231" spans="1:73" hidden="1" x14ac:dyDescent="0.25">
      <c r="A231" s="5"/>
      <c r="B231" s="5"/>
      <c r="C231" s="32" t="s">
        <v>851</v>
      </c>
      <c r="D231" s="5"/>
      <c r="E231" s="5"/>
      <c r="F231" s="5"/>
      <c r="G231" s="5"/>
      <c r="H231" s="5"/>
      <c r="I231" s="5"/>
      <c r="J231" s="5"/>
      <c r="K231" s="5"/>
      <c r="L231" s="129"/>
      <c r="M231" s="129"/>
      <c r="N231" s="387"/>
      <c r="O231" s="379"/>
      <c r="P231" s="38"/>
      <c r="Q231" s="379"/>
      <c r="R231" s="379"/>
      <c r="S231" s="379"/>
      <c r="T231" s="379"/>
      <c r="U231" s="105"/>
      <c r="V231" s="105"/>
      <c r="W231" s="105"/>
      <c r="X231" s="105"/>
      <c r="Y231" s="11"/>
      <c r="Z231" s="107" t="s">
        <v>852</v>
      </c>
      <c r="AA231" s="5"/>
      <c r="AB231" s="5"/>
      <c r="AC231" s="5"/>
      <c r="AD231" s="5"/>
      <c r="AE231" s="5"/>
      <c r="AF231" s="5"/>
      <c r="AG231" s="5"/>
      <c r="AH231" s="38" t="str">
        <f t="shared" si="1"/>
        <v/>
      </c>
      <c r="AI231" s="5"/>
      <c r="AJ231" s="5"/>
      <c r="AK231" s="5"/>
      <c r="AL231" s="105" t="s">
        <v>853</v>
      </c>
      <c r="AM231" s="32"/>
      <c r="AN231" s="32"/>
      <c r="AO231" s="32"/>
      <c r="AP231" s="32"/>
      <c r="AQ231" s="32"/>
      <c r="AR231" s="32"/>
      <c r="AS231" s="32"/>
      <c r="AT231" s="579" t="str">
        <f t="shared" si="0"/>
        <v/>
      </c>
      <c r="AU231" s="579"/>
      <c r="AV231" s="579" t="str">
        <f t="shared" si="2"/>
        <v>Yes</v>
      </c>
      <c r="AW231" s="579"/>
      <c r="AX231" s="31" t="s">
        <v>743</v>
      </c>
      <c r="AY231" s="5"/>
      <c r="AZ231" s="5"/>
      <c r="BA231" s="5"/>
      <c r="BB231" s="579" t="b">
        <f t="shared" si="3"/>
        <v>0</v>
      </c>
      <c r="BC231" s="579"/>
      <c r="BD231" s="5"/>
      <c r="BE231" s="5"/>
      <c r="BF231" s="5"/>
      <c r="BG231" s="5"/>
      <c r="BH231" s="5"/>
      <c r="BI231" s="5"/>
      <c r="BJ231" s="5"/>
      <c r="BK231" s="5"/>
      <c r="BL231" s="5"/>
      <c r="BM231" s="5"/>
      <c r="BN231" s="5"/>
      <c r="BO231" s="5"/>
      <c r="BP231" s="5"/>
      <c r="BQ231" s="5"/>
      <c r="BR231" s="5"/>
      <c r="BS231" s="5"/>
      <c r="BT231" s="5"/>
      <c r="BU231" s="5"/>
    </row>
    <row r="232" spans="1:73" hidden="1" x14ac:dyDescent="0.25">
      <c r="A232" s="5"/>
      <c r="B232" s="5"/>
      <c r="C232" s="32" t="s">
        <v>854</v>
      </c>
      <c r="D232" s="5"/>
      <c r="E232" s="5"/>
      <c r="F232" s="5"/>
      <c r="G232" s="5"/>
      <c r="H232" s="5"/>
      <c r="I232" s="5"/>
      <c r="J232" s="5"/>
      <c r="K232" s="5"/>
      <c r="L232" s="129"/>
      <c r="M232" s="129"/>
      <c r="N232" s="387"/>
      <c r="O232" s="379"/>
      <c r="P232" s="38"/>
      <c r="Q232" s="379"/>
      <c r="R232" s="379"/>
      <c r="S232" s="379"/>
      <c r="T232" s="379"/>
      <c r="U232" s="105"/>
      <c r="V232" s="105"/>
      <c r="W232" s="105"/>
      <c r="X232" s="105"/>
      <c r="Y232" s="11"/>
      <c r="Z232" s="106" t="s">
        <v>855</v>
      </c>
      <c r="AA232" s="5"/>
      <c r="AB232" s="5"/>
      <c r="AC232" s="5"/>
      <c r="AD232" s="5"/>
      <c r="AE232" s="5"/>
      <c r="AF232" s="5"/>
      <c r="AG232" s="5"/>
      <c r="AH232" s="38" t="str">
        <f t="shared" si="1"/>
        <v/>
      </c>
      <c r="AI232" s="5"/>
      <c r="AJ232" s="5"/>
      <c r="AK232" s="5"/>
      <c r="AL232" s="105" t="s">
        <v>856</v>
      </c>
      <c r="AM232" s="32"/>
      <c r="AN232" s="32"/>
      <c r="AO232" s="32"/>
      <c r="AP232" s="32"/>
      <c r="AQ232" s="32"/>
      <c r="AR232" s="32"/>
      <c r="AS232" s="32"/>
      <c r="AT232" s="579" t="str">
        <f t="shared" si="0"/>
        <v/>
      </c>
      <c r="AU232" s="579"/>
      <c r="AV232" s="579" t="str">
        <f t="shared" si="2"/>
        <v>Yes</v>
      </c>
      <c r="AW232" s="579"/>
      <c r="AX232" s="109" t="s">
        <v>733</v>
      </c>
      <c r="AY232" s="5"/>
      <c r="AZ232" s="5"/>
      <c r="BA232" s="5"/>
      <c r="BB232" s="579" t="b">
        <f t="shared" si="3"/>
        <v>0</v>
      </c>
      <c r="BC232" s="579"/>
      <c r="BD232" s="5"/>
      <c r="BE232" s="5"/>
      <c r="BF232" s="5"/>
      <c r="BG232" s="5"/>
      <c r="BH232" s="5"/>
      <c r="BI232" s="5"/>
      <c r="BJ232" s="5"/>
      <c r="BK232" s="5"/>
      <c r="BL232" s="5"/>
      <c r="BM232" s="5"/>
      <c r="BN232" s="5"/>
      <c r="BO232" s="5"/>
      <c r="BP232" s="5"/>
      <c r="BQ232" s="5"/>
      <c r="BR232" s="5"/>
      <c r="BS232" s="5"/>
      <c r="BT232" s="5"/>
      <c r="BU232" s="5"/>
    </row>
    <row r="233" spans="1:73" hidden="1" x14ac:dyDescent="0.25">
      <c r="A233" s="5"/>
      <c r="B233" s="5"/>
      <c r="C233" s="32" t="s">
        <v>857</v>
      </c>
      <c r="D233" s="5"/>
      <c r="E233" s="5"/>
      <c r="F233" s="5"/>
      <c r="G233" s="5"/>
      <c r="H233" s="5"/>
      <c r="I233" s="5"/>
      <c r="J233" s="5"/>
      <c r="K233" s="5"/>
      <c r="L233" s="129"/>
      <c r="M233" s="129"/>
      <c r="N233" s="387"/>
      <c r="O233" s="379"/>
      <c r="P233" s="38"/>
      <c r="Q233" s="379"/>
      <c r="R233" s="379"/>
      <c r="S233" s="379"/>
      <c r="T233" s="379"/>
      <c r="U233" s="105"/>
      <c r="V233" s="105"/>
      <c r="W233" s="105"/>
      <c r="X233" s="105"/>
      <c r="Y233" s="93"/>
      <c r="Z233" s="106" t="s">
        <v>858</v>
      </c>
      <c r="AA233" s="5"/>
      <c r="AB233" s="5"/>
      <c r="AC233" s="5"/>
      <c r="AD233" s="5"/>
      <c r="AE233" s="5"/>
      <c r="AF233" s="5"/>
      <c r="AG233" s="5"/>
      <c r="AH233" s="38" t="str">
        <f t="shared" si="1"/>
        <v/>
      </c>
      <c r="AI233" s="5"/>
      <c r="AJ233" s="5"/>
      <c r="AK233" s="5"/>
      <c r="AL233" s="105" t="s">
        <v>859</v>
      </c>
      <c r="AM233" s="32"/>
      <c r="AN233" s="32"/>
      <c r="AO233" s="32"/>
      <c r="AP233" s="32"/>
      <c r="AQ233" s="32"/>
      <c r="AR233" s="32"/>
      <c r="AS233" s="32"/>
      <c r="AT233" s="579" t="str">
        <f t="shared" si="0"/>
        <v/>
      </c>
      <c r="AU233" s="579"/>
      <c r="AV233" s="579" t="str">
        <f t="shared" si="2"/>
        <v>No</v>
      </c>
      <c r="AW233" s="579"/>
      <c r="AX233" s="109" t="s">
        <v>729</v>
      </c>
      <c r="AY233" s="5"/>
      <c r="AZ233" s="5"/>
      <c r="BA233" s="5"/>
      <c r="BB233" s="579" t="b">
        <f t="shared" si="3"/>
        <v>0</v>
      </c>
      <c r="BC233" s="579"/>
      <c r="BD233" s="5"/>
      <c r="BE233" s="5"/>
      <c r="BF233" s="5"/>
      <c r="BG233" s="5"/>
      <c r="BH233" s="5"/>
      <c r="BI233" s="5"/>
      <c r="BJ233" s="5"/>
      <c r="BK233" s="5"/>
      <c r="BL233" s="5"/>
      <c r="BM233" s="5"/>
      <c r="BN233" s="5"/>
      <c r="BO233" s="5"/>
      <c r="BP233" s="5"/>
      <c r="BQ233" s="5"/>
      <c r="BR233" s="5"/>
      <c r="BS233" s="5"/>
      <c r="BT233" s="5"/>
      <c r="BU233" s="5"/>
    </row>
    <row r="234" spans="1:73" hidden="1" x14ac:dyDescent="0.25">
      <c r="A234" s="5"/>
      <c r="B234" s="5"/>
      <c r="C234" s="32" t="s">
        <v>860</v>
      </c>
      <c r="D234" s="5"/>
      <c r="E234" s="5"/>
      <c r="F234" s="5"/>
      <c r="G234" s="5"/>
      <c r="H234" s="5"/>
      <c r="I234" s="5"/>
      <c r="J234" s="5"/>
      <c r="K234" s="5"/>
      <c r="L234" s="129"/>
      <c r="M234" s="129"/>
      <c r="N234" s="387"/>
      <c r="O234" s="379"/>
      <c r="P234" s="38"/>
      <c r="Q234" s="379"/>
      <c r="R234" s="379"/>
      <c r="S234" s="379"/>
      <c r="T234" s="379"/>
      <c r="U234" s="105"/>
      <c r="V234" s="105"/>
      <c r="W234" s="105"/>
      <c r="X234" s="105"/>
      <c r="Y234" s="11"/>
      <c r="Z234" s="106" t="s">
        <v>861</v>
      </c>
      <c r="AA234" s="5"/>
      <c r="AB234" s="5"/>
      <c r="AC234" s="5"/>
      <c r="AD234" s="5"/>
      <c r="AE234" s="5"/>
      <c r="AF234" s="5"/>
      <c r="AG234" s="5"/>
      <c r="AH234" s="38" t="str">
        <f t="shared" si="1"/>
        <v/>
      </c>
      <c r="AI234" s="5"/>
      <c r="AJ234" s="5"/>
      <c r="AK234" s="5"/>
      <c r="AL234" s="105" t="s">
        <v>862</v>
      </c>
      <c r="AM234" s="32"/>
      <c r="AN234" s="32"/>
      <c r="AO234" s="32"/>
      <c r="AP234" s="32"/>
      <c r="AQ234" s="32"/>
      <c r="AR234" s="32"/>
      <c r="AS234" s="32"/>
      <c r="AT234" s="579" t="str">
        <f t="shared" si="0"/>
        <v/>
      </c>
      <c r="AU234" s="579"/>
      <c r="AV234" s="579" t="str">
        <f t="shared" si="2"/>
        <v>Yes</v>
      </c>
      <c r="AW234" s="579"/>
      <c r="AX234" s="31" t="s">
        <v>797</v>
      </c>
      <c r="AY234" s="5"/>
      <c r="AZ234" s="5"/>
      <c r="BA234" s="5"/>
      <c r="BB234" s="579" t="b">
        <f t="shared" si="3"/>
        <v>0</v>
      </c>
      <c r="BC234" s="579"/>
      <c r="BD234" s="5"/>
      <c r="BE234" s="5"/>
      <c r="BF234" s="5"/>
      <c r="BG234" s="5"/>
      <c r="BH234" s="5"/>
      <c r="BI234" s="5"/>
      <c r="BJ234" s="5"/>
      <c r="BK234" s="5"/>
      <c r="BL234" s="5"/>
      <c r="BM234" s="5"/>
      <c r="BN234" s="5"/>
      <c r="BO234" s="5"/>
      <c r="BP234" s="5"/>
      <c r="BQ234" s="5"/>
      <c r="BR234" s="5"/>
      <c r="BS234" s="5"/>
      <c r="BT234" s="5"/>
      <c r="BU234" s="5"/>
    </row>
    <row r="235" spans="1:73" hidden="1" x14ac:dyDescent="0.25">
      <c r="A235" s="5"/>
      <c r="B235" s="5"/>
      <c r="C235" s="32" t="s">
        <v>863</v>
      </c>
      <c r="D235" s="5"/>
      <c r="E235" s="5"/>
      <c r="F235" s="5"/>
      <c r="G235" s="5"/>
      <c r="H235" s="5"/>
      <c r="I235" s="5"/>
      <c r="J235" s="5"/>
      <c r="K235" s="5"/>
      <c r="L235" s="129"/>
      <c r="M235" s="129"/>
      <c r="N235" s="387"/>
      <c r="O235" s="379"/>
      <c r="P235" s="38"/>
      <c r="Q235" s="379"/>
      <c r="R235" s="379"/>
      <c r="S235" s="379"/>
      <c r="T235" s="379"/>
      <c r="U235" s="105"/>
      <c r="V235" s="105"/>
      <c r="W235" s="105"/>
      <c r="X235" s="105"/>
      <c r="Y235" s="11"/>
      <c r="Z235" s="107" t="s">
        <v>864</v>
      </c>
      <c r="AA235" s="5"/>
      <c r="AB235" s="5"/>
      <c r="AC235" s="5"/>
      <c r="AD235" s="5"/>
      <c r="AE235" s="5"/>
      <c r="AF235" s="5"/>
      <c r="AG235" s="5"/>
      <c r="AH235" s="38" t="str">
        <f t="shared" si="1"/>
        <v/>
      </c>
      <c r="AI235" s="5"/>
      <c r="AJ235" s="5"/>
      <c r="AK235" s="5"/>
      <c r="AL235" s="110" t="s">
        <v>865</v>
      </c>
      <c r="AM235" s="32"/>
      <c r="AN235" s="32"/>
      <c r="AO235" s="32"/>
      <c r="AP235" s="32"/>
      <c r="AQ235" s="32"/>
      <c r="AR235" s="32"/>
      <c r="AS235" s="32"/>
      <c r="AT235" s="579" t="str">
        <f t="shared" si="0"/>
        <v/>
      </c>
      <c r="AU235" s="579"/>
      <c r="AV235" s="579" t="str">
        <f t="shared" si="2"/>
        <v>Yes</v>
      </c>
      <c r="AW235" s="579"/>
      <c r="AX235" s="108" t="s">
        <v>725</v>
      </c>
      <c r="AY235" s="5"/>
      <c r="AZ235" s="5"/>
      <c r="BA235" s="5"/>
      <c r="BB235" s="579" t="b">
        <f t="shared" si="3"/>
        <v>0</v>
      </c>
      <c r="BC235" s="579"/>
      <c r="BD235" s="5"/>
      <c r="BE235" s="5"/>
      <c r="BF235" s="5"/>
      <c r="BG235" s="5"/>
      <c r="BH235" s="5"/>
      <c r="BI235" s="5"/>
      <c r="BJ235" s="5"/>
      <c r="BK235" s="5"/>
      <c r="BL235" s="5"/>
      <c r="BM235" s="5"/>
      <c r="BN235" s="5"/>
      <c r="BO235" s="5"/>
      <c r="BP235" s="5"/>
      <c r="BQ235" s="5"/>
      <c r="BR235" s="5"/>
      <c r="BS235" s="5"/>
      <c r="BT235" s="5"/>
      <c r="BU235" s="5"/>
    </row>
    <row r="236" spans="1:73" hidden="1" x14ac:dyDescent="0.25">
      <c r="A236" s="5"/>
      <c r="B236" s="5"/>
      <c r="C236" s="32" t="s">
        <v>866</v>
      </c>
      <c r="D236" s="5"/>
      <c r="E236" s="5"/>
      <c r="F236" s="5"/>
      <c r="G236" s="5"/>
      <c r="H236" s="5"/>
      <c r="I236" s="5"/>
      <c r="J236" s="5"/>
      <c r="K236" s="5"/>
      <c r="L236" s="129"/>
      <c r="M236" s="129"/>
      <c r="N236" s="387"/>
      <c r="O236" s="379"/>
      <c r="P236" s="38"/>
      <c r="Q236" s="379"/>
      <c r="R236" s="379"/>
      <c r="S236" s="379"/>
      <c r="T236" s="379"/>
      <c r="U236" s="105"/>
      <c r="V236" s="105"/>
      <c r="W236" s="105"/>
      <c r="X236" s="105"/>
      <c r="Y236" s="93"/>
      <c r="Z236" s="106" t="s">
        <v>867</v>
      </c>
      <c r="AA236" s="5"/>
      <c r="AB236" s="5"/>
      <c r="AC236" s="5"/>
      <c r="AD236" s="5"/>
      <c r="AE236" s="5"/>
      <c r="AF236" s="5"/>
      <c r="AG236" s="5"/>
      <c r="AH236" s="38" t="str">
        <f t="shared" si="1"/>
        <v/>
      </c>
      <c r="AI236" s="5"/>
      <c r="AJ236" s="5"/>
      <c r="AK236" s="5"/>
      <c r="AL236" s="105" t="s">
        <v>868</v>
      </c>
      <c r="AM236" s="32"/>
      <c r="AN236" s="32"/>
      <c r="AO236" s="32"/>
      <c r="AP236" s="32"/>
      <c r="AQ236" s="32"/>
      <c r="AR236" s="32"/>
      <c r="AS236" s="32"/>
      <c r="AT236" s="579" t="str">
        <f t="shared" si="0"/>
        <v/>
      </c>
      <c r="AU236" s="579"/>
      <c r="AV236" s="579" t="str">
        <f t="shared" si="2"/>
        <v>Yes</v>
      </c>
      <c r="AW236" s="579"/>
      <c r="AX236" s="109" t="s">
        <v>733</v>
      </c>
      <c r="AY236" s="5"/>
      <c r="AZ236" s="5"/>
      <c r="BA236" s="5"/>
      <c r="BB236" s="579" t="b">
        <f t="shared" si="3"/>
        <v>0</v>
      </c>
      <c r="BC236" s="579"/>
      <c r="BD236" s="5"/>
      <c r="BE236" s="5"/>
      <c r="BF236" s="5"/>
      <c r="BG236" s="5"/>
      <c r="BH236" s="5"/>
      <c r="BI236" s="5"/>
      <c r="BJ236" s="5"/>
      <c r="BK236" s="5"/>
      <c r="BL236" s="5"/>
      <c r="BM236" s="5"/>
      <c r="BN236" s="5"/>
      <c r="BO236" s="5"/>
      <c r="BP236" s="5"/>
      <c r="BQ236" s="5"/>
      <c r="BR236" s="5"/>
      <c r="BS236" s="5"/>
      <c r="BT236" s="5"/>
      <c r="BU236" s="5"/>
    </row>
    <row r="237" spans="1:73" hidden="1" x14ac:dyDescent="0.25">
      <c r="A237" s="5"/>
      <c r="B237" s="5"/>
      <c r="C237" s="32" t="s">
        <v>869</v>
      </c>
      <c r="D237" s="5"/>
      <c r="E237" s="5"/>
      <c r="F237" s="5"/>
      <c r="G237" s="5"/>
      <c r="H237" s="5"/>
      <c r="I237" s="5"/>
      <c r="J237" s="5"/>
      <c r="K237" s="5"/>
      <c r="L237" s="129"/>
      <c r="M237" s="129"/>
      <c r="N237" s="387"/>
      <c r="O237" s="379"/>
      <c r="P237" s="38"/>
      <c r="Q237" s="379"/>
      <c r="R237" s="379"/>
      <c r="S237" s="379"/>
      <c r="T237" s="379"/>
      <c r="U237" s="105"/>
      <c r="V237" s="105"/>
      <c r="W237" s="105"/>
      <c r="X237" s="105"/>
      <c r="Y237" s="11"/>
      <c r="Z237" s="106" t="s">
        <v>870</v>
      </c>
      <c r="AA237" s="5"/>
      <c r="AB237" s="5"/>
      <c r="AC237" s="5"/>
      <c r="AD237" s="5"/>
      <c r="AE237" s="5"/>
      <c r="AF237" s="5"/>
      <c r="AG237" s="5"/>
      <c r="AH237" s="38" t="str">
        <f t="shared" si="1"/>
        <v/>
      </c>
      <c r="AI237" s="5"/>
      <c r="AJ237" s="5"/>
      <c r="AK237" s="5"/>
      <c r="AL237" s="105" t="s">
        <v>871</v>
      </c>
      <c r="AM237" s="32"/>
      <c r="AN237" s="32"/>
      <c r="AO237" s="32"/>
      <c r="AP237" s="32"/>
      <c r="AQ237" s="32"/>
      <c r="AR237" s="32"/>
      <c r="AS237" s="32"/>
      <c r="AT237" s="579" t="str">
        <f t="shared" si="0"/>
        <v/>
      </c>
      <c r="AU237" s="579"/>
      <c r="AV237" s="579" t="str">
        <f t="shared" si="2"/>
        <v>Yes</v>
      </c>
      <c r="AW237" s="579"/>
      <c r="AX237" s="109" t="s">
        <v>725</v>
      </c>
      <c r="AY237" s="5"/>
      <c r="AZ237" s="5"/>
      <c r="BA237" s="5"/>
      <c r="BB237" s="579" t="b">
        <f t="shared" si="3"/>
        <v>0</v>
      </c>
      <c r="BC237" s="579"/>
      <c r="BD237" s="5"/>
      <c r="BE237" s="5"/>
      <c r="BF237" s="5"/>
      <c r="BG237" s="5"/>
      <c r="BH237" s="5"/>
      <c r="BI237" s="5"/>
      <c r="BJ237" s="5"/>
      <c r="BK237" s="5"/>
      <c r="BL237" s="5"/>
      <c r="BM237" s="5"/>
      <c r="BN237" s="5"/>
      <c r="BO237" s="5"/>
      <c r="BP237" s="5"/>
      <c r="BQ237" s="5"/>
      <c r="BR237" s="5"/>
      <c r="BS237" s="5"/>
      <c r="BT237" s="5"/>
      <c r="BU237" s="5"/>
    </row>
    <row r="238" spans="1:73" hidden="1" x14ac:dyDescent="0.25">
      <c r="A238" s="5"/>
      <c r="B238" s="5"/>
      <c r="C238" s="32" t="s">
        <v>872</v>
      </c>
      <c r="D238" s="5"/>
      <c r="E238" s="5"/>
      <c r="F238" s="5"/>
      <c r="G238" s="5"/>
      <c r="H238" s="5"/>
      <c r="I238" s="5"/>
      <c r="J238" s="5"/>
      <c r="K238" s="5"/>
      <c r="L238" s="129"/>
      <c r="M238" s="129"/>
      <c r="N238" s="387"/>
      <c r="O238" s="379"/>
      <c r="P238" s="38"/>
      <c r="Q238" s="379"/>
      <c r="R238" s="379"/>
      <c r="S238" s="379"/>
      <c r="T238" s="379"/>
      <c r="U238" s="105"/>
      <c r="V238" s="105"/>
      <c r="W238" s="105"/>
      <c r="X238" s="105"/>
      <c r="Y238" s="11"/>
      <c r="Z238" s="107" t="s">
        <v>873</v>
      </c>
      <c r="AA238" s="5"/>
      <c r="AB238" s="5"/>
      <c r="AC238" s="5"/>
      <c r="AD238" s="5"/>
      <c r="AE238" s="5"/>
      <c r="AF238" s="5"/>
      <c r="AG238" s="5"/>
      <c r="AH238" s="38" t="str">
        <f t="shared" si="1"/>
        <v/>
      </c>
      <c r="AI238" s="5"/>
      <c r="AJ238" s="5"/>
      <c r="AK238" s="5"/>
      <c r="AL238" s="113" t="s">
        <v>874</v>
      </c>
      <c r="AM238" s="32"/>
      <c r="AN238" s="32"/>
      <c r="AO238" s="32"/>
      <c r="AP238" s="32"/>
      <c r="AQ238" s="32"/>
      <c r="AR238" s="32"/>
      <c r="AS238" s="32"/>
      <c r="AT238" s="579" t="str">
        <f t="shared" si="0"/>
        <v/>
      </c>
      <c r="AU238" s="579"/>
      <c r="AV238" s="579" t="str">
        <f t="shared" si="2"/>
        <v>Yes</v>
      </c>
      <c r="AW238" s="579"/>
      <c r="AX238" s="108" t="s">
        <v>725</v>
      </c>
      <c r="AY238" s="5"/>
      <c r="AZ238" s="5"/>
      <c r="BA238" s="5"/>
      <c r="BB238" s="579" t="b">
        <f t="shared" si="3"/>
        <v>0</v>
      </c>
      <c r="BC238" s="579"/>
      <c r="BD238" s="5"/>
      <c r="BE238" s="5"/>
      <c r="BF238" s="5"/>
      <c r="BG238" s="5"/>
      <c r="BH238" s="5"/>
      <c r="BI238" s="5"/>
      <c r="BJ238" s="5"/>
      <c r="BK238" s="5"/>
      <c r="BL238" s="5"/>
      <c r="BM238" s="5"/>
      <c r="BN238" s="5"/>
      <c r="BO238" s="5"/>
      <c r="BP238" s="5"/>
      <c r="BQ238" s="5"/>
      <c r="BR238" s="5"/>
      <c r="BS238" s="5"/>
      <c r="BT238" s="5"/>
      <c r="BU238" s="5"/>
    </row>
    <row r="239" spans="1:73" hidden="1" x14ac:dyDescent="0.25">
      <c r="A239" s="5"/>
      <c r="B239" s="5"/>
      <c r="C239" s="32" t="s">
        <v>875</v>
      </c>
      <c r="D239" s="5"/>
      <c r="E239" s="5"/>
      <c r="F239" s="5"/>
      <c r="G239" s="5"/>
      <c r="H239" s="5"/>
      <c r="I239" s="5"/>
      <c r="J239" s="5"/>
      <c r="K239" s="5"/>
      <c r="L239" s="129"/>
      <c r="M239" s="129"/>
      <c r="N239" s="387"/>
      <c r="O239" s="379"/>
      <c r="P239" s="38"/>
      <c r="Q239" s="379"/>
      <c r="R239" s="379"/>
      <c r="S239" s="379"/>
      <c r="T239" s="379"/>
      <c r="U239" s="105"/>
      <c r="V239" s="105"/>
      <c r="W239" s="105"/>
      <c r="X239" s="105"/>
      <c r="Y239" s="93"/>
      <c r="Z239" s="114" t="s">
        <v>876</v>
      </c>
      <c r="AA239" s="5"/>
      <c r="AB239" s="5"/>
      <c r="AC239" s="5"/>
      <c r="AD239" s="5"/>
      <c r="AE239" s="5"/>
      <c r="AF239" s="5"/>
      <c r="AG239" s="5"/>
      <c r="AH239" s="38" t="str">
        <f t="shared" si="1"/>
        <v/>
      </c>
      <c r="AI239" s="5"/>
      <c r="AJ239" s="5"/>
      <c r="AK239" s="5"/>
      <c r="AL239" s="110" t="s">
        <v>877</v>
      </c>
      <c r="AM239" s="32"/>
      <c r="AN239" s="32"/>
      <c r="AO239" s="32"/>
      <c r="AP239" s="32"/>
      <c r="AQ239" s="32"/>
      <c r="AR239" s="32"/>
      <c r="AS239" s="32"/>
      <c r="AT239" s="579" t="str">
        <f t="shared" si="0"/>
        <v/>
      </c>
      <c r="AU239" s="579"/>
      <c r="AV239" s="579" t="str">
        <f t="shared" si="2"/>
        <v>Yes</v>
      </c>
      <c r="AW239" s="579"/>
      <c r="AX239" s="108" t="s">
        <v>725</v>
      </c>
      <c r="AY239" s="5"/>
      <c r="AZ239" s="5"/>
      <c r="BA239" s="5"/>
      <c r="BB239" s="579" t="b">
        <f t="shared" si="3"/>
        <v>0</v>
      </c>
      <c r="BC239" s="579"/>
      <c r="BD239" s="5"/>
      <c r="BE239" s="5"/>
      <c r="BF239" s="5"/>
      <c r="BG239" s="5"/>
      <c r="BH239" s="5"/>
      <c r="BI239" s="5"/>
      <c r="BJ239" s="5"/>
      <c r="BK239" s="5"/>
      <c r="BL239" s="5"/>
      <c r="BM239" s="5"/>
      <c r="BN239" s="5"/>
      <c r="BO239" s="5"/>
      <c r="BP239" s="5"/>
      <c r="BQ239" s="5"/>
      <c r="BR239" s="5"/>
      <c r="BS239" s="5"/>
      <c r="BT239" s="5"/>
      <c r="BU239" s="5"/>
    </row>
    <row r="240" spans="1:73" hidden="1" x14ac:dyDescent="0.25">
      <c r="A240" s="5"/>
      <c r="B240" s="5"/>
      <c r="C240" s="32" t="s">
        <v>878</v>
      </c>
      <c r="D240" s="5"/>
      <c r="E240" s="5"/>
      <c r="F240" s="5"/>
      <c r="G240" s="5"/>
      <c r="H240" s="5"/>
      <c r="I240" s="5"/>
      <c r="J240" s="5"/>
      <c r="K240" s="5"/>
      <c r="L240" s="129"/>
      <c r="M240" s="129"/>
      <c r="N240" s="387"/>
      <c r="O240" s="379"/>
      <c r="P240" s="38"/>
      <c r="Q240" s="379"/>
      <c r="R240" s="379"/>
      <c r="S240" s="379"/>
      <c r="T240" s="379"/>
      <c r="U240" s="105"/>
      <c r="V240" s="105"/>
      <c r="W240" s="105"/>
      <c r="X240" s="105"/>
      <c r="Y240" s="11"/>
      <c r="Z240" s="107" t="s">
        <v>879</v>
      </c>
      <c r="AA240" s="5"/>
      <c r="AB240" s="5"/>
      <c r="AC240" s="5"/>
      <c r="AD240" s="5"/>
      <c r="AE240" s="5"/>
      <c r="AF240" s="5"/>
      <c r="AG240" s="5"/>
      <c r="AH240" s="38" t="str">
        <f t="shared" si="1"/>
        <v/>
      </c>
      <c r="AI240" s="5"/>
      <c r="AJ240" s="5"/>
      <c r="AK240" s="5"/>
      <c r="AL240" s="110" t="s">
        <v>880</v>
      </c>
      <c r="AM240" s="32"/>
      <c r="AN240" s="32"/>
      <c r="AO240" s="32"/>
      <c r="AP240" s="32"/>
      <c r="AQ240" s="32"/>
      <c r="AR240" s="32"/>
      <c r="AS240" s="32"/>
      <c r="AT240" s="579" t="str">
        <f t="shared" si="0"/>
        <v/>
      </c>
      <c r="AU240" s="579"/>
      <c r="AV240" s="579" t="str">
        <f t="shared" si="2"/>
        <v>Yes</v>
      </c>
      <c r="AW240" s="579"/>
      <c r="AX240" s="108" t="s">
        <v>725</v>
      </c>
      <c r="AY240" s="5"/>
      <c r="AZ240" s="5"/>
      <c r="BA240" s="5"/>
      <c r="BB240" s="579" t="b">
        <f t="shared" si="3"/>
        <v>0</v>
      </c>
      <c r="BC240" s="579"/>
      <c r="BD240" s="5"/>
      <c r="BE240" s="5"/>
      <c r="BF240" s="5"/>
      <c r="BG240" s="5"/>
      <c r="BH240" s="5"/>
      <c r="BI240" s="5"/>
      <c r="BJ240" s="5"/>
      <c r="BK240" s="5"/>
      <c r="BL240" s="5"/>
      <c r="BM240" s="5"/>
      <c r="BN240" s="5"/>
      <c r="BO240" s="5"/>
      <c r="BP240" s="5"/>
      <c r="BQ240" s="5"/>
      <c r="BR240" s="5"/>
      <c r="BS240" s="5"/>
      <c r="BT240" s="5"/>
      <c r="BU240" s="5"/>
    </row>
    <row r="241" spans="1:73" hidden="1" x14ac:dyDescent="0.25">
      <c r="A241" s="5"/>
      <c r="B241" s="5"/>
      <c r="C241" s="32" t="s">
        <v>881</v>
      </c>
      <c r="D241" s="5"/>
      <c r="E241" s="5"/>
      <c r="F241" s="5"/>
      <c r="G241" s="5"/>
      <c r="H241" s="5"/>
      <c r="I241" s="5"/>
      <c r="J241" s="5"/>
      <c r="K241" s="5"/>
      <c r="L241" s="129"/>
      <c r="M241" s="129"/>
      <c r="N241" s="387"/>
      <c r="O241" s="379"/>
      <c r="P241" s="38"/>
      <c r="Q241" s="379"/>
      <c r="R241" s="379"/>
      <c r="S241" s="379"/>
      <c r="T241" s="379"/>
      <c r="U241" s="105"/>
      <c r="V241" s="105"/>
      <c r="W241" s="105"/>
      <c r="X241" s="105"/>
      <c r="Y241" s="11"/>
      <c r="Z241" s="107" t="s">
        <v>882</v>
      </c>
      <c r="AA241" s="5"/>
      <c r="AB241" s="5"/>
      <c r="AC241" s="5"/>
      <c r="AD241" s="5"/>
      <c r="AE241" s="5"/>
      <c r="AF241" s="5"/>
      <c r="AG241" s="5"/>
      <c r="AH241" s="38" t="str">
        <f t="shared" si="1"/>
        <v/>
      </c>
      <c r="AI241" s="5"/>
      <c r="AJ241" s="5"/>
      <c r="AK241" s="5"/>
      <c r="AL241" s="105" t="s">
        <v>883</v>
      </c>
      <c r="AM241" s="32"/>
      <c r="AN241" s="32"/>
      <c r="AO241" s="32"/>
      <c r="AP241" s="32"/>
      <c r="AQ241" s="32"/>
      <c r="AR241" s="32"/>
      <c r="AS241" s="32"/>
      <c r="AT241" s="579" t="str">
        <f t="shared" si="0"/>
        <v/>
      </c>
      <c r="AU241" s="579"/>
      <c r="AV241" s="579" t="str">
        <f t="shared" si="2"/>
        <v>Yes</v>
      </c>
      <c r="AW241" s="579"/>
      <c r="AX241" s="109" t="s">
        <v>733</v>
      </c>
      <c r="AY241" s="5"/>
      <c r="AZ241" s="5"/>
      <c r="BA241" s="5"/>
      <c r="BB241" s="579" t="b">
        <f t="shared" si="3"/>
        <v>0</v>
      </c>
      <c r="BC241" s="579"/>
      <c r="BD241" s="5"/>
      <c r="BE241" s="5"/>
      <c r="BF241" s="5"/>
      <c r="BG241" s="5"/>
      <c r="BH241" s="5"/>
      <c r="BI241" s="5"/>
      <c r="BJ241" s="5"/>
      <c r="BK241" s="5"/>
      <c r="BL241" s="5"/>
      <c r="BM241" s="5"/>
      <c r="BN241" s="5"/>
      <c r="BO241" s="5"/>
      <c r="BP241" s="5"/>
      <c r="BQ241" s="5"/>
      <c r="BR241" s="5"/>
      <c r="BS241" s="5"/>
      <c r="BT241" s="5"/>
      <c r="BU241" s="5"/>
    </row>
    <row r="242" spans="1:73" hidden="1" x14ac:dyDescent="0.25">
      <c r="A242" s="5"/>
      <c r="B242" s="5"/>
      <c r="C242" s="32" t="s">
        <v>884</v>
      </c>
      <c r="D242" s="5"/>
      <c r="E242" s="5"/>
      <c r="F242" s="5"/>
      <c r="G242" s="5"/>
      <c r="H242" s="5"/>
      <c r="I242" s="5"/>
      <c r="J242" s="5"/>
      <c r="K242" s="5"/>
      <c r="L242" s="129"/>
      <c r="M242" s="129"/>
      <c r="N242" s="387"/>
      <c r="O242" s="379"/>
      <c r="P242" s="38"/>
      <c r="Q242" s="379"/>
      <c r="R242" s="379"/>
      <c r="S242" s="379"/>
      <c r="T242" s="379"/>
      <c r="U242" s="105"/>
      <c r="V242" s="105"/>
      <c r="W242" s="105"/>
      <c r="X242" s="105"/>
      <c r="Y242" s="93"/>
      <c r="Z242" s="106" t="s">
        <v>885</v>
      </c>
      <c r="AA242" s="5"/>
      <c r="AB242" s="5"/>
      <c r="AC242" s="5"/>
      <c r="AD242" s="5"/>
      <c r="AE242" s="5"/>
      <c r="AF242" s="5"/>
      <c r="AG242" s="5"/>
      <c r="AH242" s="38" t="str">
        <f t="shared" si="1"/>
        <v/>
      </c>
      <c r="AI242" s="5"/>
      <c r="AJ242" s="5"/>
      <c r="AK242" s="5"/>
      <c r="AL242" s="110" t="s">
        <v>886</v>
      </c>
      <c r="AM242" s="32"/>
      <c r="AN242" s="32"/>
      <c r="AO242" s="32"/>
      <c r="AP242" s="32"/>
      <c r="AQ242" s="32"/>
      <c r="AR242" s="32"/>
      <c r="AS242" s="32"/>
      <c r="AT242" s="579" t="str">
        <f t="shared" si="0"/>
        <v/>
      </c>
      <c r="AU242" s="579"/>
      <c r="AV242" s="579" t="str">
        <f t="shared" si="2"/>
        <v>Yes</v>
      </c>
      <c r="AW242" s="579"/>
      <c r="AX242" s="108" t="s">
        <v>725</v>
      </c>
      <c r="AY242" s="5"/>
      <c r="AZ242" s="5"/>
      <c r="BA242" s="5"/>
      <c r="BB242" s="579" t="b">
        <f t="shared" si="3"/>
        <v>0</v>
      </c>
      <c r="BC242" s="579"/>
      <c r="BD242" s="5"/>
      <c r="BE242" s="5"/>
      <c r="BF242" s="5"/>
      <c r="BG242" s="5"/>
      <c r="BH242" s="5"/>
      <c r="BI242" s="5"/>
      <c r="BJ242" s="5"/>
      <c r="BK242" s="5"/>
      <c r="BL242" s="5"/>
      <c r="BM242" s="5"/>
      <c r="BN242" s="5"/>
      <c r="BO242" s="5"/>
      <c r="BP242" s="5"/>
      <c r="BQ242" s="5"/>
      <c r="BR242" s="5"/>
      <c r="BS242" s="5"/>
      <c r="BT242" s="5"/>
      <c r="BU242" s="5"/>
    </row>
    <row r="243" spans="1:73" hidden="1" x14ac:dyDescent="0.25">
      <c r="A243" s="5"/>
      <c r="B243" s="5"/>
      <c r="C243" s="32" t="s">
        <v>887</v>
      </c>
      <c r="D243" s="5"/>
      <c r="E243" s="5"/>
      <c r="F243" s="5"/>
      <c r="G243" s="5"/>
      <c r="H243" s="5"/>
      <c r="I243" s="5"/>
      <c r="J243" s="5"/>
      <c r="K243" s="5"/>
      <c r="L243" s="129"/>
      <c r="M243" s="129"/>
      <c r="N243" s="387"/>
      <c r="O243" s="379"/>
      <c r="P243" s="38"/>
      <c r="Q243" s="379"/>
      <c r="R243" s="379"/>
      <c r="S243" s="379"/>
      <c r="T243" s="379"/>
      <c r="U243" s="105"/>
      <c r="V243" s="105"/>
      <c r="W243" s="105"/>
      <c r="X243" s="105"/>
      <c r="Y243" s="11"/>
      <c r="Z243" s="106" t="s">
        <v>888</v>
      </c>
      <c r="AA243" s="5"/>
      <c r="AB243" s="5"/>
      <c r="AC243" s="5"/>
      <c r="AD243" s="5"/>
      <c r="AE243" s="5"/>
      <c r="AF243" s="5"/>
      <c r="AG243" s="5"/>
      <c r="AH243" s="38" t="str">
        <f t="shared" si="1"/>
        <v/>
      </c>
      <c r="AI243" s="5"/>
      <c r="AJ243" s="5"/>
      <c r="AK243" s="5"/>
      <c r="AL243" s="105" t="s">
        <v>889</v>
      </c>
      <c r="AM243" s="32"/>
      <c r="AN243" s="32"/>
      <c r="AO243" s="32"/>
      <c r="AP243" s="32"/>
      <c r="AQ243" s="32"/>
      <c r="AR243" s="32"/>
      <c r="AS243" s="32"/>
      <c r="AT243" s="579" t="str">
        <f t="shared" si="0"/>
        <v/>
      </c>
      <c r="AU243" s="579"/>
      <c r="AV243" s="579" t="str">
        <f t="shared" si="2"/>
        <v>No</v>
      </c>
      <c r="AW243" s="579"/>
      <c r="AX243" s="109" t="s">
        <v>729</v>
      </c>
      <c r="AY243" s="5"/>
      <c r="AZ243" s="5"/>
      <c r="BA243" s="5"/>
      <c r="BB243" s="579" t="b">
        <f t="shared" si="3"/>
        <v>0</v>
      </c>
      <c r="BC243" s="579"/>
      <c r="BD243" s="5"/>
      <c r="BE243" s="5"/>
      <c r="BF243" s="5"/>
      <c r="BG243" s="5"/>
      <c r="BH243" s="5"/>
      <c r="BI243" s="5"/>
      <c r="BJ243" s="5"/>
      <c r="BK243" s="5"/>
      <c r="BL243" s="5"/>
      <c r="BM243" s="5"/>
      <c r="BN243" s="5"/>
      <c r="BO243" s="5"/>
      <c r="BP243" s="5"/>
      <c r="BQ243" s="5"/>
      <c r="BR243" s="5"/>
      <c r="BS243" s="5"/>
      <c r="BT243" s="5"/>
      <c r="BU243" s="5"/>
    </row>
    <row r="244" spans="1:73" hidden="1" x14ac:dyDescent="0.25">
      <c r="A244" s="5"/>
      <c r="B244" s="5"/>
      <c r="C244" s="32" t="s">
        <v>890</v>
      </c>
      <c r="D244" s="5"/>
      <c r="E244" s="5"/>
      <c r="F244" s="5"/>
      <c r="G244" s="5"/>
      <c r="H244" s="5"/>
      <c r="I244" s="5"/>
      <c r="J244" s="5"/>
      <c r="K244" s="5"/>
      <c r="L244" s="129"/>
      <c r="M244" s="129"/>
      <c r="N244" s="387"/>
      <c r="O244" s="379"/>
      <c r="P244" s="38"/>
      <c r="Q244" s="379"/>
      <c r="R244" s="379"/>
      <c r="S244" s="379"/>
      <c r="T244" s="379"/>
      <c r="U244" s="105"/>
      <c r="V244" s="105"/>
      <c r="W244" s="105"/>
      <c r="X244" s="105"/>
      <c r="Y244" s="11"/>
      <c r="Z244" s="106" t="s">
        <v>891</v>
      </c>
      <c r="AA244" s="5"/>
      <c r="AB244" s="5"/>
      <c r="AC244" s="5"/>
      <c r="AD244" s="5"/>
      <c r="AE244" s="5"/>
      <c r="AF244" s="5"/>
      <c r="AG244" s="5"/>
      <c r="AH244" s="38" t="str">
        <f t="shared" si="1"/>
        <v/>
      </c>
      <c r="AI244" s="5"/>
      <c r="AJ244" s="5"/>
      <c r="AK244" s="5"/>
      <c r="AL244" s="105" t="s">
        <v>892</v>
      </c>
      <c r="AM244" s="32"/>
      <c r="AN244" s="32"/>
      <c r="AO244" s="32"/>
      <c r="AP244" s="32"/>
      <c r="AQ244" s="32"/>
      <c r="AR244" s="32"/>
      <c r="AS244" s="32"/>
      <c r="AT244" s="579" t="str">
        <f t="shared" si="0"/>
        <v/>
      </c>
      <c r="AU244" s="579"/>
      <c r="AV244" s="579" t="str">
        <f t="shared" si="2"/>
        <v>Yes</v>
      </c>
      <c r="AW244" s="579"/>
      <c r="AX244" s="109" t="s">
        <v>733</v>
      </c>
      <c r="AY244" s="5"/>
      <c r="AZ244" s="5"/>
      <c r="BA244" s="5"/>
      <c r="BB244" s="579" t="b">
        <f t="shared" si="3"/>
        <v>0</v>
      </c>
      <c r="BC244" s="579"/>
      <c r="BD244" s="5"/>
      <c r="BE244" s="5"/>
      <c r="BF244" s="5"/>
      <c r="BG244" s="5"/>
      <c r="BH244" s="5"/>
      <c r="BI244" s="5"/>
      <c r="BJ244" s="5"/>
      <c r="BK244" s="5"/>
      <c r="BL244" s="5"/>
      <c r="BM244" s="5"/>
      <c r="BN244" s="5"/>
      <c r="BO244" s="5"/>
      <c r="BP244" s="5"/>
      <c r="BQ244" s="5"/>
      <c r="BR244" s="5"/>
      <c r="BS244" s="5"/>
      <c r="BT244" s="5"/>
      <c r="BU244" s="5"/>
    </row>
    <row r="245" spans="1:73" hidden="1" x14ac:dyDescent="0.25">
      <c r="A245" s="5"/>
      <c r="B245" s="5"/>
      <c r="C245" s="32" t="s">
        <v>893</v>
      </c>
      <c r="D245" s="5"/>
      <c r="E245" s="5"/>
      <c r="F245" s="5"/>
      <c r="G245" s="5"/>
      <c r="H245" s="5"/>
      <c r="I245" s="5"/>
      <c r="J245" s="5"/>
      <c r="K245" s="5"/>
      <c r="L245" s="129"/>
      <c r="M245" s="129"/>
      <c r="N245" s="387"/>
      <c r="O245" s="379"/>
      <c r="P245" s="38"/>
      <c r="Q245" s="379"/>
      <c r="R245" s="379"/>
      <c r="S245" s="379"/>
      <c r="T245" s="379"/>
      <c r="U245" s="105"/>
      <c r="V245" s="105"/>
      <c r="W245" s="105"/>
      <c r="X245" s="105"/>
      <c r="Y245" s="93"/>
      <c r="Z245" s="106" t="s">
        <v>894</v>
      </c>
      <c r="AA245" s="5"/>
      <c r="AB245" s="5"/>
      <c r="AC245" s="5"/>
      <c r="AD245" s="5"/>
      <c r="AE245" s="5"/>
      <c r="AF245" s="5"/>
      <c r="AG245" s="5"/>
      <c r="AH245" s="38" t="str">
        <f t="shared" si="1"/>
        <v/>
      </c>
      <c r="AI245" s="5"/>
      <c r="AJ245" s="5"/>
      <c r="AK245" s="5"/>
      <c r="AL245" s="105" t="s">
        <v>895</v>
      </c>
      <c r="AM245" s="32"/>
      <c r="AN245" s="32"/>
      <c r="AO245" s="32"/>
      <c r="AP245" s="32"/>
      <c r="AQ245" s="32"/>
      <c r="AR245" s="32"/>
      <c r="AS245" s="32"/>
      <c r="AT245" s="579" t="str">
        <f t="shared" si="0"/>
        <v/>
      </c>
      <c r="AU245" s="579"/>
      <c r="AV245" s="579" t="str">
        <f t="shared" si="2"/>
        <v>Yes</v>
      </c>
      <c r="AW245" s="579"/>
      <c r="AX245" s="109" t="s">
        <v>733</v>
      </c>
      <c r="AY245" s="5"/>
      <c r="AZ245" s="5"/>
      <c r="BA245" s="5"/>
      <c r="BB245" s="579" t="b">
        <f t="shared" si="3"/>
        <v>0</v>
      </c>
      <c r="BC245" s="579"/>
      <c r="BD245" s="5"/>
      <c r="BE245" s="5"/>
      <c r="BF245" s="5"/>
      <c r="BG245" s="5"/>
      <c r="BH245" s="5"/>
      <c r="BI245" s="5"/>
      <c r="BJ245" s="5"/>
      <c r="BK245" s="5"/>
      <c r="BL245" s="5"/>
      <c r="BM245" s="5"/>
      <c r="BN245" s="5"/>
      <c r="BO245" s="5"/>
      <c r="BP245" s="5"/>
      <c r="BQ245" s="5"/>
      <c r="BR245" s="5"/>
      <c r="BS245" s="5"/>
      <c r="BT245" s="5"/>
      <c r="BU245" s="5"/>
    </row>
    <row r="246" spans="1:73" hidden="1" x14ac:dyDescent="0.25">
      <c r="A246" s="5"/>
      <c r="B246" s="5"/>
      <c r="C246" s="32" t="s">
        <v>896</v>
      </c>
      <c r="D246" s="5"/>
      <c r="E246" s="5"/>
      <c r="F246" s="5"/>
      <c r="G246" s="5"/>
      <c r="H246" s="5"/>
      <c r="I246" s="5"/>
      <c r="J246" s="5"/>
      <c r="K246" s="5"/>
      <c r="L246" s="129"/>
      <c r="M246" s="129"/>
      <c r="N246" s="387"/>
      <c r="O246" s="379"/>
      <c r="P246" s="38"/>
      <c r="Q246" s="379"/>
      <c r="R246" s="379"/>
      <c r="S246" s="379"/>
      <c r="T246" s="379"/>
      <c r="U246" s="105"/>
      <c r="V246" s="105"/>
      <c r="W246" s="105"/>
      <c r="X246" s="105"/>
      <c r="Y246" s="11"/>
      <c r="Z246" s="107" t="s">
        <v>897</v>
      </c>
      <c r="AA246" s="5"/>
      <c r="AB246" s="5"/>
      <c r="AC246" s="5"/>
      <c r="AD246" s="5"/>
      <c r="AE246" s="5"/>
      <c r="AF246" s="5"/>
      <c r="AG246" s="5"/>
      <c r="AH246" s="38" t="str">
        <f t="shared" si="1"/>
        <v/>
      </c>
      <c r="AI246" s="5"/>
      <c r="AJ246" s="5"/>
      <c r="AK246" s="5"/>
      <c r="AL246" s="107" t="s">
        <v>898</v>
      </c>
      <c r="AM246" s="32"/>
      <c r="AN246" s="32"/>
      <c r="AO246" s="32"/>
      <c r="AP246" s="32"/>
      <c r="AQ246" s="32"/>
      <c r="AR246" s="32"/>
      <c r="AS246" s="32"/>
      <c r="AT246" s="579" t="str">
        <f t="shared" si="0"/>
        <v/>
      </c>
      <c r="AU246" s="579"/>
      <c r="AV246" s="579" t="str">
        <f t="shared" si="2"/>
        <v>Yes</v>
      </c>
      <c r="AW246" s="579"/>
      <c r="AX246" s="108" t="s">
        <v>725</v>
      </c>
      <c r="AY246" s="5"/>
      <c r="AZ246" s="5"/>
      <c r="BA246" s="5"/>
      <c r="BB246" s="579" t="b">
        <f t="shared" si="3"/>
        <v>0</v>
      </c>
      <c r="BC246" s="579"/>
      <c r="BD246" s="5"/>
      <c r="BE246" s="5"/>
      <c r="BF246" s="5"/>
      <c r="BG246" s="5"/>
      <c r="BH246" s="5"/>
      <c r="BI246" s="5"/>
      <c r="BJ246" s="5"/>
      <c r="BK246" s="5"/>
      <c r="BL246" s="5"/>
      <c r="BM246" s="5"/>
      <c r="BN246" s="5"/>
      <c r="BO246" s="5"/>
      <c r="BP246" s="5"/>
      <c r="BQ246" s="5"/>
      <c r="BR246" s="5"/>
      <c r="BS246" s="5"/>
      <c r="BT246" s="5"/>
      <c r="BU246" s="5"/>
    </row>
    <row r="247" spans="1:73" hidden="1" x14ac:dyDescent="0.25">
      <c r="A247" s="5"/>
      <c r="B247" s="5"/>
      <c r="C247" s="32" t="s">
        <v>899</v>
      </c>
      <c r="D247" s="5"/>
      <c r="E247" s="5"/>
      <c r="F247" s="5"/>
      <c r="G247" s="5"/>
      <c r="H247" s="5"/>
      <c r="I247" s="5"/>
      <c r="J247" s="5"/>
      <c r="K247" s="5"/>
      <c r="L247" s="129"/>
      <c r="M247" s="129"/>
      <c r="N247" s="387"/>
      <c r="O247" s="379"/>
      <c r="P247" s="38"/>
      <c r="Q247" s="379"/>
      <c r="R247" s="379"/>
      <c r="S247" s="379"/>
      <c r="T247" s="379"/>
      <c r="U247" s="105"/>
      <c r="V247" s="105"/>
      <c r="W247" s="105"/>
      <c r="X247" s="105"/>
      <c r="Y247" s="11"/>
      <c r="Z247" s="106" t="s">
        <v>900</v>
      </c>
      <c r="AA247" s="5"/>
      <c r="AB247" s="5"/>
      <c r="AC247" s="5"/>
      <c r="AD247" s="5"/>
      <c r="AE247" s="5"/>
      <c r="AF247" s="5"/>
      <c r="AG247" s="5"/>
      <c r="AH247" s="38" t="str">
        <f t="shared" si="1"/>
        <v/>
      </c>
      <c r="AI247" s="5"/>
      <c r="AJ247" s="5"/>
      <c r="AK247" s="5"/>
      <c r="AL247" s="105" t="s">
        <v>901</v>
      </c>
      <c r="AM247" s="32"/>
      <c r="AN247" s="32"/>
      <c r="AO247" s="32"/>
      <c r="AP247" s="32"/>
      <c r="AQ247" s="32"/>
      <c r="AR247" s="32"/>
      <c r="AS247" s="32"/>
      <c r="AT247" s="579" t="str">
        <f t="shared" si="0"/>
        <v/>
      </c>
      <c r="AU247" s="579"/>
      <c r="AV247" s="579" t="str">
        <f t="shared" si="2"/>
        <v>Yes</v>
      </c>
      <c r="AW247" s="579"/>
      <c r="AX247" s="109" t="s">
        <v>733</v>
      </c>
      <c r="AY247" s="5"/>
      <c r="AZ247" s="5"/>
      <c r="BA247" s="5"/>
      <c r="BB247" s="579" t="b">
        <f t="shared" si="3"/>
        <v>0</v>
      </c>
      <c r="BC247" s="579"/>
      <c r="BD247" s="5"/>
      <c r="BE247" s="5"/>
      <c r="BF247" s="5"/>
      <c r="BG247" s="5"/>
      <c r="BH247" s="5"/>
      <c r="BI247" s="5"/>
      <c r="BJ247" s="5"/>
      <c r="BK247" s="5"/>
      <c r="BL247" s="5"/>
      <c r="BM247" s="5"/>
      <c r="BN247" s="5"/>
      <c r="BO247" s="5"/>
      <c r="BP247" s="5"/>
      <c r="BQ247" s="5"/>
      <c r="BR247" s="5"/>
      <c r="BS247" s="5"/>
      <c r="BT247" s="5"/>
      <c r="BU247" s="5"/>
    </row>
    <row r="248" spans="1:73" hidden="1" x14ac:dyDescent="0.25">
      <c r="A248" s="5"/>
      <c r="B248" s="5"/>
      <c r="C248" s="32" t="s">
        <v>902</v>
      </c>
      <c r="D248" s="5"/>
      <c r="E248" s="5"/>
      <c r="F248" s="5"/>
      <c r="G248" s="5"/>
      <c r="H248" s="5"/>
      <c r="I248" s="5"/>
      <c r="J248" s="5"/>
      <c r="K248" s="5"/>
      <c r="L248" s="129"/>
      <c r="M248" s="129"/>
      <c r="N248" s="387"/>
      <c r="O248" s="379"/>
      <c r="P248" s="38"/>
      <c r="Q248" s="379"/>
      <c r="R248" s="379"/>
      <c r="S248" s="379"/>
      <c r="T248" s="379"/>
      <c r="U248" s="105"/>
      <c r="V248" s="105"/>
      <c r="W248" s="105"/>
      <c r="X248" s="105"/>
      <c r="Y248" s="93"/>
      <c r="Z248" s="106" t="s">
        <v>903</v>
      </c>
      <c r="AA248" s="5"/>
      <c r="AB248" s="5"/>
      <c r="AC248" s="5"/>
      <c r="AD248" s="5"/>
      <c r="AE248" s="5"/>
      <c r="AF248" s="5"/>
      <c r="AG248" s="5"/>
      <c r="AH248" s="38" t="str">
        <f t="shared" si="1"/>
        <v/>
      </c>
      <c r="AI248" s="5"/>
      <c r="AJ248" s="5"/>
      <c r="AK248" s="5"/>
      <c r="AL248" s="105" t="s">
        <v>904</v>
      </c>
      <c r="AM248" s="32"/>
      <c r="AN248" s="32"/>
      <c r="AO248" s="32"/>
      <c r="AP248" s="32"/>
      <c r="AQ248" s="32"/>
      <c r="AR248" s="32"/>
      <c r="AS248" s="32"/>
      <c r="AT248" s="579" t="str">
        <f t="shared" si="0"/>
        <v/>
      </c>
      <c r="AU248" s="579"/>
      <c r="AV248" s="579" t="str">
        <f t="shared" si="2"/>
        <v>No</v>
      </c>
      <c r="AW248" s="579"/>
      <c r="AX248" s="109" t="s">
        <v>729</v>
      </c>
      <c r="AY248" s="5"/>
      <c r="AZ248" s="5"/>
      <c r="BA248" s="5"/>
      <c r="BB248" s="579" t="b">
        <f t="shared" si="3"/>
        <v>0</v>
      </c>
      <c r="BC248" s="579"/>
      <c r="BD248" s="5"/>
      <c r="BE248" s="5"/>
      <c r="BF248" s="5"/>
      <c r="BG248" s="5"/>
      <c r="BH248" s="5"/>
      <c r="BI248" s="5"/>
      <c r="BJ248" s="5"/>
      <c r="BK248" s="5"/>
      <c r="BL248" s="5"/>
      <c r="BM248" s="5"/>
      <c r="BN248" s="5"/>
      <c r="BO248" s="5"/>
      <c r="BP248" s="5"/>
      <c r="BQ248" s="5"/>
      <c r="BR248" s="5"/>
      <c r="BS248" s="5"/>
      <c r="BT248" s="5"/>
      <c r="BU248" s="5"/>
    </row>
    <row r="249" spans="1:73" hidden="1" x14ac:dyDescent="0.25">
      <c r="A249" s="5"/>
      <c r="B249" s="5"/>
      <c r="C249" s="32" t="s">
        <v>905</v>
      </c>
      <c r="D249" s="5"/>
      <c r="E249" s="5"/>
      <c r="F249" s="5"/>
      <c r="G249" s="5"/>
      <c r="H249" s="5"/>
      <c r="I249" s="5"/>
      <c r="J249" s="5"/>
      <c r="K249" s="5"/>
      <c r="L249" s="129"/>
      <c r="M249" s="129"/>
      <c r="N249" s="387"/>
      <c r="O249" s="379"/>
      <c r="P249" s="38"/>
      <c r="Q249" s="379"/>
      <c r="R249" s="379"/>
      <c r="S249" s="379"/>
      <c r="T249" s="379"/>
      <c r="U249" s="105"/>
      <c r="V249" s="105"/>
      <c r="W249" s="105"/>
      <c r="X249" s="105"/>
      <c r="Y249" s="11"/>
      <c r="Z249" s="107" t="s">
        <v>907</v>
      </c>
      <c r="AA249" s="5"/>
      <c r="AB249" s="5"/>
      <c r="AC249" s="5"/>
      <c r="AD249" s="5"/>
      <c r="AE249" s="5"/>
      <c r="AF249" s="5"/>
      <c r="AG249" s="5"/>
      <c r="AH249" s="38" t="str">
        <f t="shared" si="1"/>
        <v/>
      </c>
      <c r="AI249" s="5"/>
      <c r="AJ249" s="5"/>
      <c r="AK249" s="5"/>
      <c r="AL249" s="105" t="s">
        <v>908</v>
      </c>
      <c r="AM249" s="32"/>
      <c r="AN249" s="32"/>
      <c r="AO249" s="32"/>
      <c r="AP249" s="32"/>
      <c r="AQ249" s="32"/>
      <c r="AR249" s="32"/>
      <c r="AS249" s="32"/>
      <c r="AT249" s="579" t="str">
        <f t="shared" si="0"/>
        <v/>
      </c>
      <c r="AU249" s="579"/>
      <c r="AV249" s="579" t="str">
        <f t="shared" si="2"/>
        <v>Yes</v>
      </c>
      <c r="AW249" s="579"/>
      <c r="AX249" s="109" t="s">
        <v>733</v>
      </c>
      <c r="AY249" s="5"/>
      <c r="AZ249" s="5"/>
      <c r="BA249" s="5"/>
      <c r="BB249" s="579" t="b">
        <f t="shared" si="3"/>
        <v>0</v>
      </c>
      <c r="BC249" s="579"/>
      <c r="BD249" s="5"/>
      <c r="BE249" s="5"/>
      <c r="BF249" s="5"/>
      <c r="BG249" s="5"/>
      <c r="BH249" s="5"/>
      <c r="BI249" s="5"/>
      <c r="BJ249" s="5"/>
      <c r="BK249" s="5"/>
      <c r="BL249" s="5"/>
      <c r="BM249" s="5"/>
      <c r="BN249" s="5"/>
      <c r="BO249" s="5"/>
      <c r="BP249" s="5"/>
      <c r="BQ249" s="5"/>
      <c r="BR249" s="5"/>
      <c r="BS249" s="5"/>
      <c r="BT249" s="5"/>
      <c r="BU249" s="5"/>
    </row>
    <row r="250" spans="1:73" hidden="1" x14ac:dyDescent="0.25">
      <c r="A250" s="5"/>
      <c r="B250" s="5"/>
      <c r="C250" s="32" t="s">
        <v>909</v>
      </c>
      <c r="D250" s="5"/>
      <c r="E250" s="5"/>
      <c r="F250" s="5"/>
      <c r="G250" s="5"/>
      <c r="H250" s="5"/>
      <c r="I250" s="5"/>
      <c r="J250" s="5"/>
      <c r="K250" s="5"/>
      <c r="L250" s="129"/>
      <c r="M250" s="129"/>
      <c r="N250" s="387"/>
      <c r="O250" s="379"/>
      <c r="P250" s="38"/>
      <c r="Q250" s="379"/>
      <c r="R250" s="379"/>
      <c r="S250" s="379"/>
      <c r="T250" s="379"/>
      <c r="U250" s="105"/>
      <c r="V250" s="105"/>
      <c r="W250" s="105"/>
      <c r="X250" s="105"/>
      <c r="Y250" s="11"/>
      <c r="Z250" s="107" t="s">
        <v>910</v>
      </c>
      <c r="AA250" s="5"/>
      <c r="AB250" s="5"/>
      <c r="AC250" s="5"/>
      <c r="AD250" s="5"/>
      <c r="AE250" s="5"/>
      <c r="AF250" s="5"/>
      <c r="AG250" s="5"/>
      <c r="AH250" s="38" t="str">
        <f t="shared" si="1"/>
        <v/>
      </c>
      <c r="AI250" s="5"/>
      <c r="AJ250" s="5"/>
      <c r="AK250" s="5"/>
      <c r="AL250" s="110" t="s">
        <v>911</v>
      </c>
      <c r="AM250" s="32"/>
      <c r="AN250" s="32"/>
      <c r="AO250" s="32"/>
      <c r="AP250" s="32"/>
      <c r="AQ250" s="32"/>
      <c r="AR250" s="32"/>
      <c r="AS250" s="32"/>
      <c r="AT250" s="579" t="str">
        <f t="shared" si="0"/>
        <v/>
      </c>
      <c r="AU250" s="579"/>
      <c r="AV250" s="579" t="str">
        <f t="shared" si="2"/>
        <v>Yes</v>
      </c>
      <c r="AW250" s="579"/>
      <c r="AX250" s="108" t="s">
        <v>725</v>
      </c>
      <c r="AY250" s="5"/>
      <c r="AZ250" s="5"/>
      <c r="BA250" s="5"/>
      <c r="BB250" s="579" t="b">
        <f t="shared" si="3"/>
        <v>0</v>
      </c>
      <c r="BC250" s="579"/>
      <c r="BD250" s="5"/>
      <c r="BE250" s="5"/>
      <c r="BF250" s="5"/>
      <c r="BG250" s="5"/>
      <c r="BH250" s="5"/>
      <c r="BI250" s="5"/>
      <c r="BJ250" s="5"/>
      <c r="BK250" s="5"/>
      <c r="BL250" s="5"/>
      <c r="BM250" s="5"/>
      <c r="BN250" s="5"/>
      <c r="BO250" s="5"/>
      <c r="BP250" s="5"/>
      <c r="BQ250" s="5"/>
      <c r="BR250" s="5"/>
      <c r="BS250" s="5"/>
      <c r="BT250" s="5"/>
      <c r="BU250" s="5"/>
    </row>
    <row r="251" spans="1:73" hidden="1" x14ac:dyDescent="0.25">
      <c r="A251" s="5"/>
      <c r="B251" s="5"/>
      <c r="C251" s="32" t="s">
        <v>912</v>
      </c>
      <c r="D251" s="5"/>
      <c r="E251" s="5"/>
      <c r="F251" s="5"/>
      <c r="G251" s="5"/>
      <c r="H251" s="5"/>
      <c r="I251" s="5"/>
      <c r="J251" s="5"/>
      <c r="K251" s="5"/>
      <c r="L251" s="129"/>
      <c r="M251" s="129"/>
      <c r="N251" s="387"/>
      <c r="O251" s="379"/>
      <c r="P251" s="38"/>
      <c r="Q251" s="379"/>
      <c r="R251" s="379"/>
      <c r="S251" s="379"/>
      <c r="T251" s="379"/>
      <c r="U251" s="105"/>
      <c r="V251" s="105"/>
      <c r="W251" s="105"/>
      <c r="X251" s="105"/>
      <c r="Y251" s="93"/>
      <c r="Z251" s="111" t="s">
        <v>913</v>
      </c>
      <c r="AA251" s="5"/>
      <c r="AB251" s="5"/>
      <c r="AC251" s="5"/>
      <c r="AD251" s="5"/>
      <c r="AE251" s="5"/>
      <c r="AF251" s="5"/>
      <c r="AG251" s="5"/>
      <c r="AH251" s="38" t="str">
        <f t="shared" si="1"/>
        <v/>
      </c>
      <c r="AI251" s="5"/>
      <c r="AJ251" s="5"/>
      <c r="AK251" s="5"/>
      <c r="AL251" s="105" t="s">
        <v>914</v>
      </c>
      <c r="AM251" s="32"/>
      <c r="AN251" s="32"/>
      <c r="AO251" s="32"/>
      <c r="AP251" s="32"/>
      <c r="AQ251" s="32"/>
      <c r="AR251" s="32"/>
      <c r="AS251" s="32"/>
      <c r="AT251" s="579" t="str">
        <f t="shared" si="0"/>
        <v/>
      </c>
      <c r="AU251" s="579"/>
      <c r="AV251" s="579" t="str">
        <f t="shared" si="2"/>
        <v>Yes</v>
      </c>
      <c r="AW251" s="579"/>
      <c r="AX251" s="109" t="s">
        <v>733</v>
      </c>
      <c r="AY251" s="5"/>
      <c r="AZ251" s="5"/>
      <c r="BA251" s="5"/>
      <c r="BB251" s="579" t="b">
        <f t="shared" si="3"/>
        <v>0</v>
      </c>
      <c r="BC251" s="579"/>
      <c r="BD251" s="5"/>
      <c r="BE251" s="5"/>
      <c r="BF251" s="5"/>
      <c r="BG251" s="5"/>
      <c r="BH251" s="5"/>
      <c r="BI251" s="5"/>
      <c r="BJ251" s="5"/>
      <c r="BK251" s="5"/>
      <c r="BL251" s="5"/>
      <c r="BM251" s="5"/>
      <c r="BN251" s="5"/>
      <c r="BO251" s="5"/>
      <c r="BP251" s="5"/>
      <c r="BQ251" s="5"/>
      <c r="BR251" s="5"/>
      <c r="BS251" s="5"/>
      <c r="BT251" s="5"/>
      <c r="BU251" s="5"/>
    </row>
    <row r="252" spans="1:73" hidden="1" x14ac:dyDescent="0.25">
      <c r="A252" s="5"/>
      <c r="B252" s="5"/>
      <c r="C252" s="32" t="s">
        <v>915</v>
      </c>
      <c r="D252" s="5"/>
      <c r="E252" s="5"/>
      <c r="F252" s="5"/>
      <c r="G252" s="5"/>
      <c r="H252" s="5"/>
      <c r="I252" s="5"/>
      <c r="J252" s="5"/>
      <c r="K252" s="5"/>
      <c r="L252" s="129"/>
      <c r="M252" s="129"/>
      <c r="N252" s="387"/>
      <c r="O252" s="379"/>
      <c r="P252" s="38"/>
      <c r="Q252" s="379"/>
      <c r="R252" s="379"/>
      <c r="S252" s="379"/>
      <c r="T252" s="379"/>
      <c r="U252" s="105"/>
      <c r="V252" s="105"/>
      <c r="W252" s="105"/>
      <c r="X252" s="105"/>
      <c r="Y252" s="11"/>
      <c r="Z252" s="107" t="s">
        <v>916</v>
      </c>
      <c r="AA252" s="5"/>
      <c r="AB252" s="5"/>
      <c r="AC252" s="5"/>
      <c r="AD252" s="5"/>
      <c r="AE252" s="5"/>
      <c r="AF252" s="5"/>
      <c r="AG252" s="5"/>
      <c r="AH252" s="38" t="str">
        <f t="shared" si="1"/>
        <v/>
      </c>
      <c r="AI252" s="5"/>
      <c r="AJ252" s="5"/>
      <c r="AK252" s="5"/>
      <c r="AL252" s="105" t="s">
        <v>917</v>
      </c>
      <c r="AM252" s="32"/>
      <c r="AN252" s="32"/>
      <c r="AO252" s="32"/>
      <c r="AP252" s="32"/>
      <c r="AQ252" s="32"/>
      <c r="AR252" s="32"/>
      <c r="AS252" s="32"/>
      <c r="AT252" s="579" t="str">
        <f t="shared" si="0"/>
        <v/>
      </c>
      <c r="AU252" s="579"/>
      <c r="AV252" s="579" t="str">
        <f t="shared" si="2"/>
        <v>No</v>
      </c>
      <c r="AW252" s="579"/>
      <c r="AX252" s="109" t="s">
        <v>729</v>
      </c>
      <c r="AY252" s="5"/>
      <c r="AZ252" s="5"/>
      <c r="BA252" s="5"/>
      <c r="BB252" s="579" t="b">
        <f t="shared" si="3"/>
        <v>0</v>
      </c>
      <c r="BC252" s="579"/>
      <c r="BD252" s="5"/>
      <c r="BE252" s="5"/>
      <c r="BF252" s="5"/>
      <c r="BG252" s="5"/>
      <c r="BH252" s="5"/>
      <c r="BI252" s="5"/>
      <c r="BJ252" s="5"/>
      <c r="BK252" s="5"/>
      <c r="BL252" s="5"/>
      <c r="BM252" s="5"/>
      <c r="BN252" s="5"/>
      <c r="BO252" s="5"/>
      <c r="BP252" s="5"/>
      <c r="BQ252" s="5"/>
      <c r="BR252" s="5"/>
      <c r="BS252" s="5"/>
      <c r="BT252" s="5"/>
      <c r="BU252" s="5"/>
    </row>
    <row r="253" spans="1:73" hidden="1" x14ac:dyDescent="0.25">
      <c r="A253" s="5"/>
      <c r="B253" s="5"/>
      <c r="C253" s="32" t="s">
        <v>918</v>
      </c>
      <c r="D253" s="5"/>
      <c r="E253" s="5"/>
      <c r="F253" s="5"/>
      <c r="G253" s="5"/>
      <c r="H253" s="5"/>
      <c r="I253" s="5"/>
      <c r="J253" s="5"/>
      <c r="K253" s="5"/>
      <c r="L253" s="129"/>
      <c r="M253" s="129"/>
      <c r="N253" s="387"/>
      <c r="O253" s="379"/>
      <c r="P253" s="38"/>
      <c r="Q253" s="379"/>
      <c r="R253" s="379"/>
      <c r="S253" s="379"/>
      <c r="T253" s="379"/>
      <c r="U253" s="105"/>
      <c r="V253" s="105"/>
      <c r="W253" s="105"/>
      <c r="X253" s="105"/>
      <c r="Y253" s="11"/>
      <c r="Z253" s="107" t="s">
        <v>919</v>
      </c>
      <c r="AA253" s="5"/>
      <c r="AB253" s="5"/>
      <c r="AC253" s="5"/>
      <c r="AD253" s="5"/>
      <c r="AE253" s="5"/>
      <c r="AF253" s="5"/>
      <c r="AG253" s="5"/>
      <c r="AH253" s="38" t="str">
        <f t="shared" si="1"/>
        <v/>
      </c>
      <c r="AI253" s="5"/>
      <c r="AJ253" s="5"/>
      <c r="AK253" s="5"/>
      <c r="AL253" s="105" t="s">
        <v>920</v>
      </c>
      <c r="AM253" s="32"/>
      <c r="AN253" s="32"/>
      <c r="AO253" s="32"/>
      <c r="AP253" s="32"/>
      <c r="AQ253" s="32"/>
      <c r="AR253" s="32"/>
      <c r="AS253" s="32"/>
      <c r="AT253" s="579" t="str">
        <f t="shared" si="0"/>
        <v/>
      </c>
      <c r="AU253" s="579"/>
      <c r="AV253" s="579" t="str">
        <f t="shared" si="2"/>
        <v>Yes</v>
      </c>
      <c r="AW253" s="579"/>
      <c r="AX253" s="109" t="s">
        <v>733</v>
      </c>
      <c r="AY253" s="5"/>
      <c r="AZ253" s="5"/>
      <c r="BA253" s="5"/>
      <c r="BB253" s="579" t="b">
        <f t="shared" si="3"/>
        <v>0</v>
      </c>
      <c r="BC253" s="579"/>
      <c r="BD253" s="5"/>
      <c r="BE253" s="5"/>
      <c r="BF253" s="5"/>
      <c r="BG253" s="5"/>
      <c r="BH253" s="5"/>
      <c r="BI253" s="5"/>
      <c r="BJ253" s="5"/>
      <c r="BK253" s="5"/>
      <c r="BL253" s="5"/>
      <c r="BM253" s="5"/>
      <c r="BN253" s="5"/>
      <c r="BO253" s="5"/>
      <c r="BP253" s="5"/>
      <c r="BQ253" s="5"/>
      <c r="BR253" s="5"/>
      <c r="BS253" s="5"/>
      <c r="BT253" s="5"/>
      <c r="BU253" s="5"/>
    </row>
    <row r="254" spans="1:73" hidden="1" x14ac:dyDescent="0.25">
      <c r="A254" s="5"/>
      <c r="B254" s="5"/>
      <c r="C254" s="32" t="s">
        <v>921</v>
      </c>
      <c r="D254" s="5"/>
      <c r="E254" s="5"/>
      <c r="F254" s="5"/>
      <c r="G254" s="5"/>
      <c r="H254" s="5"/>
      <c r="I254" s="5"/>
      <c r="J254" s="5"/>
      <c r="K254" s="5"/>
      <c r="L254" s="129"/>
      <c r="M254" s="129"/>
      <c r="N254" s="387"/>
      <c r="O254" s="379"/>
      <c r="P254" s="38"/>
      <c r="Q254" s="379"/>
      <c r="R254" s="379"/>
      <c r="S254" s="379"/>
      <c r="T254" s="379"/>
      <c r="U254" s="105"/>
      <c r="V254" s="105"/>
      <c r="W254" s="105"/>
      <c r="X254" s="105"/>
      <c r="Y254" s="93"/>
      <c r="Z254" s="111" t="s">
        <v>922</v>
      </c>
      <c r="AA254" s="5"/>
      <c r="AB254" s="5"/>
      <c r="AC254" s="5"/>
      <c r="AD254" s="5"/>
      <c r="AE254" s="5"/>
      <c r="AF254" s="5"/>
      <c r="AG254" s="5"/>
      <c r="AH254" s="38" t="str">
        <f t="shared" si="1"/>
        <v/>
      </c>
      <c r="AI254" s="5"/>
      <c r="AJ254" s="5"/>
      <c r="AK254" s="5"/>
      <c r="AL254" s="105" t="s">
        <v>923</v>
      </c>
      <c r="AM254" s="32"/>
      <c r="AN254" s="32"/>
      <c r="AO254" s="32"/>
      <c r="AP254" s="32"/>
      <c r="AQ254" s="32"/>
      <c r="AR254" s="32"/>
      <c r="AS254" s="32"/>
      <c r="AT254" s="579" t="str">
        <f t="shared" si="0"/>
        <v/>
      </c>
      <c r="AU254" s="579"/>
      <c r="AV254" s="579" t="str">
        <f t="shared" si="2"/>
        <v>Yes</v>
      </c>
      <c r="AW254" s="579"/>
      <c r="AX254" s="109" t="s">
        <v>733</v>
      </c>
      <c r="AY254" s="5"/>
      <c r="AZ254" s="5"/>
      <c r="BA254" s="5"/>
      <c r="BB254" s="579" t="b">
        <f t="shared" si="3"/>
        <v>0</v>
      </c>
      <c r="BC254" s="579"/>
      <c r="BD254" s="5"/>
      <c r="BE254" s="5"/>
      <c r="BF254" s="5"/>
      <c r="BG254" s="5"/>
      <c r="BH254" s="5"/>
      <c r="BI254" s="5"/>
      <c r="BJ254" s="5"/>
      <c r="BK254" s="5"/>
      <c r="BL254" s="5"/>
      <c r="BM254" s="5"/>
      <c r="BN254" s="5"/>
      <c r="BO254" s="5"/>
      <c r="BP254" s="5"/>
      <c r="BQ254" s="5"/>
      <c r="BR254" s="5"/>
      <c r="BS254" s="5"/>
      <c r="BT254" s="5"/>
      <c r="BU254" s="5"/>
    </row>
    <row r="255" spans="1:73" hidden="1" x14ac:dyDescent="0.25">
      <c r="A255" s="5"/>
      <c r="B255" s="5"/>
      <c r="C255" s="32" t="s">
        <v>924</v>
      </c>
      <c r="D255" s="5"/>
      <c r="E255" s="5"/>
      <c r="F255" s="5"/>
      <c r="G255" s="5"/>
      <c r="H255" s="5"/>
      <c r="I255" s="5"/>
      <c r="J255" s="5"/>
      <c r="K255" s="5"/>
      <c r="L255" s="129"/>
      <c r="M255" s="129"/>
      <c r="N255" s="387"/>
      <c r="O255" s="379"/>
      <c r="P255" s="38"/>
      <c r="Q255" s="379"/>
      <c r="R255" s="379"/>
      <c r="S255" s="379"/>
      <c r="T255" s="379"/>
      <c r="U255" s="105"/>
      <c r="V255" s="105"/>
      <c r="W255" s="105"/>
      <c r="X255" s="105"/>
      <c r="Y255" s="11"/>
      <c r="Z255" s="107" t="s">
        <v>925</v>
      </c>
      <c r="AA255" s="5"/>
      <c r="AB255" s="5"/>
      <c r="AC255" s="5"/>
      <c r="AD255" s="5"/>
      <c r="AE255" s="5"/>
      <c r="AF255" s="5"/>
      <c r="AG255" s="5"/>
      <c r="AH255" s="38" t="str">
        <f t="shared" si="1"/>
        <v/>
      </c>
      <c r="AI255" s="5"/>
      <c r="AJ255" s="5"/>
      <c r="AK255" s="5"/>
      <c r="AL255" s="105" t="s">
        <v>926</v>
      </c>
      <c r="AM255" s="32"/>
      <c r="AN255" s="32"/>
      <c r="AO255" s="32"/>
      <c r="AP255" s="32"/>
      <c r="AQ255" s="32"/>
      <c r="AR255" s="32"/>
      <c r="AS255" s="32"/>
      <c r="AT255" s="579" t="str">
        <f t="shared" ref="AT255:AT318" si="4">IF($AL255=$Q$183,"Yes","")</f>
        <v/>
      </c>
      <c r="AU255" s="579"/>
      <c r="AV255" s="579" t="str">
        <f t="shared" si="2"/>
        <v>Yes</v>
      </c>
      <c r="AW255" s="579"/>
      <c r="AX255" s="109" t="s">
        <v>733</v>
      </c>
      <c r="AY255" s="5"/>
      <c r="AZ255" s="5"/>
      <c r="BA255" s="5"/>
      <c r="BB255" s="579" t="b">
        <f t="shared" si="3"/>
        <v>0</v>
      </c>
      <c r="BC255" s="579"/>
      <c r="BD255" s="5"/>
      <c r="BE255" s="5"/>
      <c r="BF255" s="5"/>
      <c r="BG255" s="5"/>
      <c r="BH255" s="5"/>
      <c r="BI255" s="5"/>
      <c r="BJ255" s="5"/>
      <c r="BK255" s="5"/>
      <c r="BL255" s="5"/>
      <c r="BM255" s="5"/>
      <c r="BN255" s="5"/>
      <c r="BO255" s="5"/>
      <c r="BP255" s="5"/>
      <c r="BQ255" s="5"/>
      <c r="BR255" s="5"/>
      <c r="BS255" s="5"/>
      <c r="BT255" s="5"/>
      <c r="BU255" s="5"/>
    </row>
    <row r="256" spans="1:73" hidden="1" x14ac:dyDescent="0.25">
      <c r="A256" s="5"/>
      <c r="B256" s="5"/>
      <c r="C256" s="32" t="s">
        <v>927</v>
      </c>
      <c r="D256" s="5"/>
      <c r="E256" s="5"/>
      <c r="F256" s="5"/>
      <c r="G256" s="5"/>
      <c r="H256" s="5"/>
      <c r="I256" s="5"/>
      <c r="J256" s="5"/>
      <c r="K256" s="5"/>
      <c r="L256" s="129"/>
      <c r="M256" s="129"/>
      <c r="N256" s="387"/>
      <c r="O256" s="379"/>
      <c r="P256" s="38"/>
      <c r="Q256" s="379"/>
      <c r="R256" s="379"/>
      <c r="S256" s="379"/>
      <c r="T256" s="379"/>
      <c r="U256" s="105"/>
      <c r="V256" s="105"/>
      <c r="W256" s="105"/>
      <c r="X256" s="105"/>
      <c r="Y256" s="11"/>
      <c r="Z256" s="107" t="s">
        <v>928</v>
      </c>
      <c r="AA256" s="5"/>
      <c r="AB256" s="5"/>
      <c r="AC256" s="5"/>
      <c r="AD256" s="5"/>
      <c r="AE256" s="5"/>
      <c r="AF256" s="5"/>
      <c r="AG256" s="5"/>
      <c r="AH256" s="38" t="str">
        <f t="shared" ref="AH256:AH301" si="5">IF(Z256=Q$183,"Yes","")</f>
        <v/>
      </c>
      <c r="AI256" s="5"/>
      <c r="AJ256" s="5"/>
      <c r="AK256" s="5"/>
      <c r="AL256" s="110" t="s">
        <v>929</v>
      </c>
      <c r="AM256" s="32"/>
      <c r="AN256" s="32"/>
      <c r="AO256" s="32"/>
      <c r="AP256" s="32"/>
      <c r="AQ256" s="32"/>
      <c r="AR256" s="32"/>
      <c r="AS256" s="32"/>
      <c r="AT256" s="579" t="str">
        <f t="shared" si="4"/>
        <v/>
      </c>
      <c r="AU256" s="579"/>
      <c r="AV256" s="579" t="str">
        <f t="shared" ref="AV256:AV319" si="6">IF(AX256="90.1-2001","No","Yes")</f>
        <v>Yes</v>
      </c>
      <c r="AW256" s="579"/>
      <c r="AX256" s="108" t="s">
        <v>725</v>
      </c>
      <c r="AY256" s="5"/>
      <c r="AZ256" s="5"/>
      <c r="BA256" s="5"/>
      <c r="BB256" s="579" t="b">
        <f t="shared" ref="BB256:BB319" si="7">AND(AT256="Yes",AV256="Yes")</f>
        <v>0</v>
      </c>
      <c r="BC256" s="579"/>
      <c r="BD256" s="5"/>
      <c r="BE256" s="5"/>
      <c r="BF256" s="5"/>
      <c r="BG256" s="5"/>
      <c r="BH256" s="5"/>
      <c r="BI256" s="5"/>
      <c r="BJ256" s="5"/>
      <c r="BK256" s="5"/>
      <c r="BL256" s="5"/>
      <c r="BM256" s="5"/>
      <c r="BN256" s="5"/>
      <c r="BO256" s="5"/>
      <c r="BP256" s="5"/>
      <c r="BQ256" s="5"/>
      <c r="BR256" s="5"/>
      <c r="BS256" s="5"/>
      <c r="BT256" s="5"/>
      <c r="BU256" s="5"/>
    </row>
    <row r="257" spans="1:73" hidden="1" x14ac:dyDescent="0.25">
      <c r="A257" s="5"/>
      <c r="B257" s="5"/>
      <c r="C257" s="32" t="s">
        <v>930</v>
      </c>
      <c r="D257" s="5"/>
      <c r="E257" s="5"/>
      <c r="F257" s="5"/>
      <c r="G257" s="5"/>
      <c r="H257" s="5"/>
      <c r="I257" s="5"/>
      <c r="J257" s="5"/>
      <c r="K257" s="5"/>
      <c r="L257" s="129"/>
      <c r="M257" s="129"/>
      <c r="N257" s="387"/>
      <c r="O257" s="379"/>
      <c r="P257" s="38"/>
      <c r="Q257" s="379"/>
      <c r="R257" s="379"/>
      <c r="S257" s="379"/>
      <c r="T257" s="379"/>
      <c r="U257" s="105"/>
      <c r="V257" s="105"/>
      <c r="W257" s="105"/>
      <c r="X257" s="105"/>
      <c r="Y257" s="93"/>
      <c r="Z257" s="107" t="s">
        <v>931</v>
      </c>
      <c r="AA257" s="5"/>
      <c r="AB257" s="5"/>
      <c r="AC257" s="5"/>
      <c r="AD257" s="5"/>
      <c r="AE257" s="5"/>
      <c r="AF257" s="5"/>
      <c r="AG257" s="5"/>
      <c r="AH257" s="38" t="str">
        <f t="shared" si="5"/>
        <v/>
      </c>
      <c r="AI257" s="5"/>
      <c r="AJ257" s="5"/>
      <c r="AK257" s="5"/>
      <c r="AL257" s="105" t="s">
        <v>932</v>
      </c>
      <c r="AM257" s="32"/>
      <c r="AN257" s="32"/>
      <c r="AO257" s="32"/>
      <c r="AP257" s="32"/>
      <c r="AQ257" s="32"/>
      <c r="AR257" s="32"/>
      <c r="AS257" s="32"/>
      <c r="AT257" s="579" t="str">
        <f t="shared" si="4"/>
        <v/>
      </c>
      <c r="AU257" s="579"/>
      <c r="AV257" s="579" t="str">
        <f t="shared" si="6"/>
        <v>Yes</v>
      </c>
      <c r="AW257" s="579"/>
      <c r="AX257" s="109" t="s">
        <v>733</v>
      </c>
      <c r="AY257" s="5"/>
      <c r="AZ257" s="5"/>
      <c r="BA257" s="5"/>
      <c r="BB257" s="579" t="b">
        <f t="shared" si="7"/>
        <v>0</v>
      </c>
      <c r="BC257" s="579"/>
      <c r="BD257" s="5"/>
      <c r="BE257" s="5"/>
      <c r="BF257" s="5"/>
      <c r="BG257" s="5"/>
      <c r="BH257" s="5"/>
      <c r="BI257" s="5"/>
      <c r="BJ257" s="5"/>
      <c r="BK257" s="5"/>
      <c r="BL257" s="5"/>
      <c r="BM257" s="5"/>
      <c r="BN257" s="5"/>
      <c r="BO257" s="5"/>
      <c r="BP257" s="5"/>
      <c r="BQ257" s="5"/>
      <c r="BR257" s="5"/>
      <c r="BS257" s="5"/>
      <c r="BT257" s="5"/>
      <c r="BU257" s="5"/>
    </row>
    <row r="258" spans="1:73" hidden="1" x14ac:dyDescent="0.25">
      <c r="A258" s="5"/>
      <c r="B258" s="5"/>
      <c r="C258" s="32" t="s">
        <v>933</v>
      </c>
      <c r="D258" s="5"/>
      <c r="E258" s="5"/>
      <c r="F258" s="5"/>
      <c r="G258" s="5"/>
      <c r="H258" s="5"/>
      <c r="I258" s="5"/>
      <c r="J258" s="5"/>
      <c r="K258" s="5"/>
      <c r="L258" s="129"/>
      <c r="M258" s="129"/>
      <c r="N258" s="387"/>
      <c r="O258" s="379"/>
      <c r="P258" s="38"/>
      <c r="Q258" s="379"/>
      <c r="R258" s="379"/>
      <c r="S258" s="379"/>
      <c r="T258" s="379"/>
      <c r="U258" s="105"/>
      <c r="V258" s="105"/>
      <c r="W258" s="105"/>
      <c r="X258" s="105"/>
      <c r="Y258" s="11"/>
      <c r="Z258" s="107" t="s">
        <v>934</v>
      </c>
      <c r="AA258" s="5"/>
      <c r="AB258" s="5"/>
      <c r="AC258" s="5"/>
      <c r="AD258" s="5"/>
      <c r="AE258" s="5"/>
      <c r="AF258" s="5"/>
      <c r="AG258" s="5"/>
      <c r="AH258" s="38" t="str">
        <f t="shared" si="5"/>
        <v/>
      </c>
      <c r="AI258" s="5"/>
      <c r="AJ258" s="5"/>
      <c r="AK258" s="5"/>
      <c r="AL258" s="105" t="s">
        <v>935</v>
      </c>
      <c r="AM258" s="32"/>
      <c r="AN258" s="32"/>
      <c r="AO258" s="32"/>
      <c r="AP258" s="32"/>
      <c r="AQ258" s="32"/>
      <c r="AR258" s="32"/>
      <c r="AS258" s="32"/>
      <c r="AT258" s="579" t="str">
        <f t="shared" si="4"/>
        <v/>
      </c>
      <c r="AU258" s="579"/>
      <c r="AV258" s="579" t="str">
        <f t="shared" si="6"/>
        <v>Yes</v>
      </c>
      <c r="AW258" s="579"/>
      <c r="AX258" s="109" t="s">
        <v>725</v>
      </c>
      <c r="AY258" s="5"/>
      <c r="AZ258" s="5"/>
      <c r="BA258" s="5"/>
      <c r="BB258" s="579" t="b">
        <f t="shared" si="7"/>
        <v>0</v>
      </c>
      <c r="BC258" s="579"/>
      <c r="BD258" s="5"/>
      <c r="BE258" s="5"/>
      <c r="BF258" s="5"/>
      <c r="BG258" s="5"/>
      <c r="BH258" s="5"/>
      <c r="BI258" s="5"/>
      <c r="BJ258" s="5"/>
      <c r="BK258" s="5"/>
      <c r="BL258" s="5"/>
      <c r="BM258" s="5"/>
      <c r="BN258" s="5"/>
      <c r="BO258" s="5"/>
      <c r="BP258" s="5"/>
      <c r="BQ258" s="5"/>
      <c r="BR258" s="5"/>
      <c r="BS258" s="5"/>
      <c r="BT258" s="5"/>
      <c r="BU258" s="5"/>
    </row>
    <row r="259" spans="1:73" hidden="1" x14ac:dyDescent="0.25">
      <c r="A259" s="5"/>
      <c r="B259" s="5"/>
      <c r="C259" s="32" t="s">
        <v>936</v>
      </c>
      <c r="D259" s="5"/>
      <c r="E259" s="5"/>
      <c r="F259" s="5"/>
      <c r="G259" s="5"/>
      <c r="H259" s="5"/>
      <c r="I259" s="5"/>
      <c r="J259" s="5"/>
      <c r="K259" s="5"/>
      <c r="L259" s="129"/>
      <c r="M259" s="129"/>
      <c r="N259" s="387"/>
      <c r="O259" s="379"/>
      <c r="P259" s="38"/>
      <c r="Q259" s="379"/>
      <c r="R259" s="379"/>
      <c r="S259" s="379"/>
      <c r="T259" s="379"/>
      <c r="U259" s="105"/>
      <c r="V259" s="105"/>
      <c r="W259" s="105"/>
      <c r="X259" s="105"/>
      <c r="Y259" s="11"/>
      <c r="Z259" s="107" t="s">
        <v>937</v>
      </c>
      <c r="AA259" s="5"/>
      <c r="AB259" s="5"/>
      <c r="AC259" s="5"/>
      <c r="AD259" s="5"/>
      <c r="AE259" s="5"/>
      <c r="AF259" s="5"/>
      <c r="AG259" s="5"/>
      <c r="AH259" s="38" t="str">
        <f t="shared" si="5"/>
        <v/>
      </c>
      <c r="AI259" s="5"/>
      <c r="AJ259" s="5"/>
      <c r="AK259" s="5"/>
      <c r="AL259" s="110" t="s">
        <v>938</v>
      </c>
      <c r="AM259" s="32"/>
      <c r="AN259" s="32"/>
      <c r="AO259" s="32"/>
      <c r="AP259" s="32"/>
      <c r="AQ259" s="32"/>
      <c r="AR259" s="32"/>
      <c r="AS259" s="32"/>
      <c r="AT259" s="579" t="str">
        <f t="shared" si="4"/>
        <v/>
      </c>
      <c r="AU259" s="579"/>
      <c r="AV259" s="579" t="str">
        <f t="shared" si="6"/>
        <v>Yes</v>
      </c>
      <c r="AW259" s="579"/>
      <c r="AX259" s="108" t="s">
        <v>725</v>
      </c>
      <c r="AY259" s="5"/>
      <c r="AZ259" s="5"/>
      <c r="BA259" s="5"/>
      <c r="BB259" s="579" t="b">
        <f t="shared" si="7"/>
        <v>0</v>
      </c>
      <c r="BC259" s="579"/>
      <c r="BD259" s="5"/>
      <c r="BE259" s="5"/>
      <c r="BF259" s="5"/>
      <c r="BG259" s="5"/>
      <c r="BH259" s="5"/>
      <c r="BI259" s="5"/>
      <c r="BJ259" s="5"/>
      <c r="BK259" s="5"/>
      <c r="BL259" s="5"/>
      <c r="BM259" s="5"/>
      <c r="BN259" s="5"/>
      <c r="BO259" s="5"/>
      <c r="BP259" s="5"/>
      <c r="BQ259" s="5"/>
      <c r="BR259" s="5"/>
      <c r="BS259" s="5"/>
      <c r="BT259" s="5"/>
      <c r="BU259" s="5"/>
    </row>
    <row r="260" spans="1:73" hidden="1" x14ac:dyDescent="0.25">
      <c r="A260" s="5"/>
      <c r="B260" s="5"/>
      <c r="C260" s="32" t="s">
        <v>939</v>
      </c>
      <c r="D260" s="5"/>
      <c r="E260" s="5"/>
      <c r="F260" s="5"/>
      <c r="G260" s="5"/>
      <c r="H260" s="5"/>
      <c r="I260" s="5"/>
      <c r="J260" s="5"/>
      <c r="K260" s="5"/>
      <c r="L260" s="129"/>
      <c r="M260" s="129"/>
      <c r="N260" s="387"/>
      <c r="O260" s="379"/>
      <c r="P260" s="38"/>
      <c r="Q260" s="379"/>
      <c r="R260" s="379"/>
      <c r="S260" s="379"/>
      <c r="T260" s="379"/>
      <c r="U260" s="105"/>
      <c r="V260" s="105"/>
      <c r="W260" s="105"/>
      <c r="X260" s="105"/>
      <c r="Y260" s="93"/>
      <c r="Z260" s="107" t="s">
        <v>940</v>
      </c>
      <c r="AA260" s="5"/>
      <c r="AB260" s="5"/>
      <c r="AC260" s="5"/>
      <c r="AD260" s="5"/>
      <c r="AE260" s="5"/>
      <c r="AF260" s="5"/>
      <c r="AG260" s="5"/>
      <c r="AH260" s="38" t="str">
        <f t="shared" si="5"/>
        <v/>
      </c>
      <c r="AI260" s="5"/>
      <c r="AJ260" s="5"/>
      <c r="AK260" s="5"/>
      <c r="AL260" s="107" t="s">
        <v>941</v>
      </c>
      <c r="AM260" s="32"/>
      <c r="AN260" s="32"/>
      <c r="AO260" s="32"/>
      <c r="AP260" s="32"/>
      <c r="AQ260" s="32"/>
      <c r="AR260" s="32"/>
      <c r="AS260" s="32"/>
      <c r="AT260" s="579" t="str">
        <f t="shared" si="4"/>
        <v/>
      </c>
      <c r="AU260" s="579"/>
      <c r="AV260" s="579" t="str">
        <f t="shared" si="6"/>
        <v>Yes</v>
      </c>
      <c r="AW260" s="579"/>
      <c r="AX260" s="108" t="s">
        <v>725</v>
      </c>
      <c r="AY260" s="5"/>
      <c r="AZ260" s="5"/>
      <c r="BA260" s="5"/>
      <c r="BB260" s="579" t="b">
        <f t="shared" si="7"/>
        <v>0</v>
      </c>
      <c r="BC260" s="579"/>
      <c r="BD260" s="5"/>
      <c r="BE260" s="5"/>
      <c r="BF260" s="5"/>
      <c r="BG260" s="5"/>
      <c r="BH260" s="5"/>
      <c r="BI260" s="5"/>
      <c r="BJ260" s="5"/>
      <c r="BK260" s="5"/>
      <c r="BL260" s="5"/>
      <c r="BM260" s="5"/>
      <c r="BN260" s="5"/>
      <c r="BO260" s="5"/>
      <c r="BP260" s="5"/>
      <c r="BQ260" s="5"/>
      <c r="BR260" s="5"/>
      <c r="BS260" s="5"/>
      <c r="BT260" s="5"/>
      <c r="BU260" s="5"/>
    </row>
    <row r="261" spans="1:73" hidden="1" x14ac:dyDescent="0.25">
      <c r="A261" s="5"/>
      <c r="B261" s="5"/>
      <c r="C261" s="32" t="s">
        <v>942</v>
      </c>
      <c r="D261" s="5"/>
      <c r="E261" s="5"/>
      <c r="F261" s="5"/>
      <c r="G261" s="5"/>
      <c r="H261" s="5"/>
      <c r="I261" s="5"/>
      <c r="J261" s="5"/>
      <c r="K261" s="5"/>
      <c r="L261" s="129"/>
      <c r="M261" s="129"/>
      <c r="N261" s="387"/>
      <c r="O261" s="379"/>
      <c r="P261" s="38"/>
      <c r="Q261" s="379"/>
      <c r="R261" s="379"/>
      <c r="S261" s="379"/>
      <c r="T261" s="379"/>
      <c r="U261" s="105"/>
      <c r="V261" s="105"/>
      <c r="W261" s="105"/>
      <c r="X261" s="105"/>
      <c r="Y261" s="11"/>
      <c r="Z261" s="107" t="s">
        <v>943</v>
      </c>
      <c r="AA261" s="5"/>
      <c r="AB261" s="5"/>
      <c r="AC261" s="5"/>
      <c r="AD261" s="5"/>
      <c r="AE261" s="5"/>
      <c r="AF261" s="5"/>
      <c r="AG261" s="5"/>
      <c r="AH261" s="38" t="str">
        <f t="shared" si="5"/>
        <v/>
      </c>
      <c r="AI261" s="5"/>
      <c r="AJ261" s="5"/>
      <c r="AK261" s="5"/>
      <c r="AL261" s="105" t="s">
        <v>944</v>
      </c>
      <c r="AM261" s="32"/>
      <c r="AN261" s="32"/>
      <c r="AO261" s="32"/>
      <c r="AP261" s="32"/>
      <c r="AQ261" s="32"/>
      <c r="AR261" s="32"/>
      <c r="AS261" s="32"/>
      <c r="AT261" s="579" t="str">
        <f t="shared" si="4"/>
        <v/>
      </c>
      <c r="AU261" s="579"/>
      <c r="AV261" s="579" t="str">
        <f t="shared" si="6"/>
        <v>Yes</v>
      </c>
      <c r="AW261" s="579"/>
      <c r="AX261" s="109" t="s">
        <v>733</v>
      </c>
      <c r="AY261" s="5"/>
      <c r="AZ261" s="5"/>
      <c r="BA261" s="5"/>
      <c r="BB261" s="579" t="b">
        <f t="shared" si="7"/>
        <v>0</v>
      </c>
      <c r="BC261" s="579"/>
      <c r="BD261" s="5"/>
      <c r="BE261" s="5"/>
      <c r="BF261" s="5"/>
      <c r="BG261" s="5"/>
      <c r="BH261" s="5"/>
      <c r="BI261" s="5"/>
      <c r="BJ261" s="5"/>
      <c r="BK261" s="5"/>
      <c r="BL261" s="5"/>
      <c r="BM261" s="5"/>
      <c r="BN261" s="5"/>
      <c r="BO261" s="5"/>
      <c r="BP261" s="5"/>
      <c r="BQ261" s="5"/>
      <c r="BR261" s="5"/>
      <c r="BS261" s="5"/>
      <c r="BT261" s="5"/>
      <c r="BU261" s="5"/>
    </row>
    <row r="262" spans="1:73" hidden="1" x14ac:dyDescent="0.25">
      <c r="A262" s="5"/>
      <c r="B262" s="5"/>
      <c r="C262" s="32" t="s">
        <v>945</v>
      </c>
      <c r="D262" s="5"/>
      <c r="E262" s="5"/>
      <c r="F262" s="5"/>
      <c r="G262" s="5"/>
      <c r="H262" s="5"/>
      <c r="I262" s="5"/>
      <c r="J262" s="5"/>
      <c r="K262" s="5"/>
      <c r="L262" s="129"/>
      <c r="M262" s="129"/>
      <c r="N262" s="387"/>
      <c r="O262" s="379"/>
      <c r="P262" s="38"/>
      <c r="Q262" s="379"/>
      <c r="R262" s="379"/>
      <c r="S262" s="379"/>
      <c r="T262" s="379"/>
      <c r="U262" s="105"/>
      <c r="V262" s="105"/>
      <c r="W262" s="105"/>
      <c r="X262" s="105"/>
      <c r="Y262" s="11"/>
      <c r="Z262" s="107" t="s">
        <v>946</v>
      </c>
      <c r="AA262" s="5"/>
      <c r="AB262" s="5"/>
      <c r="AC262" s="5"/>
      <c r="AD262" s="5"/>
      <c r="AE262" s="5"/>
      <c r="AF262" s="5"/>
      <c r="AG262" s="5"/>
      <c r="AH262" s="38" t="str">
        <f t="shared" si="5"/>
        <v/>
      </c>
      <c r="AI262" s="5"/>
      <c r="AJ262" s="5"/>
      <c r="AK262" s="5"/>
      <c r="AL262" s="110" t="s">
        <v>947</v>
      </c>
      <c r="AM262" s="32"/>
      <c r="AN262" s="32"/>
      <c r="AO262" s="32"/>
      <c r="AP262" s="32"/>
      <c r="AQ262" s="32"/>
      <c r="AR262" s="32"/>
      <c r="AS262" s="32"/>
      <c r="AT262" s="579" t="str">
        <f t="shared" si="4"/>
        <v/>
      </c>
      <c r="AU262" s="579"/>
      <c r="AV262" s="579" t="str">
        <f t="shared" si="6"/>
        <v>Yes</v>
      </c>
      <c r="AW262" s="579"/>
      <c r="AX262" s="108" t="s">
        <v>725</v>
      </c>
      <c r="AY262" s="5"/>
      <c r="AZ262" s="5"/>
      <c r="BA262" s="5"/>
      <c r="BB262" s="579" t="b">
        <f t="shared" si="7"/>
        <v>0</v>
      </c>
      <c r="BC262" s="579"/>
      <c r="BD262" s="5"/>
      <c r="BE262" s="5"/>
      <c r="BF262" s="5"/>
      <c r="BG262" s="5"/>
      <c r="BH262" s="5"/>
      <c r="BI262" s="5"/>
      <c r="BJ262" s="5"/>
      <c r="BK262" s="5"/>
      <c r="BL262" s="5"/>
      <c r="BM262" s="5"/>
      <c r="BN262" s="5"/>
      <c r="BO262" s="5"/>
      <c r="BP262" s="5"/>
      <c r="BQ262" s="5"/>
      <c r="BR262" s="5"/>
      <c r="BS262" s="5"/>
      <c r="BT262" s="5"/>
      <c r="BU262" s="5"/>
    </row>
    <row r="263" spans="1:73" hidden="1" x14ac:dyDescent="0.25">
      <c r="A263" s="5"/>
      <c r="B263" s="5"/>
      <c r="C263" s="32" t="s">
        <v>948</v>
      </c>
      <c r="D263" s="5"/>
      <c r="E263" s="5"/>
      <c r="F263" s="5"/>
      <c r="G263" s="5"/>
      <c r="H263" s="5"/>
      <c r="I263" s="5"/>
      <c r="J263" s="5"/>
      <c r="K263" s="5"/>
      <c r="L263" s="129"/>
      <c r="M263" s="129"/>
      <c r="N263" s="387"/>
      <c r="O263" s="379"/>
      <c r="P263" s="38"/>
      <c r="Q263" s="379"/>
      <c r="R263" s="379"/>
      <c r="S263" s="379"/>
      <c r="T263" s="379"/>
      <c r="U263" s="105"/>
      <c r="V263" s="105"/>
      <c r="W263" s="105"/>
      <c r="X263" s="105"/>
      <c r="Y263" s="93"/>
      <c r="Z263" s="107" t="s">
        <v>949</v>
      </c>
      <c r="AA263" s="5"/>
      <c r="AB263" s="5"/>
      <c r="AC263" s="5"/>
      <c r="AD263" s="5"/>
      <c r="AE263" s="5"/>
      <c r="AF263" s="5"/>
      <c r="AG263" s="5"/>
      <c r="AH263" s="38" t="str">
        <f t="shared" si="5"/>
        <v/>
      </c>
      <c r="AI263" s="5"/>
      <c r="AJ263" s="5"/>
      <c r="AK263" s="5"/>
      <c r="AL263" s="110" t="s">
        <v>950</v>
      </c>
      <c r="AM263" s="32"/>
      <c r="AN263" s="32"/>
      <c r="AO263" s="32"/>
      <c r="AP263" s="32"/>
      <c r="AQ263" s="32"/>
      <c r="AR263" s="32"/>
      <c r="AS263" s="32"/>
      <c r="AT263" s="579" t="str">
        <f t="shared" si="4"/>
        <v/>
      </c>
      <c r="AU263" s="579"/>
      <c r="AV263" s="579" t="str">
        <f t="shared" si="6"/>
        <v>Yes</v>
      </c>
      <c r="AW263" s="579"/>
      <c r="AX263" s="108" t="s">
        <v>725</v>
      </c>
      <c r="AY263" s="5"/>
      <c r="AZ263" s="5"/>
      <c r="BA263" s="5"/>
      <c r="BB263" s="579" t="b">
        <f t="shared" si="7"/>
        <v>0</v>
      </c>
      <c r="BC263" s="579"/>
      <c r="BD263" s="5"/>
      <c r="BE263" s="5"/>
      <c r="BF263" s="5"/>
      <c r="BG263" s="5"/>
      <c r="BH263" s="5"/>
      <c r="BI263" s="5"/>
      <c r="BJ263" s="5"/>
      <c r="BK263" s="5"/>
      <c r="BL263" s="5"/>
      <c r="BM263" s="5"/>
      <c r="BN263" s="5"/>
      <c r="BO263" s="5"/>
      <c r="BP263" s="5"/>
      <c r="BQ263" s="5"/>
      <c r="BR263" s="5"/>
      <c r="BS263" s="5"/>
      <c r="BT263" s="5"/>
      <c r="BU263" s="5"/>
    </row>
    <row r="264" spans="1:73" hidden="1" x14ac:dyDescent="0.25">
      <c r="A264" s="5"/>
      <c r="B264" s="5"/>
      <c r="C264" s="32" t="s">
        <v>951</v>
      </c>
      <c r="D264" s="5"/>
      <c r="E264" s="5"/>
      <c r="F264" s="5"/>
      <c r="G264" s="5"/>
      <c r="H264" s="5"/>
      <c r="I264" s="5"/>
      <c r="J264" s="5"/>
      <c r="K264" s="5"/>
      <c r="L264" s="129"/>
      <c r="M264" s="129"/>
      <c r="N264" s="387"/>
      <c r="O264" s="379"/>
      <c r="P264" s="38"/>
      <c r="Q264" s="379"/>
      <c r="R264" s="379"/>
      <c r="S264" s="379"/>
      <c r="T264" s="379"/>
      <c r="U264" s="105"/>
      <c r="V264" s="105"/>
      <c r="W264" s="105"/>
      <c r="X264" s="105"/>
      <c r="Y264" s="11"/>
      <c r="Z264" s="107" t="s">
        <v>952</v>
      </c>
      <c r="AA264" s="5"/>
      <c r="AB264" s="5"/>
      <c r="AC264" s="5"/>
      <c r="AD264" s="5"/>
      <c r="AE264" s="5"/>
      <c r="AF264" s="5"/>
      <c r="AG264" s="5"/>
      <c r="AH264" s="38" t="str">
        <f t="shared" si="5"/>
        <v/>
      </c>
      <c r="AI264" s="5"/>
      <c r="AJ264" s="5"/>
      <c r="AK264" s="5"/>
      <c r="AL264" s="105" t="s">
        <v>953</v>
      </c>
      <c r="AM264" s="32"/>
      <c r="AN264" s="32"/>
      <c r="AO264" s="32"/>
      <c r="AP264" s="32"/>
      <c r="AQ264" s="32"/>
      <c r="AR264" s="32"/>
      <c r="AS264" s="32"/>
      <c r="AT264" s="579" t="str">
        <f t="shared" si="4"/>
        <v/>
      </c>
      <c r="AU264" s="579"/>
      <c r="AV264" s="579" t="str">
        <f t="shared" si="6"/>
        <v>Yes</v>
      </c>
      <c r="AW264" s="579"/>
      <c r="AX264" s="109" t="s">
        <v>733</v>
      </c>
      <c r="AY264" s="5"/>
      <c r="AZ264" s="5"/>
      <c r="BA264" s="5"/>
      <c r="BB264" s="579" t="b">
        <f t="shared" si="7"/>
        <v>0</v>
      </c>
      <c r="BC264" s="579"/>
      <c r="BD264" s="5"/>
      <c r="BE264" s="5"/>
      <c r="BF264" s="5"/>
      <c r="BG264" s="5"/>
      <c r="BH264" s="5"/>
      <c r="BI264" s="5"/>
      <c r="BJ264" s="5"/>
      <c r="BK264" s="5"/>
      <c r="BL264" s="5"/>
      <c r="BM264" s="5"/>
      <c r="BN264" s="5"/>
      <c r="BO264" s="5"/>
      <c r="BP264" s="5"/>
      <c r="BQ264" s="5"/>
      <c r="BR264" s="5"/>
      <c r="BS264" s="5"/>
      <c r="BT264" s="5"/>
      <c r="BU264" s="5"/>
    </row>
    <row r="265" spans="1:73" hidden="1" x14ac:dyDescent="0.25">
      <c r="A265" s="5"/>
      <c r="B265" s="5"/>
      <c r="C265" s="32" t="s">
        <v>954</v>
      </c>
      <c r="D265" s="5"/>
      <c r="E265" s="5"/>
      <c r="F265" s="5"/>
      <c r="G265" s="5"/>
      <c r="H265" s="5"/>
      <c r="I265" s="5"/>
      <c r="J265" s="5"/>
      <c r="K265" s="5"/>
      <c r="L265" s="129"/>
      <c r="M265" s="129"/>
      <c r="N265" s="387"/>
      <c r="O265" s="379"/>
      <c r="P265" s="38"/>
      <c r="Q265" s="379"/>
      <c r="R265" s="379"/>
      <c r="S265" s="379"/>
      <c r="T265" s="379"/>
      <c r="U265" s="105"/>
      <c r="V265" s="105"/>
      <c r="W265" s="105"/>
      <c r="X265" s="105"/>
      <c r="Y265" s="11"/>
      <c r="Z265" s="107" t="s">
        <v>955</v>
      </c>
      <c r="AA265" s="5"/>
      <c r="AB265" s="5"/>
      <c r="AC265" s="5"/>
      <c r="AD265" s="5"/>
      <c r="AE265" s="5"/>
      <c r="AF265" s="5"/>
      <c r="AG265" s="5"/>
      <c r="AH265" s="38" t="str">
        <f t="shared" si="5"/>
        <v/>
      </c>
      <c r="AI265" s="5"/>
      <c r="AJ265" s="5"/>
      <c r="AK265" s="5"/>
      <c r="AL265" s="110" t="s">
        <v>956</v>
      </c>
      <c r="AM265" s="32"/>
      <c r="AN265" s="32"/>
      <c r="AO265" s="32"/>
      <c r="AP265" s="32"/>
      <c r="AQ265" s="32"/>
      <c r="AR265" s="32"/>
      <c r="AS265" s="32"/>
      <c r="AT265" s="579" t="str">
        <f t="shared" si="4"/>
        <v/>
      </c>
      <c r="AU265" s="579"/>
      <c r="AV265" s="579" t="str">
        <f t="shared" si="6"/>
        <v>Yes</v>
      </c>
      <c r="AW265" s="579"/>
      <c r="AX265" s="108" t="s">
        <v>725</v>
      </c>
      <c r="AY265" s="5"/>
      <c r="AZ265" s="5"/>
      <c r="BA265" s="5"/>
      <c r="BB265" s="579" t="b">
        <f t="shared" si="7"/>
        <v>0</v>
      </c>
      <c r="BC265" s="579"/>
      <c r="BD265" s="5"/>
      <c r="BE265" s="5"/>
      <c r="BF265" s="5"/>
      <c r="BG265" s="5"/>
      <c r="BH265" s="5"/>
      <c r="BI265" s="5"/>
      <c r="BJ265" s="5"/>
      <c r="BK265" s="5"/>
      <c r="BL265" s="5"/>
      <c r="BM265" s="5"/>
      <c r="BN265" s="5"/>
      <c r="BO265" s="5"/>
      <c r="BP265" s="5"/>
      <c r="BQ265" s="5"/>
      <c r="BR265" s="5"/>
      <c r="BS265" s="5"/>
      <c r="BT265" s="5"/>
      <c r="BU265" s="5"/>
    </row>
    <row r="266" spans="1:73" hidden="1" x14ac:dyDescent="0.25">
      <c r="A266" s="5"/>
      <c r="B266" s="5"/>
      <c r="C266" s="32" t="s">
        <v>957</v>
      </c>
      <c r="D266" s="5"/>
      <c r="E266" s="5"/>
      <c r="F266" s="5"/>
      <c r="G266" s="5"/>
      <c r="H266" s="5"/>
      <c r="I266" s="5"/>
      <c r="J266" s="5"/>
      <c r="K266" s="5"/>
      <c r="L266" s="129"/>
      <c r="M266" s="129"/>
      <c r="N266" s="387"/>
      <c r="O266" s="379"/>
      <c r="P266" s="38"/>
      <c r="Q266" s="379"/>
      <c r="R266" s="379"/>
      <c r="S266" s="379"/>
      <c r="T266" s="379"/>
      <c r="U266" s="105"/>
      <c r="V266" s="105"/>
      <c r="W266" s="105"/>
      <c r="X266" s="105"/>
      <c r="Y266" s="93"/>
      <c r="Z266" s="107" t="s">
        <v>958</v>
      </c>
      <c r="AA266" s="5"/>
      <c r="AB266" s="5"/>
      <c r="AC266" s="5"/>
      <c r="AD266" s="5"/>
      <c r="AE266" s="5"/>
      <c r="AF266" s="5"/>
      <c r="AG266" s="5"/>
      <c r="AH266" s="38" t="str">
        <f t="shared" si="5"/>
        <v/>
      </c>
      <c r="AI266" s="5"/>
      <c r="AJ266" s="5"/>
      <c r="AK266" s="5"/>
      <c r="AL266" s="105" t="s">
        <v>959</v>
      </c>
      <c r="AM266" s="32"/>
      <c r="AN266" s="32"/>
      <c r="AO266" s="32"/>
      <c r="AP266" s="32"/>
      <c r="AQ266" s="32"/>
      <c r="AR266" s="32"/>
      <c r="AS266" s="32"/>
      <c r="AT266" s="579" t="str">
        <f t="shared" si="4"/>
        <v/>
      </c>
      <c r="AU266" s="579"/>
      <c r="AV266" s="579" t="str">
        <f t="shared" si="6"/>
        <v>Yes</v>
      </c>
      <c r="AW266" s="579"/>
      <c r="AX266" s="109" t="s">
        <v>733</v>
      </c>
      <c r="AY266" s="5"/>
      <c r="AZ266" s="5"/>
      <c r="BA266" s="5"/>
      <c r="BB266" s="579" t="b">
        <f t="shared" si="7"/>
        <v>0</v>
      </c>
      <c r="BC266" s="579"/>
      <c r="BD266" s="5"/>
      <c r="BE266" s="5"/>
      <c r="BF266" s="5"/>
      <c r="BG266" s="5"/>
      <c r="BH266" s="5"/>
      <c r="BI266" s="5"/>
      <c r="BJ266" s="5"/>
      <c r="BK266" s="5"/>
      <c r="BL266" s="5"/>
      <c r="BM266" s="5"/>
      <c r="BN266" s="5"/>
      <c r="BO266" s="5"/>
      <c r="BP266" s="5"/>
      <c r="BQ266" s="5"/>
      <c r="BR266" s="5"/>
      <c r="BS266" s="5"/>
      <c r="BT266" s="5"/>
      <c r="BU266" s="5"/>
    </row>
    <row r="267" spans="1:73" hidden="1" x14ac:dyDescent="0.25">
      <c r="A267" s="5"/>
      <c r="B267" s="5"/>
      <c r="C267" s="32" t="s">
        <v>960</v>
      </c>
      <c r="D267" s="5"/>
      <c r="E267" s="5"/>
      <c r="F267" s="5"/>
      <c r="G267" s="5"/>
      <c r="H267" s="5"/>
      <c r="I267" s="5"/>
      <c r="J267" s="5"/>
      <c r="K267" s="5"/>
      <c r="L267" s="129"/>
      <c r="M267" s="129"/>
      <c r="N267" s="387"/>
      <c r="O267" s="379"/>
      <c r="P267" s="38"/>
      <c r="Q267" s="379"/>
      <c r="R267" s="379"/>
      <c r="S267" s="379"/>
      <c r="T267" s="379"/>
      <c r="U267" s="105"/>
      <c r="V267" s="105"/>
      <c r="W267" s="105"/>
      <c r="X267" s="105"/>
      <c r="Y267" s="11"/>
      <c r="Z267" s="107" t="s">
        <v>961</v>
      </c>
      <c r="AA267" s="5"/>
      <c r="AB267" s="5"/>
      <c r="AC267" s="5"/>
      <c r="AD267" s="5"/>
      <c r="AE267" s="5"/>
      <c r="AF267" s="5"/>
      <c r="AG267" s="5"/>
      <c r="AH267" s="38" t="str">
        <f t="shared" si="5"/>
        <v/>
      </c>
      <c r="AI267" s="5"/>
      <c r="AJ267" s="5"/>
      <c r="AK267" s="5"/>
      <c r="AL267" s="105" t="s">
        <v>962</v>
      </c>
      <c r="AM267" s="32"/>
      <c r="AN267" s="32"/>
      <c r="AO267" s="32"/>
      <c r="AP267" s="32"/>
      <c r="AQ267" s="32"/>
      <c r="AR267" s="32"/>
      <c r="AS267" s="32"/>
      <c r="AT267" s="579" t="str">
        <f t="shared" si="4"/>
        <v/>
      </c>
      <c r="AU267" s="579"/>
      <c r="AV267" s="579" t="str">
        <f t="shared" si="6"/>
        <v>Yes</v>
      </c>
      <c r="AW267" s="579"/>
      <c r="AX267" s="31" t="s">
        <v>743</v>
      </c>
      <c r="AY267" s="5"/>
      <c r="AZ267" s="5"/>
      <c r="BA267" s="5"/>
      <c r="BB267" s="579" t="b">
        <f t="shared" si="7"/>
        <v>0</v>
      </c>
      <c r="BC267" s="579"/>
      <c r="BD267" s="5"/>
      <c r="BE267" s="5"/>
      <c r="BF267" s="5"/>
      <c r="BG267" s="5"/>
      <c r="BH267" s="5"/>
      <c r="BI267" s="5"/>
      <c r="BJ267" s="5"/>
      <c r="BK267" s="5"/>
      <c r="BL267" s="5"/>
      <c r="BM267" s="5"/>
      <c r="BN267" s="5"/>
      <c r="BO267" s="5"/>
      <c r="BP267" s="5"/>
      <c r="BQ267" s="5"/>
      <c r="BR267" s="5"/>
      <c r="BS267" s="5"/>
      <c r="BT267" s="5"/>
      <c r="BU267" s="5"/>
    </row>
    <row r="268" spans="1:73" hidden="1" x14ac:dyDescent="0.25">
      <c r="A268" s="5"/>
      <c r="B268" s="5"/>
      <c r="C268" s="32" t="s">
        <v>963</v>
      </c>
      <c r="D268" s="5"/>
      <c r="E268" s="5"/>
      <c r="F268" s="5"/>
      <c r="G268" s="5"/>
      <c r="H268" s="5"/>
      <c r="I268" s="5"/>
      <c r="J268" s="5"/>
      <c r="K268" s="5"/>
      <c r="L268" s="129"/>
      <c r="M268" s="129"/>
      <c r="N268" s="387"/>
      <c r="O268" s="379"/>
      <c r="P268" s="38"/>
      <c r="Q268" s="379"/>
      <c r="R268" s="379"/>
      <c r="S268" s="379"/>
      <c r="T268" s="379"/>
      <c r="U268" s="105"/>
      <c r="V268" s="105"/>
      <c r="W268" s="105"/>
      <c r="X268" s="105"/>
      <c r="Y268" s="11"/>
      <c r="Z268" s="107" t="s">
        <v>964</v>
      </c>
      <c r="AA268" s="5"/>
      <c r="AB268" s="5"/>
      <c r="AC268" s="5"/>
      <c r="AD268" s="5"/>
      <c r="AE268" s="5"/>
      <c r="AF268" s="5"/>
      <c r="AG268" s="5"/>
      <c r="AH268" s="38" t="str">
        <f t="shared" si="5"/>
        <v/>
      </c>
      <c r="AI268" s="5"/>
      <c r="AJ268" s="5"/>
      <c r="AK268" s="5"/>
      <c r="AL268" s="105" t="s">
        <v>965</v>
      </c>
      <c r="AM268" s="32"/>
      <c r="AN268" s="32"/>
      <c r="AO268" s="32"/>
      <c r="AP268" s="32"/>
      <c r="AQ268" s="32"/>
      <c r="AR268" s="32"/>
      <c r="AS268" s="32"/>
      <c r="AT268" s="579" t="str">
        <f t="shared" si="4"/>
        <v/>
      </c>
      <c r="AU268" s="579"/>
      <c r="AV268" s="579" t="str">
        <f t="shared" si="6"/>
        <v>Yes</v>
      </c>
      <c r="AW268" s="579"/>
      <c r="AX268" s="109" t="s">
        <v>733</v>
      </c>
      <c r="AY268" s="5"/>
      <c r="AZ268" s="5"/>
      <c r="BA268" s="5"/>
      <c r="BB268" s="579" t="b">
        <f t="shared" si="7"/>
        <v>0</v>
      </c>
      <c r="BC268" s="579"/>
      <c r="BD268" s="5"/>
      <c r="BE268" s="5"/>
      <c r="BF268" s="5"/>
      <c r="BG268" s="5"/>
      <c r="BH268" s="5"/>
      <c r="BI268" s="5"/>
      <c r="BJ268" s="5"/>
      <c r="BK268" s="5"/>
      <c r="BL268" s="5"/>
      <c r="BM268" s="5"/>
      <c r="BN268" s="5"/>
      <c r="BO268" s="5"/>
      <c r="BP268" s="5"/>
      <c r="BQ268" s="5"/>
      <c r="BR268" s="5"/>
      <c r="BS268" s="5"/>
      <c r="BT268" s="5"/>
      <c r="BU268" s="5"/>
    </row>
    <row r="269" spans="1:73" hidden="1" x14ac:dyDescent="0.25">
      <c r="A269" s="5"/>
      <c r="B269" s="5"/>
      <c r="C269" s="32" t="s">
        <v>966</v>
      </c>
      <c r="D269" s="5"/>
      <c r="E269" s="5"/>
      <c r="F269" s="5"/>
      <c r="G269" s="5"/>
      <c r="H269" s="5"/>
      <c r="I269" s="5"/>
      <c r="J269" s="5"/>
      <c r="K269" s="5"/>
      <c r="L269" s="129"/>
      <c r="M269" s="129"/>
      <c r="N269" s="387"/>
      <c r="O269" s="379"/>
      <c r="P269" s="38"/>
      <c r="Q269" s="379"/>
      <c r="R269" s="379"/>
      <c r="S269" s="379"/>
      <c r="T269" s="379"/>
      <c r="U269" s="105"/>
      <c r="V269" s="105"/>
      <c r="W269" s="105"/>
      <c r="X269" s="105"/>
      <c r="Y269" s="93"/>
      <c r="Z269" s="107" t="s">
        <v>967</v>
      </c>
      <c r="AA269" s="5"/>
      <c r="AB269" s="5"/>
      <c r="AC269" s="5"/>
      <c r="AD269" s="5"/>
      <c r="AE269" s="5"/>
      <c r="AF269" s="5"/>
      <c r="AG269" s="5"/>
      <c r="AH269" s="38" t="str">
        <f t="shared" si="5"/>
        <v/>
      </c>
      <c r="AI269" s="5"/>
      <c r="AJ269" s="5"/>
      <c r="AK269" s="5"/>
      <c r="AL269" s="105" t="s">
        <v>968</v>
      </c>
      <c r="AM269" s="32"/>
      <c r="AN269" s="32"/>
      <c r="AO269" s="32"/>
      <c r="AP269" s="32"/>
      <c r="AQ269" s="32"/>
      <c r="AR269" s="32"/>
      <c r="AS269" s="32"/>
      <c r="AT269" s="579" t="str">
        <f t="shared" si="4"/>
        <v/>
      </c>
      <c r="AU269" s="579"/>
      <c r="AV269" s="579" t="str">
        <f t="shared" si="6"/>
        <v>Yes</v>
      </c>
      <c r="AW269" s="579"/>
      <c r="AX269" s="109" t="s">
        <v>733</v>
      </c>
      <c r="AY269" s="5"/>
      <c r="AZ269" s="5"/>
      <c r="BA269" s="5"/>
      <c r="BB269" s="579" t="b">
        <f t="shared" si="7"/>
        <v>0</v>
      </c>
      <c r="BC269" s="579"/>
      <c r="BD269" s="5"/>
      <c r="BE269" s="5"/>
      <c r="BF269" s="5"/>
      <c r="BG269" s="5"/>
      <c r="BH269" s="5"/>
      <c r="BI269" s="5"/>
      <c r="BJ269" s="5"/>
      <c r="BK269" s="5"/>
      <c r="BL269" s="5"/>
      <c r="BM269" s="5"/>
      <c r="BN269" s="5"/>
      <c r="BO269" s="5"/>
      <c r="BP269" s="5"/>
      <c r="BQ269" s="5"/>
      <c r="BR269" s="5"/>
      <c r="BS269" s="5"/>
      <c r="BT269" s="5"/>
      <c r="BU269" s="5"/>
    </row>
    <row r="270" spans="1:73" hidden="1" x14ac:dyDescent="0.25">
      <c r="A270" s="5"/>
      <c r="B270" s="5"/>
      <c r="C270" s="32" t="s">
        <v>969</v>
      </c>
      <c r="D270" s="5"/>
      <c r="E270" s="5"/>
      <c r="F270" s="5"/>
      <c r="G270" s="5"/>
      <c r="H270" s="5"/>
      <c r="I270" s="5"/>
      <c r="J270" s="5"/>
      <c r="K270" s="5"/>
      <c r="L270" s="129"/>
      <c r="M270" s="129"/>
      <c r="N270" s="387"/>
      <c r="O270" s="379"/>
      <c r="P270" s="38"/>
      <c r="Q270" s="379"/>
      <c r="R270" s="379"/>
      <c r="S270" s="379"/>
      <c r="T270" s="379"/>
      <c r="U270" s="105"/>
      <c r="V270" s="105"/>
      <c r="W270" s="105"/>
      <c r="X270" s="105"/>
      <c r="Y270" s="11"/>
      <c r="Z270" s="107" t="s">
        <v>970</v>
      </c>
      <c r="AA270" s="5"/>
      <c r="AB270" s="5"/>
      <c r="AC270" s="5"/>
      <c r="AD270" s="5"/>
      <c r="AE270" s="5"/>
      <c r="AF270" s="5"/>
      <c r="AG270" s="5"/>
      <c r="AH270" s="38" t="str">
        <f t="shared" si="5"/>
        <v/>
      </c>
      <c r="AI270" s="5"/>
      <c r="AJ270" s="5"/>
      <c r="AK270" s="5"/>
      <c r="AL270" s="105" t="s">
        <v>757</v>
      </c>
      <c r="AM270" s="32"/>
      <c r="AN270" s="32"/>
      <c r="AO270" s="32"/>
      <c r="AP270" s="32"/>
      <c r="AQ270" s="32"/>
      <c r="AR270" s="32"/>
      <c r="AS270" s="32"/>
      <c r="AT270" s="579" t="str">
        <f t="shared" si="4"/>
        <v/>
      </c>
      <c r="AU270" s="579"/>
      <c r="AV270" s="579" t="str">
        <f t="shared" si="6"/>
        <v>Yes</v>
      </c>
      <c r="AW270" s="579"/>
      <c r="AX270" s="109" t="s">
        <v>733</v>
      </c>
      <c r="AY270" s="5"/>
      <c r="AZ270" s="5"/>
      <c r="BA270" s="5"/>
      <c r="BB270" s="579" t="b">
        <f t="shared" si="7"/>
        <v>0</v>
      </c>
      <c r="BC270" s="579"/>
      <c r="BD270" s="5"/>
      <c r="BE270" s="5"/>
      <c r="BF270" s="5"/>
      <c r="BG270" s="5"/>
      <c r="BH270" s="5"/>
      <c r="BI270" s="5"/>
      <c r="BJ270" s="5"/>
      <c r="BK270" s="5"/>
      <c r="BL270" s="5"/>
      <c r="BM270" s="5"/>
      <c r="BN270" s="5"/>
      <c r="BO270" s="5"/>
      <c r="BP270" s="5"/>
      <c r="BQ270" s="5"/>
      <c r="BR270" s="5"/>
      <c r="BS270" s="5"/>
      <c r="BT270" s="5"/>
      <c r="BU270" s="5"/>
    </row>
    <row r="271" spans="1:73" hidden="1" x14ac:dyDescent="0.25">
      <c r="A271" s="5"/>
      <c r="B271" s="5"/>
      <c r="C271" s="32" t="s">
        <v>971</v>
      </c>
      <c r="D271" s="5"/>
      <c r="E271" s="5"/>
      <c r="F271" s="5"/>
      <c r="G271" s="5"/>
      <c r="H271" s="5"/>
      <c r="I271" s="5"/>
      <c r="J271" s="5"/>
      <c r="K271" s="5"/>
      <c r="L271" s="129"/>
      <c r="M271" s="129"/>
      <c r="N271" s="387"/>
      <c r="O271" s="379"/>
      <c r="P271" s="38"/>
      <c r="Q271" s="379"/>
      <c r="R271" s="379"/>
      <c r="S271" s="379"/>
      <c r="T271" s="379"/>
      <c r="U271" s="105"/>
      <c r="V271" s="105"/>
      <c r="W271" s="105"/>
      <c r="X271" s="105"/>
      <c r="Y271" s="5"/>
      <c r="Z271" s="107" t="s">
        <v>972</v>
      </c>
      <c r="AA271" s="5"/>
      <c r="AB271" s="5"/>
      <c r="AC271" s="5"/>
      <c r="AD271" s="5"/>
      <c r="AE271" s="5"/>
      <c r="AF271" s="5"/>
      <c r="AG271" s="5"/>
      <c r="AH271" s="38" t="str">
        <f t="shared" si="5"/>
        <v/>
      </c>
      <c r="AI271" s="5"/>
      <c r="AJ271" s="5"/>
      <c r="AK271" s="5"/>
      <c r="AL271" s="105" t="s">
        <v>973</v>
      </c>
      <c r="AM271" s="32"/>
      <c r="AN271" s="32"/>
      <c r="AO271" s="32"/>
      <c r="AP271" s="32"/>
      <c r="AQ271" s="32"/>
      <c r="AR271" s="32"/>
      <c r="AS271" s="32"/>
      <c r="AT271" s="579" t="str">
        <f t="shared" si="4"/>
        <v/>
      </c>
      <c r="AU271" s="579"/>
      <c r="AV271" s="579" t="str">
        <f t="shared" si="6"/>
        <v>Yes</v>
      </c>
      <c r="AW271" s="579"/>
      <c r="AX271" s="109" t="s">
        <v>733</v>
      </c>
      <c r="AY271" s="5"/>
      <c r="AZ271" s="5"/>
      <c r="BA271" s="5"/>
      <c r="BB271" s="579" t="b">
        <f t="shared" si="7"/>
        <v>0</v>
      </c>
      <c r="BC271" s="579"/>
      <c r="BD271" s="5"/>
      <c r="BE271" s="5"/>
      <c r="BF271" s="5"/>
      <c r="BG271" s="5"/>
      <c r="BH271" s="5"/>
      <c r="BI271" s="5"/>
      <c r="BJ271" s="5"/>
      <c r="BK271" s="5"/>
      <c r="BL271" s="5"/>
      <c r="BM271" s="5"/>
      <c r="BN271" s="5"/>
      <c r="BO271" s="5"/>
      <c r="BP271" s="5"/>
      <c r="BQ271" s="5"/>
      <c r="BR271" s="5"/>
      <c r="BS271" s="5"/>
      <c r="BT271" s="5"/>
      <c r="BU271" s="5"/>
    </row>
    <row r="272" spans="1:73" hidden="1" x14ac:dyDescent="0.25">
      <c r="A272" s="5"/>
      <c r="B272" s="5"/>
      <c r="C272" s="32" t="s">
        <v>974</v>
      </c>
      <c r="D272" s="5"/>
      <c r="E272" s="5"/>
      <c r="F272" s="5"/>
      <c r="G272" s="5"/>
      <c r="H272" s="5"/>
      <c r="I272" s="5"/>
      <c r="J272" s="5"/>
      <c r="K272" s="5"/>
      <c r="L272" s="129"/>
      <c r="M272" s="129"/>
      <c r="N272" s="387"/>
      <c r="O272" s="379"/>
      <c r="P272" s="38"/>
      <c r="Q272" s="379"/>
      <c r="R272" s="379"/>
      <c r="S272" s="379"/>
      <c r="T272" s="379"/>
      <c r="U272" s="105"/>
      <c r="V272" s="105"/>
      <c r="W272" s="105"/>
      <c r="X272" s="105"/>
      <c r="Y272" s="5"/>
      <c r="Z272" s="107" t="s">
        <v>975</v>
      </c>
      <c r="AA272" s="5"/>
      <c r="AB272" s="5"/>
      <c r="AC272" s="5"/>
      <c r="AD272" s="5"/>
      <c r="AE272" s="5"/>
      <c r="AF272" s="5"/>
      <c r="AG272" s="5"/>
      <c r="AH272" s="38" t="str">
        <f t="shared" si="5"/>
        <v/>
      </c>
      <c r="AI272" s="5"/>
      <c r="AJ272" s="5"/>
      <c r="AK272" s="5"/>
      <c r="AL272" s="113" t="s">
        <v>976</v>
      </c>
      <c r="AM272" s="32"/>
      <c r="AN272" s="32"/>
      <c r="AO272" s="32"/>
      <c r="AP272" s="32"/>
      <c r="AQ272" s="32"/>
      <c r="AR272" s="32"/>
      <c r="AS272" s="32"/>
      <c r="AT272" s="579" t="str">
        <f t="shared" si="4"/>
        <v/>
      </c>
      <c r="AU272" s="579"/>
      <c r="AV272" s="579" t="str">
        <f t="shared" si="6"/>
        <v>Yes</v>
      </c>
      <c r="AW272" s="579"/>
      <c r="AX272" s="108" t="s">
        <v>725</v>
      </c>
      <c r="AY272" s="5"/>
      <c r="AZ272" s="5"/>
      <c r="BA272" s="5"/>
      <c r="BB272" s="579" t="b">
        <f t="shared" si="7"/>
        <v>0</v>
      </c>
      <c r="BC272" s="579"/>
      <c r="BD272" s="5"/>
      <c r="BE272" s="5"/>
      <c r="BF272" s="5"/>
      <c r="BG272" s="5"/>
      <c r="BH272" s="5"/>
      <c r="BI272" s="5"/>
      <c r="BJ272" s="5"/>
      <c r="BK272" s="5"/>
      <c r="BL272" s="5"/>
      <c r="BM272" s="5"/>
      <c r="BN272" s="5"/>
      <c r="BO272" s="5"/>
      <c r="BP272" s="5"/>
      <c r="BQ272" s="5"/>
      <c r="BR272" s="5"/>
      <c r="BS272" s="5"/>
      <c r="BT272" s="5"/>
      <c r="BU272" s="5"/>
    </row>
    <row r="273" spans="1:73" hidden="1" x14ac:dyDescent="0.25">
      <c r="A273" s="5"/>
      <c r="B273" s="5"/>
      <c r="C273" s="32" t="s">
        <v>977</v>
      </c>
      <c r="D273" s="5"/>
      <c r="E273" s="5"/>
      <c r="F273" s="5"/>
      <c r="G273" s="5"/>
      <c r="H273" s="5"/>
      <c r="I273" s="5"/>
      <c r="J273" s="5"/>
      <c r="K273" s="5"/>
      <c r="L273" s="129"/>
      <c r="M273" s="129"/>
      <c r="N273" s="387"/>
      <c r="O273" s="379"/>
      <c r="P273" s="38"/>
      <c r="Q273" s="379"/>
      <c r="R273" s="379"/>
      <c r="S273" s="379"/>
      <c r="T273" s="379"/>
      <c r="U273" s="105"/>
      <c r="V273" s="105"/>
      <c r="W273" s="105"/>
      <c r="X273" s="105"/>
      <c r="Y273" s="5"/>
      <c r="Z273" s="107" t="s">
        <v>978</v>
      </c>
      <c r="AA273" s="5"/>
      <c r="AB273" s="5"/>
      <c r="AC273" s="5"/>
      <c r="AD273" s="5"/>
      <c r="AE273" s="5"/>
      <c r="AF273" s="5"/>
      <c r="AG273" s="5"/>
      <c r="AH273" s="38" t="str">
        <f t="shared" si="5"/>
        <v/>
      </c>
      <c r="AI273" s="5"/>
      <c r="AJ273" s="5"/>
      <c r="AK273" s="5"/>
      <c r="AL273" s="105" t="s">
        <v>979</v>
      </c>
      <c r="AM273" s="32"/>
      <c r="AN273" s="32"/>
      <c r="AO273" s="32"/>
      <c r="AP273" s="32"/>
      <c r="AQ273" s="32"/>
      <c r="AR273" s="32"/>
      <c r="AS273" s="32"/>
      <c r="AT273" s="579" t="str">
        <f t="shared" si="4"/>
        <v/>
      </c>
      <c r="AU273" s="579"/>
      <c r="AV273" s="579" t="str">
        <f t="shared" si="6"/>
        <v>Yes</v>
      </c>
      <c r="AW273" s="579"/>
      <c r="AX273" s="109" t="s">
        <v>733</v>
      </c>
      <c r="AY273" s="5"/>
      <c r="AZ273" s="5"/>
      <c r="BA273" s="5"/>
      <c r="BB273" s="579" t="b">
        <f t="shared" si="7"/>
        <v>0</v>
      </c>
      <c r="BC273" s="579"/>
      <c r="BD273" s="5"/>
      <c r="BE273" s="5"/>
      <c r="BF273" s="5"/>
      <c r="BG273" s="5"/>
      <c r="BH273" s="5"/>
      <c r="BI273" s="5"/>
      <c r="BJ273" s="5"/>
      <c r="BK273" s="5"/>
      <c r="BL273" s="5"/>
      <c r="BM273" s="5"/>
      <c r="BN273" s="5"/>
      <c r="BO273" s="5"/>
      <c r="BP273" s="5"/>
      <c r="BQ273" s="5"/>
      <c r="BR273" s="5"/>
      <c r="BS273" s="5"/>
      <c r="BT273" s="5"/>
      <c r="BU273" s="5"/>
    </row>
    <row r="274" spans="1:73" hidden="1" x14ac:dyDescent="0.25">
      <c r="A274" s="5"/>
      <c r="B274" s="5"/>
      <c r="C274" s="32" t="s">
        <v>980</v>
      </c>
      <c r="D274" s="5"/>
      <c r="E274" s="5"/>
      <c r="F274" s="5"/>
      <c r="G274" s="5"/>
      <c r="H274" s="5"/>
      <c r="I274" s="5"/>
      <c r="J274" s="5"/>
      <c r="K274" s="5"/>
      <c r="L274" s="129"/>
      <c r="M274" s="129"/>
      <c r="N274" s="387"/>
      <c r="O274" s="379"/>
      <c r="P274" s="38"/>
      <c r="Q274" s="379"/>
      <c r="R274" s="379"/>
      <c r="S274" s="379"/>
      <c r="T274" s="379"/>
      <c r="U274" s="105"/>
      <c r="V274" s="105"/>
      <c r="W274" s="105"/>
      <c r="X274" s="105"/>
      <c r="Y274" s="5"/>
      <c r="Z274" s="111" t="s">
        <v>981</v>
      </c>
      <c r="AA274" s="5"/>
      <c r="AB274" s="5"/>
      <c r="AC274" s="5"/>
      <c r="AD274" s="5"/>
      <c r="AE274" s="5"/>
      <c r="AF274" s="5"/>
      <c r="AG274" s="5"/>
      <c r="AH274" s="38" t="str">
        <f t="shared" si="5"/>
        <v/>
      </c>
      <c r="AI274" s="5"/>
      <c r="AJ274" s="5"/>
      <c r="AK274" s="5"/>
      <c r="AL274" s="105" t="s">
        <v>982</v>
      </c>
      <c r="AM274" s="32"/>
      <c r="AN274" s="32"/>
      <c r="AO274" s="32"/>
      <c r="AP274" s="32"/>
      <c r="AQ274" s="32"/>
      <c r="AR274" s="32"/>
      <c r="AS274" s="32"/>
      <c r="AT274" s="579" t="str">
        <f t="shared" si="4"/>
        <v/>
      </c>
      <c r="AU274" s="579"/>
      <c r="AV274" s="579" t="str">
        <f t="shared" si="6"/>
        <v>Yes</v>
      </c>
      <c r="AW274" s="579"/>
      <c r="AX274" s="109" t="s">
        <v>733</v>
      </c>
      <c r="AY274" s="5"/>
      <c r="AZ274" s="5"/>
      <c r="BA274" s="5"/>
      <c r="BB274" s="579" t="b">
        <f t="shared" si="7"/>
        <v>0</v>
      </c>
      <c r="BC274" s="579"/>
      <c r="BD274" s="5"/>
      <c r="BE274" s="5"/>
      <c r="BF274" s="5"/>
      <c r="BG274" s="5"/>
      <c r="BH274" s="5"/>
      <c r="BI274" s="5"/>
      <c r="BJ274" s="5"/>
      <c r="BK274" s="5"/>
      <c r="BL274" s="5"/>
      <c r="BM274" s="5"/>
      <c r="BN274" s="5"/>
      <c r="BO274" s="5"/>
      <c r="BP274" s="5"/>
      <c r="BQ274" s="5"/>
      <c r="BR274" s="5"/>
      <c r="BS274" s="5"/>
      <c r="BT274" s="5"/>
      <c r="BU274" s="5"/>
    </row>
    <row r="275" spans="1:73" hidden="1" x14ac:dyDescent="0.25">
      <c r="A275" s="5"/>
      <c r="B275" s="5"/>
      <c r="C275" s="32" t="s">
        <v>983</v>
      </c>
      <c r="D275" s="5"/>
      <c r="E275" s="5"/>
      <c r="F275" s="5"/>
      <c r="G275" s="5"/>
      <c r="H275" s="5"/>
      <c r="I275" s="5"/>
      <c r="J275" s="5"/>
      <c r="K275" s="5"/>
      <c r="L275" s="129"/>
      <c r="M275" s="129"/>
      <c r="N275" s="387"/>
      <c r="O275" s="379"/>
      <c r="P275" s="379"/>
      <c r="Q275" s="379"/>
      <c r="R275" s="379"/>
      <c r="S275" s="379"/>
      <c r="T275" s="379"/>
      <c r="U275" s="105"/>
      <c r="V275" s="105"/>
      <c r="W275" s="105"/>
      <c r="X275" s="105"/>
      <c r="Y275" s="5"/>
      <c r="Z275" s="111" t="s">
        <v>984</v>
      </c>
      <c r="AA275" s="5"/>
      <c r="AB275" s="5"/>
      <c r="AC275" s="5"/>
      <c r="AD275" s="5"/>
      <c r="AE275" s="5"/>
      <c r="AF275" s="5"/>
      <c r="AG275" s="5"/>
      <c r="AH275" s="38" t="str">
        <f t="shared" si="5"/>
        <v/>
      </c>
      <c r="AI275" s="5"/>
      <c r="AJ275" s="5"/>
      <c r="AK275" s="5"/>
      <c r="AL275" s="105" t="s">
        <v>985</v>
      </c>
      <c r="AM275" s="32"/>
      <c r="AN275" s="32"/>
      <c r="AO275" s="32"/>
      <c r="AP275" s="32"/>
      <c r="AQ275" s="32"/>
      <c r="AR275" s="32"/>
      <c r="AS275" s="32"/>
      <c r="AT275" s="579" t="str">
        <f t="shared" si="4"/>
        <v/>
      </c>
      <c r="AU275" s="579"/>
      <c r="AV275" s="579" t="str">
        <f t="shared" si="6"/>
        <v>Yes</v>
      </c>
      <c r="AW275" s="579"/>
      <c r="AX275" s="31" t="s">
        <v>797</v>
      </c>
      <c r="AY275" s="5"/>
      <c r="AZ275" s="5"/>
      <c r="BA275" s="5"/>
      <c r="BB275" s="579" t="b">
        <f t="shared" si="7"/>
        <v>0</v>
      </c>
      <c r="BC275" s="579"/>
      <c r="BD275" s="5"/>
      <c r="BE275" s="5"/>
      <c r="BF275" s="5"/>
      <c r="BG275" s="5"/>
      <c r="BH275" s="5"/>
      <c r="BI275" s="5"/>
      <c r="BJ275" s="5"/>
      <c r="BK275" s="5"/>
      <c r="BL275" s="5"/>
      <c r="BM275" s="5"/>
      <c r="BN275" s="5"/>
      <c r="BO275" s="5"/>
      <c r="BP275" s="5"/>
      <c r="BQ275" s="5"/>
      <c r="BR275" s="5"/>
      <c r="BS275" s="5"/>
      <c r="BT275" s="5"/>
      <c r="BU275" s="5"/>
    </row>
    <row r="276" spans="1:73" hidden="1" x14ac:dyDescent="0.25">
      <c r="A276" s="5"/>
      <c r="B276" s="5"/>
      <c r="C276" s="32" t="s">
        <v>986</v>
      </c>
      <c r="D276" s="5"/>
      <c r="E276" s="5"/>
      <c r="F276" s="5"/>
      <c r="G276" s="5"/>
      <c r="H276" s="5"/>
      <c r="I276" s="5"/>
      <c r="J276" s="5"/>
      <c r="K276" s="5"/>
      <c r="L276" s="129"/>
      <c r="M276" s="129"/>
      <c r="N276" s="387"/>
      <c r="O276" s="379"/>
      <c r="P276" s="379"/>
      <c r="Q276" s="379"/>
      <c r="R276" s="379"/>
      <c r="S276" s="379"/>
      <c r="T276" s="379"/>
      <c r="U276" s="105"/>
      <c r="V276" s="105"/>
      <c r="W276" s="105"/>
      <c r="X276" s="105"/>
      <c r="Y276" s="5"/>
      <c r="Z276" s="111" t="s">
        <v>987</v>
      </c>
      <c r="AA276" s="5"/>
      <c r="AB276" s="5"/>
      <c r="AC276" s="5"/>
      <c r="AD276" s="5"/>
      <c r="AE276" s="5"/>
      <c r="AF276" s="5"/>
      <c r="AG276" s="5"/>
      <c r="AH276" s="38" t="str">
        <f t="shared" si="5"/>
        <v/>
      </c>
      <c r="AI276" s="5"/>
      <c r="AJ276" s="5"/>
      <c r="AK276" s="5"/>
      <c r="AL276" s="105" t="s">
        <v>988</v>
      </c>
      <c r="AM276" s="32"/>
      <c r="AN276" s="32"/>
      <c r="AO276" s="32"/>
      <c r="AP276" s="32"/>
      <c r="AQ276" s="32"/>
      <c r="AR276" s="32"/>
      <c r="AS276" s="32"/>
      <c r="AT276" s="579" t="str">
        <f t="shared" si="4"/>
        <v/>
      </c>
      <c r="AU276" s="579"/>
      <c r="AV276" s="579" t="str">
        <f t="shared" si="6"/>
        <v>Yes</v>
      </c>
      <c r="AW276" s="579"/>
      <c r="AX276" s="109" t="s">
        <v>733</v>
      </c>
      <c r="AY276" s="5"/>
      <c r="AZ276" s="5"/>
      <c r="BA276" s="5"/>
      <c r="BB276" s="579" t="b">
        <f t="shared" si="7"/>
        <v>0</v>
      </c>
      <c r="BC276" s="579"/>
      <c r="BD276" s="5"/>
      <c r="BE276" s="5"/>
      <c r="BF276" s="5"/>
      <c r="BG276" s="5"/>
      <c r="BH276" s="5"/>
      <c r="BI276" s="5"/>
      <c r="BJ276" s="5"/>
      <c r="BK276" s="5"/>
      <c r="BL276" s="5"/>
      <c r="BM276" s="5"/>
      <c r="BN276" s="5"/>
      <c r="BO276" s="5"/>
      <c r="BP276" s="5"/>
      <c r="BQ276" s="5"/>
      <c r="BR276" s="5"/>
      <c r="BS276" s="5"/>
      <c r="BT276" s="5"/>
      <c r="BU276" s="5"/>
    </row>
    <row r="277" spans="1:73" hidden="1" x14ac:dyDescent="0.25">
      <c r="A277" s="5"/>
      <c r="B277" s="5"/>
      <c r="C277" s="32" t="s">
        <v>989</v>
      </c>
      <c r="D277" s="5"/>
      <c r="E277" s="5"/>
      <c r="F277" s="5"/>
      <c r="G277" s="5"/>
      <c r="H277" s="5"/>
      <c r="I277" s="5"/>
      <c r="J277" s="5"/>
      <c r="K277" s="5"/>
      <c r="L277" s="129"/>
      <c r="M277" s="129"/>
      <c r="N277" s="387"/>
      <c r="O277" s="379"/>
      <c r="P277" s="379"/>
      <c r="Q277" s="379"/>
      <c r="R277" s="379"/>
      <c r="S277" s="379"/>
      <c r="T277" s="379"/>
      <c r="U277" s="105"/>
      <c r="V277" s="105"/>
      <c r="W277" s="105"/>
      <c r="X277" s="105"/>
      <c r="Y277" s="5"/>
      <c r="Z277" s="107" t="s">
        <v>990</v>
      </c>
      <c r="AA277" s="5"/>
      <c r="AB277" s="5"/>
      <c r="AC277" s="5"/>
      <c r="AD277" s="5"/>
      <c r="AE277" s="5"/>
      <c r="AF277" s="5"/>
      <c r="AG277" s="5"/>
      <c r="AH277" s="38" t="str">
        <f t="shared" si="5"/>
        <v/>
      </c>
      <c r="AI277" s="5"/>
      <c r="AJ277" s="5"/>
      <c r="AK277" s="5"/>
      <c r="AL277" s="105" t="s">
        <v>991</v>
      </c>
      <c r="AM277" s="32"/>
      <c r="AN277" s="32"/>
      <c r="AO277" s="32"/>
      <c r="AP277" s="32"/>
      <c r="AQ277" s="32"/>
      <c r="AR277" s="32"/>
      <c r="AS277" s="32"/>
      <c r="AT277" s="579" t="str">
        <f t="shared" si="4"/>
        <v/>
      </c>
      <c r="AU277" s="579"/>
      <c r="AV277" s="579" t="str">
        <f t="shared" si="6"/>
        <v>Yes</v>
      </c>
      <c r="AW277" s="579"/>
      <c r="AX277" s="109" t="s">
        <v>733</v>
      </c>
      <c r="AY277" s="5"/>
      <c r="AZ277" s="5"/>
      <c r="BA277" s="5"/>
      <c r="BB277" s="579" t="b">
        <f t="shared" si="7"/>
        <v>0</v>
      </c>
      <c r="BC277" s="579"/>
      <c r="BD277" s="5"/>
      <c r="BE277" s="5"/>
      <c r="BF277" s="5"/>
      <c r="BG277" s="5"/>
      <c r="BH277" s="5"/>
      <c r="BI277" s="5"/>
      <c r="BJ277" s="5"/>
      <c r="BK277" s="5"/>
      <c r="BL277" s="5"/>
      <c r="BM277" s="5"/>
      <c r="BN277" s="5"/>
      <c r="BO277" s="5"/>
      <c r="BP277" s="5"/>
      <c r="BQ277" s="5"/>
      <c r="BR277" s="5"/>
      <c r="BS277" s="5"/>
      <c r="BT277" s="5"/>
      <c r="BU277" s="5"/>
    </row>
    <row r="278" spans="1:73" hidden="1" x14ac:dyDescent="0.25">
      <c r="A278" s="5"/>
      <c r="B278" s="5"/>
      <c r="C278" s="32" t="s">
        <v>992</v>
      </c>
      <c r="D278" s="5"/>
      <c r="E278" s="38"/>
      <c r="F278" s="5"/>
      <c r="G278" s="5"/>
      <c r="H278" s="5"/>
      <c r="I278" s="5"/>
      <c r="J278" s="5"/>
      <c r="K278" s="5"/>
      <c r="L278" s="129"/>
      <c r="M278" s="129"/>
      <c r="N278" s="387"/>
      <c r="O278" s="379"/>
      <c r="P278" s="379"/>
      <c r="Q278" s="379"/>
      <c r="R278" s="379"/>
      <c r="S278" s="379"/>
      <c r="T278" s="379"/>
      <c r="U278" s="105"/>
      <c r="V278" s="105"/>
      <c r="W278" s="105"/>
      <c r="X278" s="105"/>
      <c r="Y278" s="5"/>
      <c r="Z278" s="107" t="s">
        <v>993</v>
      </c>
      <c r="AA278" s="5"/>
      <c r="AB278" s="5"/>
      <c r="AC278" s="5"/>
      <c r="AD278" s="5"/>
      <c r="AE278" s="5"/>
      <c r="AF278" s="5"/>
      <c r="AG278" s="5"/>
      <c r="AH278" s="38" t="str">
        <f t="shared" si="5"/>
        <v/>
      </c>
      <c r="AI278" s="5"/>
      <c r="AJ278" s="5"/>
      <c r="AK278" s="5"/>
      <c r="AL278" s="105" t="s">
        <v>994</v>
      </c>
      <c r="AM278" s="32"/>
      <c r="AN278" s="32"/>
      <c r="AO278" s="32"/>
      <c r="AP278" s="32"/>
      <c r="AQ278" s="32"/>
      <c r="AR278" s="32"/>
      <c r="AS278" s="32"/>
      <c r="AT278" s="579" t="str">
        <f t="shared" si="4"/>
        <v/>
      </c>
      <c r="AU278" s="579"/>
      <c r="AV278" s="579" t="str">
        <f t="shared" si="6"/>
        <v>Yes</v>
      </c>
      <c r="AW278" s="579"/>
      <c r="AX278" s="109" t="s">
        <v>733</v>
      </c>
      <c r="AY278" s="5"/>
      <c r="AZ278" s="5"/>
      <c r="BA278" s="5"/>
      <c r="BB278" s="579" t="b">
        <f t="shared" si="7"/>
        <v>0</v>
      </c>
      <c r="BC278" s="579"/>
      <c r="BD278" s="5"/>
      <c r="BE278" s="5"/>
      <c r="BF278" s="5"/>
      <c r="BG278" s="5"/>
      <c r="BH278" s="5"/>
      <c r="BI278" s="5"/>
      <c r="BJ278" s="5"/>
      <c r="BK278" s="5"/>
      <c r="BL278" s="5"/>
      <c r="BM278" s="5"/>
      <c r="BN278" s="5"/>
      <c r="BO278" s="5"/>
      <c r="BP278" s="5"/>
      <c r="BQ278" s="5"/>
      <c r="BR278" s="5"/>
      <c r="BS278" s="5"/>
      <c r="BT278" s="5"/>
      <c r="BU278" s="5"/>
    </row>
    <row r="279" spans="1:73" hidden="1" x14ac:dyDescent="0.25">
      <c r="A279" s="5"/>
      <c r="B279" s="5"/>
      <c r="C279" s="32" t="s">
        <v>995</v>
      </c>
      <c r="D279" s="5"/>
      <c r="E279" s="38"/>
      <c r="F279" s="5"/>
      <c r="G279" s="5"/>
      <c r="H279" s="5"/>
      <c r="I279" s="5"/>
      <c r="J279" s="5"/>
      <c r="K279" s="5"/>
      <c r="L279" s="129"/>
      <c r="M279" s="129"/>
      <c r="N279" s="387"/>
      <c r="O279" s="379"/>
      <c r="P279" s="379"/>
      <c r="Q279" s="379"/>
      <c r="R279" s="379"/>
      <c r="S279" s="379"/>
      <c r="T279" s="379"/>
      <c r="U279" s="105"/>
      <c r="V279" s="105"/>
      <c r="W279" s="105"/>
      <c r="X279" s="105"/>
      <c r="Y279" s="5"/>
      <c r="Z279" s="107" t="s">
        <v>996</v>
      </c>
      <c r="AA279" s="5"/>
      <c r="AB279" s="5"/>
      <c r="AC279" s="5"/>
      <c r="AD279" s="5"/>
      <c r="AE279" s="5"/>
      <c r="AF279" s="5"/>
      <c r="AG279" s="5"/>
      <c r="AH279" s="38" t="str">
        <f t="shared" si="5"/>
        <v/>
      </c>
      <c r="AI279" s="5"/>
      <c r="AJ279" s="5"/>
      <c r="AK279" s="5"/>
      <c r="AL279" s="105" t="s">
        <v>997</v>
      </c>
      <c r="AM279" s="32"/>
      <c r="AN279" s="32"/>
      <c r="AO279" s="32"/>
      <c r="AP279" s="32"/>
      <c r="AQ279" s="32"/>
      <c r="AR279" s="32"/>
      <c r="AS279" s="32"/>
      <c r="AT279" s="579" t="str">
        <f t="shared" si="4"/>
        <v/>
      </c>
      <c r="AU279" s="579"/>
      <c r="AV279" s="579" t="str">
        <f t="shared" si="6"/>
        <v>Yes</v>
      </c>
      <c r="AW279" s="579"/>
      <c r="AX279" s="109" t="s">
        <v>725</v>
      </c>
      <c r="AY279" s="5"/>
      <c r="AZ279" s="5"/>
      <c r="BA279" s="5"/>
      <c r="BB279" s="579" t="b">
        <f t="shared" si="7"/>
        <v>0</v>
      </c>
      <c r="BC279" s="579"/>
      <c r="BD279" s="5"/>
      <c r="BE279" s="5"/>
      <c r="BF279" s="5"/>
      <c r="BG279" s="5"/>
      <c r="BH279" s="5"/>
      <c r="BI279" s="5"/>
      <c r="BJ279" s="5"/>
      <c r="BK279" s="5"/>
      <c r="BL279" s="5"/>
      <c r="BM279" s="5"/>
      <c r="BN279" s="5"/>
      <c r="BO279" s="5"/>
      <c r="BP279" s="5"/>
      <c r="BQ279" s="5"/>
      <c r="BR279" s="5"/>
      <c r="BS279" s="5"/>
      <c r="BT279" s="5"/>
      <c r="BU279" s="5"/>
    </row>
    <row r="280" spans="1:73" hidden="1" x14ac:dyDescent="0.25">
      <c r="A280" s="5"/>
      <c r="B280" s="5"/>
      <c r="C280" s="32" t="s">
        <v>998</v>
      </c>
      <c r="D280" s="5"/>
      <c r="E280" s="38"/>
      <c r="F280" s="5"/>
      <c r="G280" s="32"/>
      <c r="H280" s="5"/>
      <c r="I280" s="5"/>
      <c r="J280" s="5"/>
      <c r="K280" s="5"/>
      <c r="L280" s="129"/>
      <c r="M280" s="129"/>
      <c r="N280" s="387"/>
      <c r="O280" s="379"/>
      <c r="P280" s="379"/>
      <c r="Q280" s="379"/>
      <c r="R280" s="379"/>
      <c r="S280" s="379"/>
      <c r="T280" s="379"/>
      <c r="U280" s="105"/>
      <c r="V280" s="105"/>
      <c r="W280" s="105"/>
      <c r="X280" s="105"/>
      <c r="Y280" s="5"/>
      <c r="Z280" s="107" t="s">
        <v>999</v>
      </c>
      <c r="AA280" s="5"/>
      <c r="AB280" s="5"/>
      <c r="AC280" s="5"/>
      <c r="AD280" s="5"/>
      <c r="AE280" s="5"/>
      <c r="AF280" s="5"/>
      <c r="AG280" s="5"/>
      <c r="AH280" s="38" t="str">
        <f t="shared" si="5"/>
        <v/>
      </c>
      <c r="AI280" s="5"/>
      <c r="AJ280" s="5"/>
      <c r="AK280" s="5"/>
      <c r="AL280" s="105" t="s">
        <v>1000</v>
      </c>
      <c r="AM280" s="32"/>
      <c r="AN280" s="32"/>
      <c r="AO280" s="32"/>
      <c r="AP280" s="32"/>
      <c r="AQ280" s="32"/>
      <c r="AR280" s="32"/>
      <c r="AS280" s="32"/>
      <c r="AT280" s="579" t="str">
        <f t="shared" si="4"/>
        <v/>
      </c>
      <c r="AU280" s="579"/>
      <c r="AV280" s="579" t="str">
        <f t="shared" si="6"/>
        <v>Yes</v>
      </c>
      <c r="AW280" s="579"/>
      <c r="AX280" s="31" t="s">
        <v>797</v>
      </c>
      <c r="AY280" s="5"/>
      <c r="AZ280" s="5"/>
      <c r="BA280" s="5"/>
      <c r="BB280" s="579" t="b">
        <f t="shared" si="7"/>
        <v>0</v>
      </c>
      <c r="BC280" s="579"/>
      <c r="BD280" s="5"/>
      <c r="BE280" s="5"/>
      <c r="BF280" s="5"/>
      <c r="BG280" s="5"/>
      <c r="BH280" s="5"/>
      <c r="BI280" s="5"/>
      <c r="BJ280" s="5"/>
      <c r="BK280" s="5"/>
      <c r="BL280" s="5"/>
      <c r="BM280" s="5"/>
      <c r="BN280" s="5"/>
      <c r="BO280" s="5"/>
      <c r="BP280" s="5"/>
      <c r="BQ280" s="5"/>
      <c r="BR280" s="5"/>
      <c r="BS280" s="5"/>
      <c r="BT280" s="5"/>
      <c r="BU280" s="5"/>
    </row>
    <row r="281" spans="1:73" hidden="1" x14ac:dyDescent="0.25">
      <c r="A281" s="5"/>
      <c r="B281" s="5"/>
      <c r="C281" s="32" t="s">
        <v>1001</v>
      </c>
      <c r="D281" s="5"/>
      <c r="E281" s="38"/>
      <c r="F281" s="5"/>
      <c r="G281" s="5"/>
      <c r="H281" s="5"/>
      <c r="I281" s="5"/>
      <c r="J281" s="5"/>
      <c r="K281" s="5"/>
      <c r="L281" s="129"/>
      <c r="M281" s="129"/>
      <c r="N281" s="387"/>
      <c r="O281" s="379"/>
      <c r="P281" s="379"/>
      <c r="Q281" s="379"/>
      <c r="R281" s="379"/>
      <c r="S281" s="379"/>
      <c r="T281" s="379"/>
      <c r="U281" s="105"/>
      <c r="V281" s="105"/>
      <c r="W281" s="105"/>
      <c r="X281" s="105"/>
      <c r="Y281" s="5"/>
      <c r="Z281" s="111" t="s">
        <v>1002</v>
      </c>
      <c r="AA281" s="5"/>
      <c r="AB281" s="5"/>
      <c r="AC281" s="5"/>
      <c r="AD281" s="5"/>
      <c r="AE281" s="5"/>
      <c r="AF281" s="5"/>
      <c r="AG281" s="5"/>
      <c r="AH281" s="38" t="str">
        <f t="shared" si="5"/>
        <v/>
      </c>
      <c r="AI281" s="5"/>
      <c r="AJ281" s="5"/>
      <c r="AK281" s="5"/>
      <c r="AL281" s="105" t="s">
        <v>1003</v>
      </c>
      <c r="AM281" s="32"/>
      <c r="AN281" s="32"/>
      <c r="AO281" s="32"/>
      <c r="AP281" s="32"/>
      <c r="AQ281" s="32"/>
      <c r="AR281" s="32"/>
      <c r="AS281" s="32"/>
      <c r="AT281" s="579" t="str">
        <f t="shared" si="4"/>
        <v/>
      </c>
      <c r="AU281" s="579"/>
      <c r="AV281" s="579" t="str">
        <f t="shared" si="6"/>
        <v>Yes</v>
      </c>
      <c r="AW281" s="579"/>
      <c r="AX281" s="109" t="s">
        <v>733</v>
      </c>
      <c r="AY281" s="5"/>
      <c r="AZ281" s="5"/>
      <c r="BA281" s="5"/>
      <c r="BB281" s="579" t="b">
        <f t="shared" si="7"/>
        <v>0</v>
      </c>
      <c r="BC281" s="579"/>
      <c r="BD281" s="5"/>
      <c r="BE281" s="5"/>
      <c r="BF281" s="5"/>
      <c r="BG281" s="5"/>
      <c r="BH281" s="5"/>
      <c r="BI281" s="5"/>
      <c r="BJ281" s="5"/>
      <c r="BK281" s="5"/>
      <c r="BL281" s="5"/>
      <c r="BM281" s="5"/>
      <c r="BN281" s="5"/>
      <c r="BO281" s="5"/>
      <c r="BP281" s="5"/>
      <c r="BQ281" s="5"/>
      <c r="BR281" s="5"/>
      <c r="BS281" s="5"/>
      <c r="BT281" s="5"/>
      <c r="BU281" s="5"/>
    </row>
    <row r="282" spans="1:73" hidden="1" x14ac:dyDescent="0.25">
      <c r="A282" s="5"/>
      <c r="B282" s="5"/>
      <c r="C282" s="32" t="s">
        <v>1004</v>
      </c>
      <c r="D282" s="5"/>
      <c r="E282" s="38"/>
      <c r="F282" s="5"/>
      <c r="G282" s="5"/>
      <c r="H282" s="5"/>
      <c r="I282" s="5"/>
      <c r="J282" s="5"/>
      <c r="K282" s="5"/>
      <c r="L282" s="129"/>
      <c r="M282" s="129"/>
      <c r="N282" s="387"/>
      <c r="O282" s="379"/>
      <c r="P282" s="379"/>
      <c r="Q282" s="379"/>
      <c r="R282" s="379"/>
      <c r="S282" s="379"/>
      <c r="T282" s="379"/>
      <c r="U282" s="105"/>
      <c r="V282" s="105"/>
      <c r="W282" s="105"/>
      <c r="X282" s="105"/>
      <c r="Y282" s="5"/>
      <c r="Z282" s="111" t="s">
        <v>1005</v>
      </c>
      <c r="AA282" s="5"/>
      <c r="AB282" s="5"/>
      <c r="AC282" s="5"/>
      <c r="AD282" s="5"/>
      <c r="AE282" s="5"/>
      <c r="AF282" s="5"/>
      <c r="AG282" s="5"/>
      <c r="AH282" s="38" t="str">
        <f t="shared" si="5"/>
        <v/>
      </c>
      <c r="AI282" s="5"/>
      <c r="AJ282" s="5"/>
      <c r="AK282" s="5"/>
      <c r="AL282" s="110" t="s">
        <v>1006</v>
      </c>
      <c r="AM282" s="32"/>
      <c r="AN282" s="32"/>
      <c r="AO282" s="32"/>
      <c r="AP282" s="32"/>
      <c r="AQ282" s="32"/>
      <c r="AR282" s="32"/>
      <c r="AS282" s="32"/>
      <c r="AT282" s="579" t="str">
        <f t="shared" si="4"/>
        <v/>
      </c>
      <c r="AU282" s="579"/>
      <c r="AV282" s="579" t="str">
        <f t="shared" si="6"/>
        <v>Yes</v>
      </c>
      <c r="AW282" s="579"/>
      <c r="AX282" s="108" t="s">
        <v>725</v>
      </c>
      <c r="AY282" s="5"/>
      <c r="AZ282" s="5"/>
      <c r="BA282" s="5"/>
      <c r="BB282" s="579" t="b">
        <f t="shared" si="7"/>
        <v>0</v>
      </c>
      <c r="BC282" s="579"/>
      <c r="BD282" s="5"/>
      <c r="BE282" s="5"/>
      <c r="BF282" s="5"/>
      <c r="BG282" s="5"/>
      <c r="BH282" s="5"/>
      <c r="BI282" s="5"/>
      <c r="BJ282" s="5"/>
      <c r="BK282" s="5"/>
      <c r="BL282" s="5"/>
      <c r="BM282" s="5"/>
      <c r="BN282" s="5"/>
      <c r="BO282" s="5"/>
      <c r="BP282" s="5"/>
      <c r="BQ282" s="5"/>
      <c r="BR282" s="5"/>
      <c r="BS282" s="5"/>
      <c r="BT282" s="5"/>
      <c r="BU282" s="5"/>
    </row>
    <row r="283" spans="1:73" hidden="1" x14ac:dyDescent="0.25">
      <c r="A283" s="5"/>
      <c r="B283" s="5"/>
      <c r="C283" s="32" t="s">
        <v>1007</v>
      </c>
      <c r="D283" s="5"/>
      <c r="E283" s="38"/>
      <c r="F283" s="5"/>
      <c r="G283" s="32"/>
      <c r="H283" s="5"/>
      <c r="I283" s="5"/>
      <c r="J283" s="5"/>
      <c r="K283" s="5"/>
      <c r="L283" s="129"/>
      <c r="M283" s="129"/>
      <c r="N283" s="387"/>
      <c r="O283" s="379"/>
      <c r="P283" s="379"/>
      <c r="Q283" s="379"/>
      <c r="R283" s="379"/>
      <c r="S283" s="379"/>
      <c r="T283" s="379"/>
      <c r="U283" s="105"/>
      <c r="V283" s="105"/>
      <c r="W283" s="105"/>
      <c r="X283" s="105"/>
      <c r="Y283" s="5"/>
      <c r="Z283" s="107" t="s">
        <v>1008</v>
      </c>
      <c r="AA283" s="5"/>
      <c r="AB283" s="5"/>
      <c r="AC283" s="5"/>
      <c r="AD283" s="5"/>
      <c r="AE283" s="5"/>
      <c r="AF283" s="5"/>
      <c r="AG283" s="5"/>
      <c r="AH283" s="38" t="str">
        <f t="shared" si="5"/>
        <v/>
      </c>
      <c r="AI283" s="5"/>
      <c r="AJ283" s="5"/>
      <c r="AK283" s="5"/>
      <c r="AL283" s="110" t="s">
        <v>1009</v>
      </c>
      <c r="AM283" s="32"/>
      <c r="AN283" s="32"/>
      <c r="AO283" s="32"/>
      <c r="AP283" s="32"/>
      <c r="AQ283" s="32"/>
      <c r="AR283" s="32"/>
      <c r="AS283" s="32"/>
      <c r="AT283" s="579" t="str">
        <f t="shared" si="4"/>
        <v/>
      </c>
      <c r="AU283" s="579"/>
      <c r="AV283" s="579" t="str">
        <f t="shared" si="6"/>
        <v>Yes</v>
      </c>
      <c r="AW283" s="579"/>
      <c r="AX283" s="108" t="s">
        <v>725</v>
      </c>
      <c r="AY283" s="5"/>
      <c r="AZ283" s="5"/>
      <c r="BA283" s="5"/>
      <c r="BB283" s="579" t="b">
        <f t="shared" si="7"/>
        <v>0</v>
      </c>
      <c r="BC283" s="579"/>
      <c r="BD283" s="5"/>
      <c r="BE283" s="5"/>
      <c r="BF283" s="5"/>
      <c r="BG283" s="5"/>
      <c r="BH283" s="5"/>
      <c r="BI283" s="5"/>
      <c r="BJ283" s="5"/>
      <c r="BK283" s="5"/>
      <c r="BL283" s="5"/>
      <c r="BM283" s="5"/>
      <c r="BN283" s="5"/>
      <c r="BO283" s="5"/>
      <c r="BP283" s="5"/>
      <c r="BQ283" s="5"/>
      <c r="BR283" s="5"/>
      <c r="BS283" s="5"/>
      <c r="BT283" s="5"/>
      <c r="BU283" s="5"/>
    </row>
    <row r="284" spans="1:73" hidden="1" x14ac:dyDescent="0.25">
      <c r="A284" s="5"/>
      <c r="B284" s="5"/>
      <c r="C284" s="32" t="s">
        <v>1010</v>
      </c>
      <c r="D284" s="5"/>
      <c r="E284" s="38"/>
      <c r="F284" s="5"/>
      <c r="G284" s="32"/>
      <c r="H284" s="5"/>
      <c r="I284" s="5"/>
      <c r="J284" s="5"/>
      <c r="K284" s="5"/>
      <c r="L284" s="129"/>
      <c r="M284" s="129"/>
      <c r="N284" s="387"/>
      <c r="O284" s="379"/>
      <c r="P284" s="379"/>
      <c r="Q284" s="379"/>
      <c r="R284" s="379"/>
      <c r="S284" s="379"/>
      <c r="T284" s="379"/>
      <c r="U284" s="105"/>
      <c r="V284" s="105"/>
      <c r="W284" s="105"/>
      <c r="X284" s="105"/>
      <c r="Y284" s="5"/>
      <c r="Z284" s="107" t="s">
        <v>1011</v>
      </c>
      <c r="AA284" s="5"/>
      <c r="AB284" s="5"/>
      <c r="AC284" s="5"/>
      <c r="AD284" s="5"/>
      <c r="AE284" s="5"/>
      <c r="AF284" s="5"/>
      <c r="AG284" s="5"/>
      <c r="AH284" s="38" t="str">
        <f t="shared" si="5"/>
        <v/>
      </c>
      <c r="AI284" s="5"/>
      <c r="AJ284" s="5"/>
      <c r="AK284" s="5"/>
      <c r="AL284" s="110" t="s">
        <v>1012</v>
      </c>
      <c r="AM284" s="32"/>
      <c r="AN284" s="32"/>
      <c r="AO284" s="32"/>
      <c r="AP284" s="32"/>
      <c r="AQ284" s="32"/>
      <c r="AR284" s="32"/>
      <c r="AS284" s="32"/>
      <c r="AT284" s="579" t="str">
        <f t="shared" si="4"/>
        <v/>
      </c>
      <c r="AU284" s="579"/>
      <c r="AV284" s="579" t="str">
        <f t="shared" si="6"/>
        <v>Yes</v>
      </c>
      <c r="AW284" s="579"/>
      <c r="AX284" s="108" t="s">
        <v>725</v>
      </c>
      <c r="AY284" s="5"/>
      <c r="AZ284" s="5"/>
      <c r="BA284" s="5"/>
      <c r="BB284" s="579" t="b">
        <f t="shared" si="7"/>
        <v>0</v>
      </c>
      <c r="BC284" s="579"/>
      <c r="BD284" s="5"/>
      <c r="BE284" s="5"/>
      <c r="BF284" s="5"/>
      <c r="BG284" s="5"/>
      <c r="BH284" s="5"/>
      <c r="BI284" s="5"/>
      <c r="BJ284" s="5"/>
      <c r="BK284" s="5"/>
      <c r="BL284" s="5"/>
      <c r="BM284" s="5"/>
      <c r="BN284" s="5"/>
      <c r="BO284" s="5"/>
      <c r="BP284" s="5"/>
      <c r="BQ284" s="5"/>
      <c r="BR284" s="5"/>
      <c r="BS284" s="5"/>
      <c r="BT284" s="5"/>
      <c r="BU284" s="5"/>
    </row>
    <row r="285" spans="1:73" hidden="1" x14ac:dyDescent="0.25">
      <c r="A285" s="5"/>
      <c r="B285" s="5"/>
      <c r="C285" s="32" t="s">
        <v>1013</v>
      </c>
      <c r="D285" s="5"/>
      <c r="E285" s="38"/>
      <c r="F285" s="5"/>
      <c r="G285" s="32"/>
      <c r="H285" s="5"/>
      <c r="I285" s="5"/>
      <c r="J285" s="5"/>
      <c r="K285" s="5"/>
      <c r="L285" s="129"/>
      <c r="M285" s="129"/>
      <c r="N285" s="387"/>
      <c r="O285" s="379"/>
      <c r="P285" s="379"/>
      <c r="Q285" s="379"/>
      <c r="R285" s="379"/>
      <c r="S285" s="379"/>
      <c r="T285" s="379"/>
      <c r="U285" s="105"/>
      <c r="V285" s="105"/>
      <c r="W285" s="105"/>
      <c r="X285" s="105"/>
      <c r="Y285" s="5"/>
      <c r="Z285" s="107" t="s">
        <v>1014</v>
      </c>
      <c r="AA285" s="5"/>
      <c r="AB285" s="5"/>
      <c r="AC285" s="5"/>
      <c r="AD285" s="5"/>
      <c r="AE285" s="5"/>
      <c r="AF285" s="5"/>
      <c r="AG285" s="5"/>
      <c r="AH285" s="38" t="str">
        <f t="shared" si="5"/>
        <v/>
      </c>
      <c r="AI285" s="5"/>
      <c r="AJ285" s="5"/>
      <c r="AK285" s="5"/>
      <c r="AL285" s="105" t="s">
        <v>1015</v>
      </c>
      <c r="AM285" s="32"/>
      <c r="AN285" s="32"/>
      <c r="AO285" s="32"/>
      <c r="AP285" s="32"/>
      <c r="AQ285" s="32"/>
      <c r="AR285" s="32"/>
      <c r="AS285" s="32"/>
      <c r="AT285" s="579" t="str">
        <f t="shared" si="4"/>
        <v/>
      </c>
      <c r="AU285" s="579"/>
      <c r="AV285" s="579" t="str">
        <f t="shared" si="6"/>
        <v>Yes</v>
      </c>
      <c r="AW285" s="579"/>
      <c r="AX285" s="109" t="s">
        <v>733</v>
      </c>
      <c r="AY285" s="5"/>
      <c r="AZ285" s="5"/>
      <c r="BA285" s="5"/>
      <c r="BB285" s="579" t="b">
        <f t="shared" si="7"/>
        <v>0</v>
      </c>
      <c r="BC285" s="579"/>
      <c r="BD285" s="5"/>
      <c r="BE285" s="5"/>
      <c r="BF285" s="5"/>
      <c r="BG285" s="5"/>
      <c r="BH285" s="5"/>
      <c r="BI285" s="5"/>
      <c r="BJ285" s="5"/>
      <c r="BK285" s="5"/>
      <c r="BL285" s="5"/>
      <c r="BM285" s="5"/>
      <c r="BN285" s="5"/>
      <c r="BO285" s="5"/>
      <c r="BP285" s="5"/>
      <c r="BQ285" s="5"/>
      <c r="BR285" s="5"/>
      <c r="BS285" s="5"/>
      <c r="BT285" s="5"/>
      <c r="BU285" s="5"/>
    </row>
    <row r="286" spans="1:73" hidden="1" x14ac:dyDescent="0.25">
      <c r="A286" s="5"/>
      <c r="B286" s="5"/>
      <c r="C286" s="32" t="s">
        <v>1016</v>
      </c>
      <c r="D286" s="5"/>
      <c r="E286" s="38"/>
      <c r="F286" s="5"/>
      <c r="G286" s="32"/>
      <c r="H286" s="5"/>
      <c r="I286" s="5"/>
      <c r="J286" s="5"/>
      <c r="K286" s="5"/>
      <c r="L286" s="129"/>
      <c r="M286" s="129"/>
      <c r="N286" s="387"/>
      <c r="O286" s="379"/>
      <c r="P286" s="379"/>
      <c r="Q286" s="379"/>
      <c r="R286" s="379"/>
      <c r="S286" s="379"/>
      <c r="T286" s="379"/>
      <c r="U286" s="105"/>
      <c r="V286" s="105"/>
      <c r="W286" s="105"/>
      <c r="X286" s="105"/>
      <c r="Y286" s="5"/>
      <c r="Z286" s="107" t="s">
        <v>1017</v>
      </c>
      <c r="AA286" s="5"/>
      <c r="AB286" s="5"/>
      <c r="AC286" s="5"/>
      <c r="AD286" s="5"/>
      <c r="AE286" s="5"/>
      <c r="AF286" s="5"/>
      <c r="AG286" s="5"/>
      <c r="AH286" s="38" t="str">
        <f t="shared" si="5"/>
        <v/>
      </c>
      <c r="AI286" s="5"/>
      <c r="AJ286" s="5"/>
      <c r="AK286" s="5"/>
      <c r="AL286" s="110" t="s">
        <v>1018</v>
      </c>
      <c r="AM286" s="32"/>
      <c r="AN286" s="32"/>
      <c r="AO286" s="32"/>
      <c r="AP286" s="32"/>
      <c r="AQ286" s="32"/>
      <c r="AR286" s="32"/>
      <c r="AS286" s="32"/>
      <c r="AT286" s="579" t="str">
        <f t="shared" si="4"/>
        <v/>
      </c>
      <c r="AU286" s="579"/>
      <c r="AV286" s="579" t="str">
        <f t="shared" si="6"/>
        <v>Yes</v>
      </c>
      <c r="AW286" s="579"/>
      <c r="AX286" s="108" t="s">
        <v>725</v>
      </c>
      <c r="AY286" s="5"/>
      <c r="AZ286" s="5"/>
      <c r="BA286" s="5"/>
      <c r="BB286" s="579" t="b">
        <f t="shared" si="7"/>
        <v>0</v>
      </c>
      <c r="BC286" s="579"/>
      <c r="BD286" s="5"/>
      <c r="BE286" s="5"/>
      <c r="BF286" s="5"/>
      <c r="BG286" s="5"/>
      <c r="BH286" s="5"/>
      <c r="BI286" s="5"/>
      <c r="BJ286" s="5"/>
      <c r="BK286" s="5"/>
      <c r="BL286" s="5"/>
      <c r="BM286" s="5"/>
      <c r="BN286" s="5"/>
      <c r="BO286" s="5"/>
      <c r="BP286" s="5"/>
      <c r="BQ286" s="5"/>
      <c r="BR286" s="5"/>
      <c r="BS286" s="5"/>
      <c r="BT286" s="5"/>
      <c r="BU286" s="5"/>
    </row>
    <row r="287" spans="1:73" hidden="1" x14ac:dyDescent="0.25">
      <c r="A287" s="5"/>
      <c r="B287" s="5"/>
      <c r="C287" s="32" t="s">
        <v>1019</v>
      </c>
      <c r="D287" s="5"/>
      <c r="E287" s="38"/>
      <c r="F287" s="5"/>
      <c r="G287" s="32"/>
      <c r="H287" s="5"/>
      <c r="I287" s="5"/>
      <c r="J287" s="5"/>
      <c r="K287" s="5"/>
      <c r="L287" s="129"/>
      <c r="M287" s="129"/>
      <c r="N287" s="387"/>
      <c r="O287" s="379"/>
      <c r="P287" s="379"/>
      <c r="Q287" s="379"/>
      <c r="R287" s="379"/>
      <c r="S287" s="379"/>
      <c r="T287" s="379"/>
      <c r="U287" s="105"/>
      <c r="V287" s="105"/>
      <c r="W287" s="105"/>
      <c r="X287" s="105"/>
      <c r="Y287" s="5"/>
      <c r="Z287" s="107" t="s">
        <v>1020</v>
      </c>
      <c r="AA287" s="5"/>
      <c r="AB287" s="5"/>
      <c r="AC287" s="5"/>
      <c r="AD287" s="5"/>
      <c r="AE287" s="5"/>
      <c r="AF287" s="5"/>
      <c r="AG287" s="5"/>
      <c r="AH287" s="38" t="str">
        <f t="shared" si="5"/>
        <v/>
      </c>
      <c r="AI287" s="5"/>
      <c r="AJ287" s="5"/>
      <c r="AK287" s="5"/>
      <c r="AL287" s="105" t="s">
        <v>1021</v>
      </c>
      <c r="AM287" s="32"/>
      <c r="AN287" s="32"/>
      <c r="AO287" s="32"/>
      <c r="AP287" s="32"/>
      <c r="AQ287" s="32"/>
      <c r="AR287" s="32"/>
      <c r="AS287" s="32"/>
      <c r="AT287" s="579" t="str">
        <f t="shared" si="4"/>
        <v/>
      </c>
      <c r="AU287" s="579"/>
      <c r="AV287" s="579" t="str">
        <f t="shared" si="6"/>
        <v>Yes</v>
      </c>
      <c r="AW287" s="579"/>
      <c r="AX287" s="109" t="s">
        <v>733</v>
      </c>
      <c r="AY287" s="5"/>
      <c r="AZ287" s="5"/>
      <c r="BA287" s="5"/>
      <c r="BB287" s="579" t="b">
        <f t="shared" si="7"/>
        <v>0</v>
      </c>
      <c r="BC287" s="579"/>
      <c r="BD287" s="5"/>
      <c r="BE287" s="5"/>
      <c r="BF287" s="5"/>
      <c r="BG287" s="5"/>
      <c r="BH287" s="5"/>
      <c r="BI287" s="5"/>
      <c r="BJ287" s="5"/>
      <c r="BK287" s="5"/>
      <c r="BL287" s="5"/>
      <c r="BM287" s="5"/>
      <c r="BN287" s="5"/>
      <c r="BO287" s="5"/>
      <c r="BP287" s="5"/>
      <c r="BQ287" s="5"/>
      <c r="BR287" s="5"/>
      <c r="BS287" s="5"/>
      <c r="BT287" s="5"/>
      <c r="BU287" s="5"/>
    </row>
    <row r="288" spans="1:73" hidden="1" x14ac:dyDescent="0.25">
      <c r="A288" s="5"/>
      <c r="B288" s="5"/>
      <c r="C288" s="32" t="s">
        <v>1022</v>
      </c>
      <c r="D288" s="5"/>
      <c r="E288" s="38"/>
      <c r="F288" s="5"/>
      <c r="G288" s="32"/>
      <c r="H288" s="5"/>
      <c r="I288" s="5"/>
      <c r="J288" s="5"/>
      <c r="K288" s="5"/>
      <c r="L288" s="129"/>
      <c r="M288" s="129"/>
      <c r="N288" s="387"/>
      <c r="O288" s="379"/>
      <c r="P288" s="379"/>
      <c r="Q288" s="379"/>
      <c r="R288" s="379"/>
      <c r="S288" s="379"/>
      <c r="T288" s="379"/>
      <c r="U288" s="105"/>
      <c r="V288" s="105"/>
      <c r="W288" s="105"/>
      <c r="X288" s="105"/>
      <c r="Y288" s="5"/>
      <c r="Z288" s="107" t="s">
        <v>1023</v>
      </c>
      <c r="AA288" s="5"/>
      <c r="AB288" s="5"/>
      <c r="AC288" s="5"/>
      <c r="AD288" s="5"/>
      <c r="AE288" s="5"/>
      <c r="AF288" s="5"/>
      <c r="AG288" s="5"/>
      <c r="AH288" s="38" t="str">
        <f t="shared" si="5"/>
        <v/>
      </c>
      <c r="AI288" s="5"/>
      <c r="AJ288" s="5"/>
      <c r="AK288" s="5"/>
      <c r="AL288" s="110" t="s">
        <v>1024</v>
      </c>
      <c r="AM288" s="32"/>
      <c r="AN288" s="32"/>
      <c r="AO288" s="32"/>
      <c r="AP288" s="32"/>
      <c r="AQ288" s="32"/>
      <c r="AR288" s="32"/>
      <c r="AS288" s="32"/>
      <c r="AT288" s="579" t="str">
        <f t="shared" si="4"/>
        <v/>
      </c>
      <c r="AU288" s="579"/>
      <c r="AV288" s="579" t="str">
        <f t="shared" si="6"/>
        <v>Yes</v>
      </c>
      <c r="AW288" s="579"/>
      <c r="AX288" s="108" t="s">
        <v>725</v>
      </c>
      <c r="AY288" s="5"/>
      <c r="AZ288" s="5"/>
      <c r="BA288" s="5"/>
      <c r="BB288" s="579" t="b">
        <f t="shared" si="7"/>
        <v>0</v>
      </c>
      <c r="BC288" s="579"/>
      <c r="BD288" s="5"/>
      <c r="BE288" s="5"/>
      <c r="BF288" s="5"/>
      <c r="BG288" s="5"/>
      <c r="BH288" s="5"/>
      <c r="BI288" s="5"/>
      <c r="BJ288" s="5"/>
      <c r="BK288" s="5"/>
      <c r="BL288" s="5"/>
      <c r="BM288" s="5"/>
      <c r="BN288" s="5"/>
      <c r="BO288" s="5"/>
      <c r="BP288" s="5"/>
      <c r="BQ288" s="5"/>
      <c r="BR288" s="5"/>
      <c r="BS288" s="5"/>
      <c r="BT288" s="5"/>
      <c r="BU288" s="5"/>
    </row>
    <row r="289" spans="1:73" hidden="1" x14ac:dyDescent="0.25">
      <c r="A289" s="5"/>
      <c r="B289" s="5"/>
      <c r="C289" s="32" t="s">
        <v>1025</v>
      </c>
      <c r="D289" s="5"/>
      <c r="E289" s="38"/>
      <c r="F289" s="5"/>
      <c r="G289" s="32"/>
      <c r="H289" s="5"/>
      <c r="I289" s="5"/>
      <c r="J289" s="5"/>
      <c r="K289" s="5"/>
      <c r="L289" s="129"/>
      <c r="M289" s="129"/>
      <c r="N289" s="387"/>
      <c r="O289" s="379"/>
      <c r="P289" s="379"/>
      <c r="Q289" s="379"/>
      <c r="R289" s="379"/>
      <c r="S289" s="379"/>
      <c r="T289" s="379"/>
      <c r="U289" s="105"/>
      <c r="V289" s="105"/>
      <c r="W289" s="105"/>
      <c r="X289" s="105"/>
      <c r="Y289" s="5"/>
      <c r="Z289" s="107" t="s">
        <v>1026</v>
      </c>
      <c r="AA289" s="5"/>
      <c r="AB289" s="5"/>
      <c r="AC289" s="5"/>
      <c r="AD289" s="5"/>
      <c r="AE289" s="5"/>
      <c r="AF289" s="5"/>
      <c r="AG289" s="5"/>
      <c r="AH289" s="38" t="str">
        <f t="shared" si="5"/>
        <v/>
      </c>
      <c r="AI289" s="5"/>
      <c r="AJ289" s="5"/>
      <c r="AK289" s="5"/>
      <c r="AL289" s="110" t="s">
        <v>1027</v>
      </c>
      <c r="AM289" s="32"/>
      <c r="AN289" s="32"/>
      <c r="AO289" s="32"/>
      <c r="AP289" s="32"/>
      <c r="AQ289" s="32"/>
      <c r="AR289" s="32"/>
      <c r="AS289" s="32"/>
      <c r="AT289" s="579" t="str">
        <f t="shared" si="4"/>
        <v/>
      </c>
      <c r="AU289" s="579"/>
      <c r="AV289" s="579" t="str">
        <f t="shared" si="6"/>
        <v>Yes</v>
      </c>
      <c r="AW289" s="579"/>
      <c r="AX289" s="108" t="s">
        <v>725</v>
      </c>
      <c r="AY289" s="5"/>
      <c r="AZ289" s="5"/>
      <c r="BA289" s="5"/>
      <c r="BB289" s="579" t="b">
        <f t="shared" si="7"/>
        <v>0</v>
      </c>
      <c r="BC289" s="579"/>
      <c r="BD289" s="5"/>
      <c r="BE289" s="5"/>
      <c r="BF289" s="5"/>
      <c r="BG289" s="5"/>
      <c r="BH289" s="5"/>
      <c r="BI289" s="5"/>
      <c r="BJ289" s="5"/>
      <c r="BK289" s="5"/>
      <c r="BL289" s="5"/>
      <c r="BM289" s="5"/>
      <c r="BN289" s="5"/>
      <c r="BO289" s="5"/>
      <c r="BP289" s="5"/>
      <c r="BQ289" s="5"/>
      <c r="BR289" s="5"/>
      <c r="BS289" s="5"/>
      <c r="BT289" s="5"/>
      <c r="BU289" s="5"/>
    </row>
    <row r="290" spans="1:73" hidden="1" x14ac:dyDescent="0.25">
      <c r="A290" s="5"/>
      <c r="B290" s="5"/>
      <c r="C290" s="32" t="s">
        <v>1028</v>
      </c>
      <c r="D290" s="5"/>
      <c r="E290" s="38"/>
      <c r="F290" s="5"/>
      <c r="G290" s="32"/>
      <c r="H290" s="5"/>
      <c r="I290" s="5"/>
      <c r="J290" s="5"/>
      <c r="K290" s="5"/>
      <c r="L290" s="129"/>
      <c r="M290" s="129"/>
      <c r="N290" s="387"/>
      <c r="O290" s="379"/>
      <c r="P290" s="379"/>
      <c r="Q290" s="379"/>
      <c r="R290" s="379"/>
      <c r="S290" s="379"/>
      <c r="T290" s="379"/>
      <c r="U290" s="105"/>
      <c r="V290" s="105"/>
      <c r="W290" s="105"/>
      <c r="X290" s="105"/>
      <c r="Y290" s="5"/>
      <c r="Z290" s="107" t="s">
        <v>1029</v>
      </c>
      <c r="AA290" s="5"/>
      <c r="AB290" s="5"/>
      <c r="AC290" s="5"/>
      <c r="AD290" s="5"/>
      <c r="AE290" s="5"/>
      <c r="AF290" s="5"/>
      <c r="AG290" s="5"/>
      <c r="AH290" s="38" t="str">
        <f t="shared" si="5"/>
        <v/>
      </c>
      <c r="AI290" s="5"/>
      <c r="AJ290" s="5"/>
      <c r="AK290" s="5"/>
      <c r="AL290" s="105" t="s">
        <v>1030</v>
      </c>
      <c r="AM290" s="32"/>
      <c r="AN290" s="32"/>
      <c r="AO290" s="32"/>
      <c r="AP290" s="32"/>
      <c r="AQ290" s="32"/>
      <c r="AR290" s="32"/>
      <c r="AS290" s="32"/>
      <c r="AT290" s="579" t="str">
        <f t="shared" si="4"/>
        <v/>
      </c>
      <c r="AU290" s="579"/>
      <c r="AV290" s="579" t="str">
        <f t="shared" si="6"/>
        <v>Yes</v>
      </c>
      <c r="AW290" s="579"/>
      <c r="AX290" s="109" t="s">
        <v>725</v>
      </c>
      <c r="AY290" s="5"/>
      <c r="AZ290" s="5"/>
      <c r="BA290" s="5"/>
      <c r="BB290" s="579" t="b">
        <f t="shared" si="7"/>
        <v>0</v>
      </c>
      <c r="BC290" s="579"/>
      <c r="BD290" s="5"/>
      <c r="BE290" s="5"/>
      <c r="BF290" s="5"/>
      <c r="BG290" s="5"/>
      <c r="BH290" s="5"/>
      <c r="BI290" s="5"/>
      <c r="BJ290" s="5"/>
      <c r="BK290" s="5"/>
      <c r="BL290" s="5"/>
      <c r="BM290" s="5"/>
      <c r="BN290" s="5"/>
      <c r="BO290" s="5"/>
      <c r="BP290" s="5"/>
      <c r="BQ290" s="5"/>
      <c r="BR290" s="5"/>
      <c r="BS290" s="5"/>
      <c r="BT290" s="5"/>
      <c r="BU290" s="5"/>
    </row>
    <row r="291" spans="1:73" hidden="1" x14ac:dyDescent="0.25">
      <c r="A291" s="5"/>
      <c r="B291" s="5"/>
      <c r="C291" s="32" t="s">
        <v>1031</v>
      </c>
      <c r="D291" s="5"/>
      <c r="E291" s="38"/>
      <c r="F291" s="5"/>
      <c r="G291" s="32"/>
      <c r="H291" s="5"/>
      <c r="I291" s="5"/>
      <c r="J291" s="5"/>
      <c r="K291" s="5"/>
      <c r="L291" s="129"/>
      <c r="M291" s="129"/>
      <c r="N291" s="387"/>
      <c r="O291" s="379"/>
      <c r="P291" s="379"/>
      <c r="Q291" s="379"/>
      <c r="R291" s="379"/>
      <c r="S291" s="379"/>
      <c r="T291" s="379"/>
      <c r="U291" s="105"/>
      <c r="V291" s="105"/>
      <c r="W291" s="105"/>
      <c r="X291" s="105"/>
      <c r="Y291" s="5"/>
      <c r="Z291" s="107" t="s">
        <v>1032</v>
      </c>
      <c r="AA291" s="5"/>
      <c r="AB291" s="5"/>
      <c r="AC291" s="5"/>
      <c r="AD291" s="5"/>
      <c r="AE291" s="5"/>
      <c r="AF291" s="5"/>
      <c r="AG291" s="5"/>
      <c r="AH291" s="38" t="str">
        <f t="shared" si="5"/>
        <v/>
      </c>
      <c r="AI291" s="5"/>
      <c r="AJ291" s="5"/>
      <c r="AK291" s="5"/>
      <c r="AL291" s="110" t="s">
        <v>1033</v>
      </c>
      <c r="AM291" s="32"/>
      <c r="AN291" s="32"/>
      <c r="AO291" s="32"/>
      <c r="AP291" s="32"/>
      <c r="AQ291" s="32"/>
      <c r="AR291" s="32"/>
      <c r="AS291" s="32"/>
      <c r="AT291" s="579" t="str">
        <f t="shared" si="4"/>
        <v/>
      </c>
      <c r="AU291" s="579"/>
      <c r="AV291" s="579" t="str">
        <f t="shared" si="6"/>
        <v>Yes</v>
      </c>
      <c r="AW291" s="579"/>
      <c r="AX291" s="108" t="s">
        <v>725</v>
      </c>
      <c r="AY291" s="5"/>
      <c r="AZ291" s="5"/>
      <c r="BA291" s="5"/>
      <c r="BB291" s="579" t="b">
        <f t="shared" si="7"/>
        <v>0</v>
      </c>
      <c r="BC291" s="579"/>
      <c r="BD291" s="5"/>
      <c r="BE291" s="5"/>
      <c r="BF291" s="5"/>
      <c r="BG291" s="5"/>
      <c r="BH291" s="5"/>
      <c r="BI291" s="5"/>
      <c r="BJ291" s="5"/>
      <c r="BK291" s="5"/>
      <c r="BL291" s="5"/>
      <c r="BM291" s="5"/>
      <c r="BN291" s="5"/>
      <c r="BO291" s="5"/>
      <c r="BP291" s="5"/>
      <c r="BQ291" s="5"/>
      <c r="BR291" s="5"/>
      <c r="BS291" s="5"/>
      <c r="BT291" s="5"/>
      <c r="BU291" s="5"/>
    </row>
    <row r="292" spans="1:73" hidden="1" x14ac:dyDescent="0.25">
      <c r="A292" s="5"/>
      <c r="B292" s="5"/>
      <c r="C292" s="32" t="s">
        <v>1034</v>
      </c>
      <c r="D292" s="5"/>
      <c r="E292" s="38"/>
      <c r="F292" s="5"/>
      <c r="G292" s="32"/>
      <c r="H292" s="5"/>
      <c r="I292" s="5"/>
      <c r="J292" s="5"/>
      <c r="K292" s="5"/>
      <c r="L292" s="129"/>
      <c r="M292" s="129"/>
      <c r="N292" s="387"/>
      <c r="O292" s="379"/>
      <c r="P292" s="379"/>
      <c r="Q292" s="379"/>
      <c r="R292" s="379"/>
      <c r="S292" s="379"/>
      <c r="T292" s="379"/>
      <c r="U292" s="105"/>
      <c r="V292" s="105"/>
      <c r="W292" s="105"/>
      <c r="X292" s="105"/>
      <c r="Y292" s="5"/>
      <c r="Z292" s="107" t="s">
        <v>1035</v>
      </c>
      <c r="AA292" s="5"/>
      <c r="AB292" s="5"/>
      <c r="AC292" s="5"/>
      <c r="AD292" s="5"/>
      <c r="AE292" s="5"/>
      <c r="AF292" s="5"/>
      <c r="AG292" s="5"/>
      <c r="AH292" s="38" t="str">
        <f t="shared" si="5"/>
        <v/>
      </c>
      <c r="AI292" s="5"/>
      <c r="AJ292" s="5"/>
      <c r="AK292" s="5"/>
      <c r="AL292" s="110" t="s">
        <v>1036</v>
      </c>
      <c r="AM292" s="32"/>
      <c r="AN292" s="32"/>
      <c r="AO292" s="32"/>
      <c r="AP292" s="32"/>
      <c r="AQ292" s="32"/>
      <c r="AR292" s="32"/>
      <c r="AS292" s="32"/>
      <c r="AT292" s="579" t="str">
        <f t="shared" si="4"/>
        <v/>
      </c>
      <c r="AU292" s="579"/>
      <c r="AV292" s="579" t="str">
        <f t="shared" si="6"/>
        <v>Yes</v>
      </c>
      <c r="AW292" s="579"/>
      <c r="AX292" s="108" t="s">
        <v>725</v>
      </c>
      <c r="AY292" s="5"/>
      <c r="AZ292" s="5"/>
      <c r="BA292" s="5"/>
      <c r="BB292" s="579" t="b">
        <f t="shared" si="7"/>
        <v>0</v>
      </c>
      <c r="BC292" s="579"/>
      <c r="BD292" s="5"/>
      <c r="BE292" s="5"/>
      <c r="BF292" s="5"/>
      <c r="BG292" s="5"/>
      <c r="BH292" s="5"/>
      <c r="BI292" s="5"/>
      <c r="BJ292" s="5"/>
      <c r="BK292" s="5"/>
      <c r="BL292" s="5"/>
      <c r="BM292" s="5"/>
      <c r="BN292" s="5"/>
      <c r="BO292" s="5"/>
      <c r="BP292" s="5"/>
      <c r="BQ292" s="5"/>
      <c r="BR292" s="5"/>
      <c r="BS292" s="5"/>
      <c r="BT292" s="5"/>
      <c r="BU292" s="5"/>
    </row>
    <row r="293" spans="1:73" hidden="1" x14ac:dyDescent="0.25">
      <c r="A293" s="5"/>
      <c r="B293" s="5"/>
      <c r="C293" s="32" t="s">
        <v>1037</v>
      </c>
      <c r="D293" s="5"/>
      <c r="E293" s="38"/>
      <c r="F293" s="5"/>
      <c r="G293" s="32"/>
      <c r="H293" s="5"/>
      <c r="I293" s="5"/>
      <c r="J293" s="5"/>
      <c r="K293" s="5"/>
      <c r="L293" s="129"/>
      <c r="M293" s="129"/>
      <c r="N293" s="387"/>
      <c r="O293" s="379"/>
      <c r="P293" s="379"/>
      <c r="Q293" s="379"/>
      <c r="R293" s="379"/>
      <c r="S293" s="379"/>
      <c r="T293" s="379"/>
      <c r="U293" s="105"/>
      <c r="V293" s="105"/>
      <c r="W293" s="105"/>
      <c r="X293" s="105"/>
      <c r="Y293" s="5"/>
      <c r="Z293" s="107" t="s">
        <v>1038</v>
      </c>
      <c r="AA293" s="5"/>
      <c r="AB293" s="5"/>
      <c r="AC293" s="5"/>
      <c r="AD293" s="5"/>
      <c r="AE293" s="5"/>
      <c r="AF293" s="5"/>
      <c r="AG293" s="5"/>
      <c r="AH293" s="38" t="str">
        <f t="shared" si="5"/>
        <v/>
      </c>
      <c r="AI293" s="5"/>
      <c r="AJ293" s="5"/>
      <c r="AK293" s="5"/>
      <c r="AL293" s="110" t="s">
        <v>1039</v>
      </c>
      <c r="AM293" s="32"/>
      <c r="AN293" s="32"/>
      <c r="AO293" s="32"/>
      <c r="AP293" s="32"/>
      <c r="AQ293" s="32"/>
      <c r="AR293" s="32"/>
      <c r="AS293" s="32"/>
      <c r="AT293" s="579" t="str">
        <f t="shared" si="4"/>
        <v/>
      </c>
      <c r="AU293" s="579"/>
      <c r="AV293" s="579" t="str">
        <f t="shared" si="6"/>
        <v>Yes</v>
      </c>
      <c r="AW293" s="579"/>
      <c r="AX293" s="108" t="s">
        <v>725</v>
      </c>
      <c r="AY293" s="5"/>
      <c r="AZ293" s="5"/>
      <c r="BA293" s="5"/>
      <c r="BB293" s="579" t="b">
        <f t="shared" si="7"/>
        <v>0</v>
      </c>
      <c r="BC293" s="579"/>
      <c r="BD293" s="5"/>
      <c r="BE293" s="5"/>
      <c r="BF293" s="5"/>
      <c r="BG293" s="5"/>
      <c r="BH293" s="5"/>
      <c r="BI293" s="5"/>
      <c r="BJ293" s="5"/>
      <c r="BK293" s="5"/>
      <c r="BL293" s="5"/>
      <c r="BM293" s="5"/>
      <c r="BN293" s="5"/>
      <c r="BO293" s="5"/>
      <c r="BP293" s="5"/>
      <c r="BQ293" s="5"/>
      <c r="BR293" s="5"/>
      <c r="BS293" s="5"/>
      <c r="BT293" s="5"/>
      <c r="BU293" s="5"/>
    </row>
    <row r="294" spans="1:73" hidden="1" x14ac:dyDescent="0.25">
      <c r="A294" s="5"/>
      <c r="B294" s="5"/>
      <c r="C294" s="32" t="s">
        <v>1040</v>
      </c>
      <c r="D294" s="5"/>
      <c r="E294" s="38"/>
      <c r="F294" s="5"/>
      <c r="G294" s="32"/>
      <c r="H294" s="5"/>
      <c r="I294" s="5"/>
      <c r="J294" s="5"/>
      <c r="K294" s="5"/>
      <c r="L294" s="129"/>
      <c r="M294" s="129"/>
      <c r="N294" s="387"/>
      <c r="O294" s="379"/>
      <c r="P294" s="379"/>
      <c r="Q294" s="379"/>
      <c r="R294" s="379"/>
      <c r="S294" s="379"/>
      <c r="T294" s="379"/>
      <c r="U294" s="105"/>
      <c r="V294" s="105"/>
      <c r="W294" s="105"/>
      <c r="X294" s="105"/>
      <c r="Y294" s="5"/>
      <c r="Z294" s="107" t="s">
        <v>1041</v>
      </c>
      <c r="AA294" s="5"/>
      <c r="AB294" s="5"/>
      <c r="AC294" s="5"/>
      <c r="AD294" s="5"/>
      <c r="AE294" s="5"/>
      <c r="AF294" s="5"/>
      <c r="AG294" s="5"/>
      <c r="AH294" s="38" t="str">
        <f t="shared" si="5"/>
        <v/>
      </c>
      <c r="AI294" s="5"/>
      <c r="AJ294" s="5"/>
      <c r="AK294" s="5"/>
      <c r="AL294" s="105" t="s">
        <v>1042</v>
      </c>
      <c r="AM294" s="32"/>
      <c r="AN294" s="32"/>
      <c r="AO294" s="32"/>
      <c r="AP294" s="32"/>
      <c r="AQ294" s="32"/>
      <c r="AR294" s="32"/>
      <c r="AS294" s="32"/>
      <c r="AT294" s="579" t="str">
        <f t="shared" si="4"/>
        <v/>
      </c>
      <c r="AU294" s="579"/>
      <c r="AV294" s="579" t="str">
        <f t="shared" si="6"/>
        <v>Yes</v>
      </c>
      <c r="AW294" s="579"/>
      <c r="AX294" s="109" t="s">
        <v>725</v>
      </c>
      <c r="AY294" s="5"/>
      <c r="AZ294" s="5"/>
      <c r="BA294" s="5"/>
      <c r="BB294" s="579" t="b">
        <f t="shared" si="7"/>
        <v>0</v>
      </c>
      <c r="BC294" s="579"/>
      <c r="BD294" s="5"/>
      <c r="BE294" s="5"/>
      <c r="BF294" s="5"/>
      <c r="BG294" s="5"/>
      <c r="BH294" s="5"/>
      <c r="BI294" s="5"/>
      <c r="BJ294" s="5"/>
      <c r="BK294" s="5"/>
      <c r="BL294" s="5"/>
      <c r="BM294" s="5"/>
      <c r="BN294" s="5"/>
      <c r="BO294" s="5"/>
      <c r="BP294" s="5"/>
      <c r="BQ294" s="5"/>
      <c r="BR294" s="5"/>
      <c r="BS294" s="5"/>
      <c r="BT294" s="5"/>
      <c r="BU294" s="5"/>
    </row>
    <row r="295" spans="1:73" hidden="1" x14ac:dyDescent="0.25">
      <c r="A295" s="5"/>
      <c r="B295" s="5"/>
      <c r="C295" s="32" t="s">
        <v>1043</v>
      </c>
      <c r="D295" s="5"/>
      <c r="E295" s="38"/>
      <c r="F295" s="5"/>
      <c r="G295" s="32"/>
      <c r="H295" s="5"/>
      <c r="I295" s="5"/>
      <c r="J295" s="5"/>
      <c r="K295" s="5"/>
      <c r="L295" s="129"/>
      <c r="M295" s="129"/>
      <c r="N295" s="387"/>
      <c r="O295" s="379"/>
      <c r="P295" s="379"/>
      <c r="Q295" s="379"/>
      <c r="R295" s="379"/>
      <c r="S295" s="379"/>
      <c r="T295" s="379"/>
      <c r="U295" s="105"/>
      <c r="V295" s="105"/>
      <c r="W295" s="105"/>
      <c r="X295" s="105"/>
      <c r="Y295" s="5"/>
      <c r="Z295" s="107" t="s">
        <v>1044</v>
      </c>
      <c r="AA295" s="5"/>
      <c r="AB295" s="5"/>
      <c r="AC295" s="5"/>
      <c r="AD295" s="5"/>
      <c r="AE295" s="5"/>
      <c r="AF295" s="5"/>
      <c r="AG295" s="5"/>
      <c r="AH295" s="38" t="str">
        <f t="shared" si="5"/>
        <v/>
      </c>
      <c r="AI295" s="5"/>
      <c r="AJ295" s="5"/>
      <c r="AK295" s="5"/>
      <c r="AL295" s="105" t="s">
        <v>1045</v>
      </c>
      <c r="AM295" s="32"/>
      <c r="AN295" s="32"/>
      <c r="AO295" s="32"/>
      <c r="AP295" s="32"/>
      <c r="AQ295" s="32"/>
      <c r="AR295" s="32"/>
      <c r="AS295" s="32"/>
      <c r="AT295" s="579" t="str">
        <f t="shared" si="4"/>
        <v/>
      </c>
      <c r="AU295" s="579"/>
      <c r="AV295" s="579" t="str">
        <f t="shared" si="6"/>
        <v>No</v>
      </c>
      <c r="AW295" s="579"/>
      <c r="AX295" s="109" t="s">
        <v>729</v>
      </c>
      <c r="AY295" s="5"/>
      <c r="AZ295" s="5"/>
      <c r="BA295" s="5"/>
      <c r="BB295" s="579" t="b">
        <f t="shared" si="7"/>
        <v>0</v>
      </c>
      <c r="BC295" s="579"/>
      <c r="BD295" s="5"/>
      <c r="BE295" s="5"/>
      <c r="BF295" s="5"/>
      <c r="BG295" s="5"/>
      <c r="BH295" s="5"/>
      <c r="BI295" s="5"/>
      <c r="BJ295" s="5"/>
      <c r="BK295" s="5"/>
      <c r="BL295" s="5"/>
      <c r="BM295" s="5"/>
      <c r="BN295" s="5"/>
      <c r="BO295" s="5"/>
      <c r="BP295" s="5"/>
      <c r="BQ295" s="5"/>
      <c r="BR295" s="5"/>
      <c r="BS295" s="5"/>
      <c r="BT295" s="5"/>
      <c r="BU295" s="5"/>
    </row>
    <row r="296" spans="1:73" hidden="1" x14ac:dyDescent="0.25">
      <c r="A296" s="5"/>
      <c r="B296" s="5"/>
      <c r="C296" s="32" t="s">
        <v>1046</v>
      </c>
      <c r="D296" s="5"/>
      <c r="E296" s="38"/>
      <c r="F296" s="5"/>
      <c r="G296" s="32"/>
      <c r="H296" s="5"/>
      <c r="I296" s="5"/>
      <c r="J296" s="5"/>
      <c r="K296" s="5"/>
      <c r="L296" s="129"/>
      <c r="M296" s="129"/>
      <c r="N296" s="387"/>
      <c r="O296" s="379"/>
      <c r="P296" s="379"/>
      <c r="Q296" s="379"/>
      <c r="R296" s="379"/>
      <c r="S296" s="379"/>
      <c r="T296" s="379"/>
      <c r="U296" s="105"/>
      <c r="V296" s="105"/>
      <c r="W296" s="105"/>
      <c r="X296" s="105"/>
      <c r="Y296" s="5"/>
      <c r="Z296" s="111" t="s">
        <v>1047</v>
      </c>
      <c r="AA296" s="5"/>
      <c r="AB296" s="5"/>
      <c r="AC296" s="5"/>
      <c r="AD296" s="5"/>
      <c r="AE296" s="5"/>
      <c r="AF296" s="5"/>
      <c r="AG296" s="5"/>
      <c r="AH296" s="38" t="str">
        <f t="shared" si="5"/>
        <v/>
      </c>
      <c r="AI296" s="5"/>
      <c r="AJ296" s="5"/>
      <c r="AK296" s="5"/>
      <c r="AL296" s="105" t="s">
        <v>1048</v>
      </c>
      <c r="AM296" s="32"/>
      <c r="AN296" s="32"/>
      <c r="AO296" s="32"/>
      <c r="AP296" s="32"/>
      <c r="AQ296" s="32"/>
      <c r="AR296" s="32"/>
      <c r="AS296" s="32"/>
      <c r="AT296" s="579" t="str">
        <f t="shared" si="4"/>
        <v/>
      </c>
      <c r="AU296" s="579"/>
      <c r="AV296" s="579" t="str">
        <f t="shared" si="6"/>
        <v>Yes</v>
      </c>
      <c r="AW296" s="579"/>
      <c r="AX296" s="109" t="s">
        <v>733</v>
      </c>
      <c r="AY296" s="5"/>
      <c r="AZ296" s="5"/>
      <c r="BA296" s="5"/>
      <c r="BB296" s="579" t="b">
        <f t="shared" si="7"/>
        <v>0</v>
      </c>
      <c r="BC296" s="579"/>
      <c r="BD296" s="5"/>
      <c r="BE296" s="5"/>
      <c r="BF296" s="5"/>
      <c r="BG296" s="5"/>
      <c r="BH296" s="5"/>
      <c r="BI296" s="5"/>
      <c r="BJ296" s="5"/>
      <c r="BK296" s="5"/>
      <c r="BL296" s="5"/>
      <c r="BM296" s="5"/>
      <c r="BN296" s="5"/>
      <c r="BO296" s="5"/>
      <c r="BP296" s="5"/>
      <c r="BQ296" s="5"/>
      <c r="BR296" s="5"/>
      <c r="BS296" s="5"/>
      <c r="BT296" s="5"/>
      <c r="BU296" s="5"/>
    </row>
    <row r="297" spans="1:73" hidden="1" x14ac:dyDescent="0.25">
      <c r="A297" s="5"/>
      <c r="B297" s="5"/>
      <c r="C297" s="32" t="s">
        <v>1049</v>
      </c>
      <c r="D297" s="5"/>
      <c r="E297" s="38"/>
      <c r="F297" s="5"/>
      <c r="G297" s="32"/>
      <c r="H297" s="5"/>
      <c r="I297" s="5"/>
      <c r="J297" s="5"/>
      <c r="K297" s="5"/>
      <c r="L297" s="129"/>
      <c r="M297" s="129"/>
      <c r="N297" s="387"/>
      <c r="O297" s="379"/>
      <c r="P297" s="379"/>
      <c r="Q297" s="379"/>
      <c r="R297" s="379"/>
      <c r="S297" s="379"/>
      <c r="T297" s="379"/>
      <c r="U297" s="105"/>
      <c r="V297" s="105"/>
      <c r="W297" s="105"/>
      <c r="X297" s="105"/>
      <c r="Y297" s="5"/>
      <c r="Z297" s="107" t="s">
        <v>1050</v>
      </c>
      <c r="AA297" s="5"/>
      <c r="AB297" s="5"/>
      <c r="AC297" s="5"/>
      <c r="AD297" s="5"/>
      <c r="AE297" s="5"/>
      <c r="AF297" s="5"/>
      <c r="AG297" s="5"/>
      <c r="AH297" s="38" t="str">
        <f t="shared" si="5"/>
        <v/>
      </c>
      <c r="AI297" s="5"/>
      <c r="AJ297" s="5"/>
      <c r="AK297" s="5"/>
      <c r="AL297" s="105" t="s">
        <v>1051</v>
      </c>
      <c r="AM297" s="32"/>
      <c r="AN297" s="32"/>
      <c r="AO297" s="32"/>
      <c r="AP297" s="32"/>
      <c r="AQ297" s="32"/>
      <c r="AR297" s="32"/>
      <c r="AS297" s="32"/>
      <c r="AT297" s="579" t="str">
        <f t="shared" si="4"/>
        <v/>
      </c>
      <c r="AU297" s="579"/>
      <c r="AV297" s="579" t="str">
        <f t="shared" si="6"/>
        <v>Yes</v>
      </c>
      <c r="AW297" s="579"/>
      <c r="AX297" s="109" t="s">
        <v>733</v>
      </c>
      <c r="AY297" s="5"/>
      <c r="AZ297" s="5"/>
      <c r="BA297" s="5"/>
      <c r="BB297" s="579" t="b">
        <f t="shared" si="7"/>
        <v>0</v>
      </c>
      <c r="BC297" s="579"/>
      <c r="BD297" s="5"/>
      <c r="BE297" s="5"/>
      <c r="BF297" s="5"/>
      <c r="BG297" s="5"/>
      <c r="BH297" s="5"/>
      <c r="BI297" s="5"/>
      <c r="BJ297" s="5"/>
      <c r="BK297" s="5"/>
      <c r="BL297" s="5"/>
      <c r="BM297" s="5"/>
      <c r="BN297" s="5"/>
      <c r="BO297" s="5"/>
      <c r="BP297" s="5"/>
      <c r="BQ297" s="5"/>
      <c r="BR297" s="5"/>
      <c r="BS297" s="5"/>
      <c r="BT297" s="5"/>
      <c r="BU297" s="5"/>
    </row>
    <row r="298" spans="1:73" hidden="1" x14ac:dyDescent="0.25">
      <c r="A298" s="5"/>
      <c r="B298" s="5"/>
      <c r="C298" s="32" t="s">
        <v>1052</v>
      </c>
      <c r="D298" s="5"/>
      <c r="E298" s="38"/>
      <c r="F298" s="5"/>
      <c r="G298" s="32"/>
      <c r="H298" s="5"/>
      <c r="I298" s="5"/>
      <c r="J298" s="5"/>
      <c r="K298" s="5"/>
      <c r="L298" s="129"/>
      <c r="M298" s="129"/>
      <c r="N298" s="387"/>
      <c r="O298" s="379"/>
      <c r="P298" s="379"/>
      <c r="Q298" s="379"/>
      <c r="R298" s="379"/>
      <c r="S298" s="379"/>
      <c r="T298" s="379"/>
      <c r="U298" s="105"/>
      <c r="V298" s="105"/>
      <c r="W298" s="105"/>
      <c r="X298" s="105"/>
      <c r="Y298" s="5"/>
      <c r="Z298" s="107" t="s">
        <v>1053</v>
      </c>
      <c r="AA298" s="5"/>
      <c r="AB298" s="5"/>
      <c r="AC298" s="5"/>
      <c r="AD298" s="5"/>
      <c r="AE298" s="5"/>
      <c r="AF298" s="5"/>
      <c r="AG298" s="5"/>
      <c r="AH298" s="38" t="str">
        <f t="shared" si="5"/>
        <v/>
      </c>
      <c r="AI298" s="5"/>
      <c r="AJ298" s="5"/>
      <c r="AK298" s="5"/>
      <c r="AL298" s="113" t="s">
        <v>1054</v>
      </c>
      <c r="AM298" s="32"/>
      <c r="AN298" s="32"/>
      <c r="AO298" s="32"/>
      <c r="AP298" s="32"/>
      <c r="AQ298" s="32"/>
      <c r="AR298" s="32"/>
      <c r="AS298" s="32"/>
      <c r="AT298" s="579" t="str">
        <f t="shared" si="4"/>
        <v/>
      </c>
      <c r="AU298" s="579"/>
      <c r="AV298" s="579" t="str">
        <f t="shared" si="6"/>
        <v>Yes</v>
      </c>
      <c r="AW298" s="579"/>
      <c r="AX298" s="108" t="s">
        <v>725</v>
      </c>
      <c r="AY298" s="5"/>
      <c r="AZ298" s="5"/>
      <c r="BA298" s="5"/>
      <c r="BB298" s="579" t="b">
        <f t="shared" si="7"/>
        <v>0</v>
      </c>
      <c r="BC298" s="579"/>
      <c r="BD298" s="5"/>
      <c r="BE298" s="5"/>
      <c r="BF298" s="5"/>
      <c r="BG298" s="5"/>
      <c r="BH298" s="5"/>
      <c r="BI298" s="5"/>
      <c r="BJ298" s="5"/>
      <c r="BK298" s="5"/>
      <c r="BL298" s="5"/>
      <c r="BM298" s="5"/>
      <c r="BN298" s="5"/>
      <c r="BO298" s="5"/>
      <c r="BP298" s="5"/>
      <c r="BQ298" s="5"/>
      <c r="BR298" s="5"/>
      <c r="BS298" s="5"/>
      <c r="BT298" s="5"/>
      <c r="BU298" s="5"/>
    </row>
    <row r="299" spans="1:73" hidden="1" x14ac:dyDescent="0.25">
      <c r="A299" s="5"/>
      <c r="B299" s="5"/>
      <c r="C299" s="32" t="s">
        <v>1055</v>
      </c>
      <c r="D299" s="5"/>
      <c r="E299" s="38"/>
      <c r="F299" s="5"/>
      <c r="G299" s="32"/>
      <c r="H299" s="5"/>
      <c r="I299" s="5"/>
      <c r="J299" s="5"/>
      <c r="K299" s="5"/>
      <c r="L299" s="129"/>
      <c r="M299" s="129"/>
      <c r="N299" s="387"/>
      <c r="O299" s="379"/>
      <c r="P299" s="379"/>
      <c r="Q299" s="379"/>
      <c r="R299" s="379"/>
      <c r="S299" s="379"/>
      <c r="T299" s="379"/>
      <c r="U299" s="105"/>
      <c r="V299" s="105"/>
      <c r="W299" s="105"/>
      <c r="X299" s="105"/>
      <c r="Y299" s="5"/>
      <c r="Z299" s="107" t="s">
        <v>1056</v>
      </c>
      <c r="AA299" s="5"/>
      <c r="AB299" s="5"/>
      <c r="AC299" s="5"/>
      <c r="AD299" s="5"/>
      <c r="AE299" s="5"/>
      <c r="AF299" s="5"/>
      <c r="AG299" s="5"/>
      <c r="AH299" s="38" t="str">
        <f t="shared" si="5"/>
        <v/>
      </c>
      <c r="AI299" s="5"/>
      <c r="AJ299" s="5"/>
      <c r="AK299" s="5"/>
      <c r="AL299" s="110" t="s">
        <v>1057</v>
      </c>
      <c r="AM299" s="32"/>
      <c r="AN299" s="32"/>
      <c r="AO299" s="32"/>
      <c r="AP299" s="32"/>
      <c r="AQ299" s="32"/>
      <c r="AR299" s="32"/>
      <c r="AS299" s="32"/>
      <c r="AT299" s="579" t="str">
        <f t="shared" si="4"/>
        <v/>
      </c>
      <c r="AU299" s="579"/>
      <c r="AV299" s="579" t="str">
        <f t="shared" si="6"/>
        <v>Yes</v>
      </c>
      <c r="AW299" s="579"/>
      <c r="AX299" s="108" t="s">
        <v>725</v>
      </c>
      <c r="AY299" s="5"/>
      <c r="AZ299" s="5"/>
      <c r="BA299" s="5"/>
      <c r="BB299" s="579" t="b">
        <f t="shared" si="7"/>
        <v>0</v>
      </c>
      <c r="BC299" s="579"/>
      <c r="BD299" s="5"/>
      <c r="BE299" s="5"/>
      <c r="BF299" s="5"/>
      <c r="BG299" s="5"/>
      <c r="BH299" s="5"/>
      <c r="BI299" s="5"/>
      <c r="BJ299" s="5"/>
      <c r="BK299" s="5"/>
      <c r="BL299" s="5"/>
      <c r="BM299" s="5"/>
      <c r="BN299" s="5"/>
      <c r="BO299" s="5"/>
      <c r="BP299" s="5"/>
      <c r="BQ299" s="5"/>
      <c r="BR299" s="5"/>
      <c r="BS299" s="5"/>
      <c r="BT299" s="5"/>
      <c r="BU299" s="5"/>
    </row>
    <row r="300" spans="1:73" hidden="1" x14ac:dyDescent="0.25">
      <c r="A300" s="5"/>
      <c r="B300" s="5"/>
      <c r="C300" s="32" t="s">
        <v>1058</v>
      </c>
      <c r="D300" s="5"/>
      <c r="E300" s="38"/>
      <c r="F300" s="5"/>
      <c r="G300" s="32"/>
      <c r="H300" s="5"/>
      <c r="I300" s="5"/>
      <c r="J300" s="5"/>
      <c r="K300" s="5"/>
      <c r="L300" s="129"/>
      <c r="M300" s="129"/>
      <c r="N300" s="387"/>
      <c r="O300" s="379"/>
      <c r="P300" s="379"/>
      <c r="Q300" s="379"/>
      <c r="R300" s="379"/>
      <c r="S300" s="379"/>
      <c r="T300" s="379"/>
      <c r="U300" s="105"/>
      <c r="V300" s="105"/>
      <c r="W300" s="105"/>
      <c r="X300" s="105"/>
      <c r="Y300" s="5"/>
      <c r="Z300" s="107" t="s">
        <v>1059</v>
      </c>
      <c r="AA300" s="5"/>
      <c r="AB300" s="5"/>
      <c r="AC300" s="5"/>
      <c r="AD300" s="5"/>
      <c r="AE300" s="5"/>
      <c r="AF300" s="5"/>
      <c r="AG300" s="5"/>
      <c r="AH300" s="38" t="str">
        <f t="shared" si="5"/>
        <v/>
      </c>
      <c r="AI300" s="5"/>
      <c r="AJ300" s="5"/>
      <c r="AK300" s="5"/>
      <c r="AL300" s="105" t="s">
        <v>1060</v>
      </c>
      <c r="AM300" s="32"/>
      <c r="AN300" s="32"/>
      <c r="AO300" s="32"/>
      <c r="AP300" s="32"/>
      <c r="AQ300" s="32"/>
      <c r="AR300" s="32"/>
      <c r="AS300" s="32"/>
      <c r="AT300" s="579" t="str">
        <f t="shared" si="4"/>
        <v/>
      </c>
      <c r="AU300" s="579"/>
      <c r="AV300" s="579" t="str">
        <f t="shared" si="6"/>
        <v>Yes</v>
      </c>
      <c r="AW300" s="579"/>
      <c r="AX300" s="109" t="s">
        <v>725</v>
      </c>
      <c r="AY300" s="5"/>
      <c r="AZ300" s="5"/>
      <c r="BA300" s="5"/>
      <c r="BB300" s="579" t="b">
        <f t="shared" si="7"/>
        <v>0</v>
      </c>
      <c r="BC300" s="579"/>
      <c r="BD300" s="5"/>
      <c r="BE300" s="5"/>
      <c r="BF300" s="5"/>
      <c r="BG300" s="5"/>
      <c r="BH300" s="5"/>
      <c r="BI300" s="5"/>
      <c r="BJ300" s="5"/>
      <c r="BK300" s="5"/>
      <c r="BL300" s="5"/>
      <c r="BM300" s="5"/>
      <c r="BN300" s="5"/>
      <c r="BO300" s="5"/>
      <c r="BP300" s="5"/>
      <c r="BQ300" s="5"/>
      <c r="BR300" s="5"/>
      <c r="BS300" s="5"/>
      <c r="BT300" s="5"/>
      <c r="BU300" s="5"/>
    </row>
    <row r="301" spans="1:73" hidden="1" x14ac:dyDescent="0.25">
      <c r="A301" s="5"/>
      <c r="B301" s="5"/>
      <c r="C301" s="32" t="s">
        <v>1061</v>
      </c>
      <c r="D301" s="5"/>
      <c r="E301" s="38"/>
      <c r="F301" s="5"/>
      <c r="G301" s="32"/>
      <c r="H301" s="5"/>
      <c r="I301" s="5"/>
      <c r="J301" s="5"/>
      <c r="K301" s="5"/>
      <c r="L301" s="129"/>
      <c r="M301" s="129"/>
      <c r="N301" s="387"/>
      <c r="O301" s="379"/>
      <c r="P301" s="379"/>
      <c r="Q301" s="379"/>
      <c r="R301" s="379"/>
      <c r="S301" s="379"/>
      <c r="T301" s="379"/>
      <c r="U301" s="105"/>
      <c r="V301" s="105"/>
      <c r="W301" s="105"/>
      <c r="X301" s="105"/>
      <c r="Y301" s="5"/>
      <c r="Z301" s="107" t="s">
        <v>1062</v>
      </c>
      <c r="AA301" s="5"/>
      <c r="AB301" s="5"/>
      <c r="AC301" s="5"/>
      <c r="AD301" s="5"/>
      <c r="AE301" s="5"/>
      <c r="AF301" s="5"/>
      <c r="AG301" s="5"/>
      <c r="AH301" s="38" t="str">
        <f t="shared" si="5"/>
        <v/>
      </c>
      <c r="AI301" s="5"/>
      <c r="AJ301" s="5"/>
      <c r="AK301" s="5"/>
      <c r="AL301" s="110" t="s">
        <v>1063</v>
      </c>
      <c r="AM301" s="32"/>
      <c r="AN301" s="32"/>
      <c r="AO301" s="32"/>
      <c r="AP301" s="32"/>
      <c r="AQ301" s="32"/>
      <c r="AR301" s="32"/>
      <c r="AS301" s="32"/>
      <c r="AT301" s="579" t="str">
        <f t="shared" si="4"/>
        <v/>
      </c>
      <c r="AU301" s="579"/>
      <c r="AV301" s="579" t="str">
        <f t="shared" si="6"/>
        <v>Yes</v>
      </c>
      <c r="AW301" s="579"/>
      <c r="AX301" s="108" t="s">
        <v>725</v>
      </c>
      <c r="AY301" s="5"/>
      <c r="AZ301" s="5"/>
      <c r="BA301" s="5"/>
      <c r="BB301" s="579" t="b">
        <f t="shared" si="7"/>
        <v>0</v>
      </c>
      <c r="BC301" s="579"/>
      <c r="BD301" s="5"/>
      <c r="BE301" s="5"/>
      <c r="BF301" s="5"/>
      <c r="BG301" s="5"/>
      <c r="BH301" s="5"/>
      <c r="BI301" s="5"/>
      <c r="BJ301" s="5"/>
      <c r="BK301" s="5"/>
      <c r="BL301" s="5"/>
      <c r="BM301" s="5"/>
      <c r="BN301" s="5"/>
      <c r="BO301" s="5"/>
      <c r="BP301" s="5"/>
      <c r="BQ301" s="5"/>
      <c r="BR301" s="5"/>
      <c r="BS301" s="5"/>
      <c r="BT301" s="5"/>
      <c r="BU301" s="5"/>
    </row>
    <row r="302" spans="1:73" hidden="1" x14ac:dyDescent="0.25">
      <c r="A302" s="5"/>
      <c r="B302" s="5"/>
      <c r="C302" s="32" t="s">
        <v>1064</v>
      </c>
      <c r="D302" s="5"/>
      <c r="E302" s="38"/>
      <c r="F302" s="5"/>
      <c r="G302" s="32"/>
      <c r="H302" s="5"/>
      <c r="I302" s="5"/>
      <c r="J302" s="5"/>
      <c r="K302" s="5"/>
      <c r="L302" s="129"/>
      <c r="M302" s="129"/>
      <c r="N302" s="387"/>
      <c r="O302" s="379"/>
      <c r="P302" s="379"/>
      <c r="Q302" s="379"/>
      <c r="R302" s="379"/>
      <c r="S302" s="379"/>
      <c r="T302" s="379"/>
      <c r="U302" s="105"/>
      <c r="V302" s="105"/>
      <c r="W302" s="105"/>
      <c r="X302" s="105"/>
      <c r="Y302" s="5"/>
      <c r="Z302" s="107"/>
      <c r="AA302" s="5"/>
      <c r="AB302" s="5"/>
      <c r="AC302" s="5"/>
      <c r="AD302" s="5"/>
      <c r="AE302" s="5"/>
      <c r="AF302" s="5"/>
      <c r="AG302" s="5"/>
      <c r="AH302" s="38"/>
      <c r="AI302" s="5"/>
      <c r="AJ302" s="5"/>
      <c r="AK302" s="5"/>
      <c r="AL302" s="110" t="s">
        <v>1066</v>
      </c>
      <c r="AM302" s="32"/>
      <c r="AN302" s="32"/>
      <c r="AO302" s="32"/>
      <c r="AP302" s="32"/>
      <c r="AQ302" s="32"/>
      <c r="AR302" s="32"/>
      <c r="AS302" s="32"/>
      <c r="AT302" s="579" t="str">
        <f t="shared" si="4"/>
        <v/>
      </c>
      <c r="AU302" s="579"/>
      <c r="AV302" s="579" t="str">
        <f t="shared" si="6"/>
        <v>Yes</v>
      </c>
      <c r="AW302" s="579"/>
      <c r="AX302" s="108" t="s">
        <v>725</v>
      </c>
      <c r="AY302" s="5"/>
      <c r="AZ302" s="5"/>
      <c r="BA302" s="5"/>
      <c r="BB302" s="579" t="b">
        <f t="shared" si="7"/>
        <v>0</v>
      </c>
      <c r="BC302" s="579"/>
      <c r="BD302" s="5"/>
      <c r="BE302" s="5"/>
      <c r="BF302" s="5"/>
      <c r="BG302" s="5"/>
      <c r="BH302" s="5"/>
      <c r="BI302" s="5"/>
      <c r="BJ302" s="5"/>
      <c r="BK302" s="5"/>
      <c r="BL302" s="5"/>
      <c r="BM302" s="5"/>
      <c r="BN302" s="5"/>
      <c r="BO302" s="5"/>
      <c r="BP302" s="5"/>
      <c r="BQ302" s="5"/>
      <c r="BR302" s="5"/>
      <c r="BS302" s="5"/>
      <c r="BT302" s="5"/>
      <c r="BU302" s="5"/>
    </row>
    <row r="303" spans="1:73" hidden="1" x14ac:dyDescent="0.25">
      <c r="A303" s="5"/>
      <c r="B303" s="5"/>
      <c r="C303" s="32" t="s">
        <v>1067</v>
      </c>
      <c r="D303" s="5"/>
      <c r="E303" s="38"/>
      <c r="F303" s="5"/>
      <c r="G303" s="32"/>
      <c r="H303" s="5"/>
      <c r="I303" s="5"/>
      <c r="J303" s="5"/>
      <c r="K303" s="5"/>
      <c r="L303" s="129"/>
      <c r="M303" s="129"/>
      <c r="N303" s="387"/>
      <c r="O303" s="379"/>
      <c r="P303" s="379"/>
      <c r="Q303" s="379"/>
      <c r="R303" s="379"/>
      <c r="S303" s="379"/>
      <c r="T303" s="379"/>
      <c r="U303" s="105"/>
      <c r="V303" s="105"/>
      <c r="W303" s="105"/>
      <c r="X303" s="105"/>
      <c r="Y303" s="5"/>
      <c r="Z303" s="107"/>
      <c r="AA303" s="5"/>
      <c r="AB303" s="5"/>
      <c r="AC303" s="5"/>
      <c r="AD303" s="5"/>
      <c r="AE303" s="5"/>
      <c r="AF303" s="5"/>
      <c r="AG303" s="5"/>
      <c r="AH303" s="38"/>
      <c r="AI303" s="5"/>
      <c r="AJ303" s="5"/>
      <c r="AK303" s="5"/>
      <c r="AL303" s="105" t="s">
        <v>1068</v>
      </c>
      <c r="AM303" s="32"/>
      <c r="AN303" s="32"/>
      <c r="AO303" s="32"/>
      <c r="AP303" s="32"/>
      <c r="AQ303" s="32"/>
      <c r="AR303" s="32"/>
      <c r="AS303" s="32"/>
      <c r="AT303" s="579" t="str">
        <f t="shared" si="4"/>
        <v/>
      </c>
      <c r="AU303" s="579"/>
      <c r="AV303" s="579" t="str">
        <f t="shared" si="6"/>
        <v>Yes</v>
      </c>
      <c r="AW303" s="579"/>
      <c r="AX303" s="109" t="s">
        <v>733</v>
      </c>
      <c r="AY303" s="5"/>
      <c r="AZ303" s="5"/>
      <c r="BA303" s="5"/>
      <c r="BB303" s="579" t="b">
        <f t="shared" si="7"/>
        <v>0</v>
      </c>
      <c r="BC303" s="579"/>
      <c r="BD303" s="5"/>
      <c r="BE303" s="5"/>
      <c r="BF303" s="5"/>
      <c r="BG303" s="5"/>
      <c r="BH303" s="5"/>
      <c r="BI303" s="5"/>
      <c r="BJ303" s="5"/>
      <c r="BK303" s="5"/>
      <c r="BL303" s="5"/>
      <c r="BM303" s="5"/>
      <c r="BN303" s="5"/>
      <c r="BO303" s="5"/>
      <c r="BP303" s="5"/>
      <c r="BQ303" s="5"/>
      <c r="BR303" s="5"/>
      <c r="BS303" s="5"/>
      <c r="BT303" s="5"/>
      <c r="BU303" s="5"/>
    </row>
    <row r="304" spans="1:73" hidden="1" x14ac:dyDescent="0.25">
      <c r="A304" s="5"/>
      <c r="B304" s="5"/>
      <c r="C304" s="32" t="s">
        <v>1069</v>
      </c>
      <c r="D304" s="5"/>
      <c r="E304" s="38"/>
      <c r="F304" s="5"/>
      <c r="G304" s="32"/>
      <c r="H304" s="5"/>
      <c r="I304" s="5"/>
      <c r="J304" s="5"/>
      <c r="K304" s="5"/>
      <c r="L304" s="129"/>
      <c r="M304" s="129"/>
      <c r="N304" s="387"/>
      <c r="O304" s="379"/>
      <c r="P304" s="379"/>
      <c r="Q304" s="379"/>
      <c r="R304" s="379"/>
      <c r="S304" s="379"/>
      <c r="T304" s="379"/>
      <c r="U304" s="105"/>
      <c r="V304" s="105"/>
      <c r="W304" s="105"/>
      <c r="X304" s="105"/>
      <c r="Y304" s="5"/>
      <c r="Z304" s="107"/>
      <c r="AA304" s="5"/>
      <c r="AB304" s="5"/>
      <c r="AC304" s="5"/>
      <c r="AD304" s="5"/>
      <c r="AE304" s="5"/>
      <c r="AF304" s="5"/>
      <c r="AG304" s="5"/>
      <c r="AH304" s="38"/>
      <c r="AI304" s="5"/>
      <c r="AJ304" s="5"/>
      <c r="AK304" s="5"/>
      <c r="AL304" s="105" t="s">
        <v>1070</v>
      </c>
      <c r="AM304" s="32"/>
      <c r="AN304" s="32"/>
      <c r="AO304" s="32"/>
      <c r="AP304" s="32"/>
      <c r="AQ304" s="32"/>
      <c r="AR304" s="32"/>
      <c r="AS304" s="32"/>
      <c r="AT304" s="579" t="str">
        <f t="shared" si="4"/>
        <v/>
      </c>
      <c r="AU304" s="579"/>
      <c r="AV304" s="579" t="str">
        <f t="shared" si="6"/>
        <v>No</v>
      </c>
      <c r="AW304" s="579"/>
      <c r="AX304" s="109" t="s">
        <v>729</v>
      </c>
      <c r="AY304" s="5"/>
      <c r="AZ304" s="5"/>
      <c r="BA304" s="5"/>
      <c r="BB304" s="579" t="b">
        <f t="shared" si="7"/>
        <v>0</v>
      </c>
      <c r="BC304" s="579"/>
      <c r="BD304" s="5"/>
      <c r="BE304" s="5"/>
      <c r="BF304" s="5"/>
      <c r="BG304" s="5"/>
      <c r="BH304" s="5"/>
      <c r="BI304" s="5"/>
      <c r="BJ304" s="5"/>
      <c r="BK304" s="5"/>
      <c r="BL304" s="5"/>
      <c r="BM304" s="5"/>
      <c r="BN304" s="5"/>
      <c r="BO304" s="5"/>
      <c r="BP304" s="5"/>
      <c r="BQ304" s="5"/>
      <c r="BR304" s="5"/>
      <c r="BS304" s="5"/>
      <c r="BT304" s="5"/>
      <c r="BU304" s="5"/>
    </row>
    <row r="305" spans="1:73" hidden="1" x14ac:dyDescent="0.25">
      <c r="A305" s="5"/>
      <c r="B305" s="5"/>
      <c r="C305" s="32" t="s">
        <v>1071</v>
      </c>
      <c r="D305" s="5"/>
      <c r="E305" s="38"/>
      <c r="F305" s="5"/>
      <c r="G305" s="32"/>
      <c r="H305" s="5"/>
      <c r="I305" s="5"/>
      <c r="J305" s="5"/>
      <c r="K305" s="5"/>
      <c r="L305" s="129"/>
      <c r="M305" s="129"/>
      <c r="N305" s="387"/>
      <c r="O305" s="379"/>
      <c r="P305" s="379"/>
      <c r="Q305" s="379"/>
      <c r="R305" s="379"/>
      <c r="S305" s="379"/>
      <c r="T305" s="379"/>
      <c r="U305" s="105"/>
      <c r="V305" s="105"/>
      <c r="W305" s="105"/>
      <c r="X305" s="105"/>
      <c r="Y305" s="5"/>
      <c r="Z305" s="107"/>
      <c r="AA305" s="5"/>
      <c r="AB305" s="5"/>
      <c r="AC305" s="5"/>
      <c r="AD305" s="5"/>
      <c r="AE305" s="5"/>
      <c r="AF305" s="5"/>
      <c r="AG305" s="5"/>
      <c r="AH305" s="38"/>
      <c r="AI305" s="5"/>
      <c r="AJ305" s="5"/>
      <c r="AK305" s="5"/>
      <c r="AL305" s="113" t="s">
        <v>1072</v>
      </c>
      <c r="AM305" s="32"/>
      <c r="AN305" s="32"/>
      <c r="AO305" s="32"/>
      <c r="AP305" s="32"/>
      <c r="AQ305" s="32"/>
      <c r="AR305" s="32"/>
      <c r="AS305" s="32"/>
      <c r="AT305" s="579" t="str">
        <f t="shared" si="4"/>
        <v/>
      </c>
      <c r="AU305" s="579"/>
      <c r="AV305" s="579" t="str">
        <f t="shared" si="6"/>
        <v>Yes</v>
      </c>
      <c r="AW305" s="579"/>
      <c r="AX305" s="108" t="s">
        <v>725</v>
      </c>
      <c r="AY305" s="5"/>
      <c r="AZ305" s="5"/>
      <c r="BA305" s="5"/>
      <c r="BB305" s="579" t="b">
        <f t="shared" si="7"/>
        <v>0</v>
      </c>
      <c r="BC305" s="579"/>
      <c r="BD305" s="5"/>
      <c r="BE305" s="5"/>
      <c r="BF305" s="5"/>
      <c r="BG305" s="5"/>
      <c r="BH305" s="5"/>
      <c r="BI305" s="5"/>
      <c r="BJ305" s="5"/>
      <c r="BK305" s="5"/>
      <c r="BL305" s="5"/>
      <c r="BM305" s="5"/>
      <c r="BN305" s="5"/>
      <c r="BO305" s="5"/>
      <c r="BP305" s="5"/>
      <c r="BQ305" s="5"/>
      <c r="BR305" s="5"/>
      <c r="BS305" s="5"/>
      <c r="BT305" s="5"/>
      <c r="BU305" s="5"/>
    </row>
    <row r="306" spans="1:73" hidden="1" x14ac:dyDescent="0.25">
      <c r="A306" s="5"/>
      <c r="B306" s="5"/>
      <c r="C306" s="32" t="s">
        <v>1073</v>
      </c>
      <c r="D306" s="5"/>
      <c r="E306" s="38"/>
      <c r="F306" s="5"/>
      <c r="G306" s="32"/>
      <c r="H306" s="5"/>
      <c r="I306" s="5"/>
      <c r="J306" s="5"/>
      <c r="K306" s="5"/>
      <c r="L306" s="129"/>
      <c r="M306" s="129"/>
      <c r="N306" s="387"/>
      <c r="O306" s="379"/>
      <c r="P306" s="379"/>
      <c r="Q306" s="379"/>
      <c r="R306" s="379"/>
      <c r="S306" s="379"/>
      <c r="T306" s="379"/>
      <c r="U306" s="105"/>
      <c r="V306" s="105"/>
      <c r="W306" s="105"/>
      <c r="X306" s="105"/>
      <c r="Y306" s="5"/>
      <c r="Z306" s="107"/>
      <c r="AA306" s="5"/>
      <c r="AB306" s="5"/>
      <c r="AC306" s="5"/>
      <c r="AD306" s="5"/>
      <c r="AE306" s="5"/>
      <c r="AF306" s="5"/>
      <c r="AG306" s="5"/>
      <c r="AH306" s="38"/>
      <c r="AI306" s="5"/>
      <c r="AJ306" s="5"/>
      <c r="AK306" s="5"/>
      <c r="AL306" s="110" t="s">
        <v>1074</v>
      </c>
      <c r="AM306" s="32"/>
      <c r="AN306" s="32"/>
      <c r="AO306" s="32"/>
      <c r="AP306" s="32"/>
      <c r="AQ306" s="32"/>
      <c r="AR306" s="32"/>
      <c r="AS306" s="32"/>
      <c r="AT306" s="579" t="str">
        <f t="shared" si="4"/>
        <v/>
      </c>
      <c r="AU306" s="579"/>
      <c r="AV306" s="579" t="str">
        <f t="shared" si="6"/>
        <v>Yes</v>
      </c>
      <c r="AW306" s="579"/>
      <c r="AX306" s="108" t="s">
        <v>725</v>
      </c>
      <c r="AY306" s="5"/>
      <c r="AZ306" s="5"/>
      <c r="BA306" s="5"/>
      <c r="BB306" s="579" t="b">
        <f t="shared" si="7"/>
        <v>0</v>
      </c>
      <c r="BC306" s="579"/>
      <c r="BD306" s="5"/>
      <c r="BE306" s="5"/>
      <c r="BF306" s="5"/>
      <c r="BG306" s="5"/>
      <c r="BH306" s="5"/>
      <c r="BI306" s="5"/>
      <c r="BJ306" s="5"/>
      <c r="BK306" s="5"/>
      <c r="BL306" s="5"/>
      <c r="BM306" s="5"/>
      <c r="BN306" s="5"/>
      <c r="BO306" s="5"/>
      <c r="BP306" s="5"/>
      <c r="BQ306" s="5"/>
      <c r="BR306" s="5"/>
      <c r="BS306" s="5"/>
      <c r="BT306" s="5"/>
      <c r="BU306" s="5"/>
    </row>
    <row r="307" spans="1:73" hidden="1" x14ac:dyDescent="0.25">
      <c r="A307" s="5"/>
      <c r="B307" s="5"/>
      <c r="C307" s="32" t="s">
        <v>1075</v>
      </c>
      <c r="D307" s="5"/>
      <c r="E307" s="38"/>
      <c r="F307" s="5"/>
      <c r="G307" s="32"/>
      <c r="H307" s="5"/>
      <c r="I307" s="5"/>
      <c r="J307" s="5"/>
      <c r="K307" s="5"/>
      <c r="L307" s="129"/>
      <c r="M307" s="129"/>
      <c r="N307" s="387"/>
      <c r="O307" s="379"/>
      <c r="P307" s="379"/>
      <c r="Q307" s="379"/>
      <c r="R307" s="379"/>
      <c r="S307" s="379"/>
      <c r="T307" s="379"/>
      <c r="U307" s="105"/>
      <c r="V307" s="105"/>
      <c r="W307" s="105"/>
      <c r="X307" s="105"/>
      <c r="Y307" s="5"/>
      <c r="Z307" s="32"/>
      <c r="AA307" s="5"/>
      <c r="AB307" s="5"/>
      <c r="AC307" s="5"/>
      <c r="AD307" s="5"/>
      <c r="AE307" s="5"/>
      <c r="AF307" s="5"/>
      <c r="AG307" s="5"/>
      <c r="AH307" s="5"/>
      <c r="AI307" s="5"/>
      <c r="AJ307" s="5"/>
      <c r="AK307" s="5"/>
      <c r="AL307" s="107" t="s">
        <v>1076</v>
      </c>
      <c r="AM307" s="32"/>
      <c r="AN307" s="32"/>
      <c r="AO307" s="32"/>
      <c r="AP307" s="32"/>
      <c r="AQ307" s="32"/>
      <c r="AR307" s="32"/>
      <c r="AS307" s="32"/>
      <c r="AT307" s="579" t="str">
        <f t="shared" si="4"/>
        <v/>
      </c>
      <c r="AU307" s="579"/>
      <c r="AV307" s="579" t="str">
        <f t="shared" si="6"/>
        <v>Yes</v>
      </c>
      <c r="AW307" s="579"/>
      <c r="AX307" s="108" t="s">
        <v>725</v>
      </c>
      <c r="AY307" s="5"/>
      <c r="AZ307" s="5"/>
      <c r="BA307" s="5"/>
      <c r="BB307" s="579" t="b">
        <f t="shared" si="7"/>
        <v>0</v>
      </c>
      <c r="BC307" s="579"/>
      <c r="BD307" s="5"/>
      <c r="BE307" s="5"/>
      <c r="BF307" s="5"/>
      <c r="BG307" s="5"/>
      <c r="BH307" s="5"/>
      <c r="BI307" s="5"/>
      <c r="BJ307" s="5"/>
      <c r="BK307" s="5"/>
      <c r="BL307" s="5"/>
      <c r="BM307" s="5"/>
      <c r="BN307" s="5"/>
      <c r="BO307" s="5"/>
      <c r="BP307" s="5"/>
      <c r="BQ307" s="5"/>
      <c r="BR307" s="5"/>
      <c r="BS307" s="5"/>
      <c r="BT307" s="5"/>
      <c r="BU307" s="5"/>
    </row>
    <row r="308" spans="1:73" hidden="1" x14ac:dyDescent="0.25">
      <c r="A308" s="5"/>
      <c r="B308" s="5"/>
      <c r="C308" s="32" t="s">
        <v>1077</v>
      </c>
      <c r="D308" s="5"/>
      <c r="E308" s="38"/>
      <c r="F308" s="5"/>
      <c r="G308" s="32"/>
      <c r="H308" s="5"/>
      <c r="I308" s="5"/>
      <c r="J308" s="5"/>
      <c r="K308" s="5"/>
      <c r="L308" s="129"/>
      <c r="M308" s="129"/>
      <c r="N308" s="387"/>
      <c r="O308" s="379"/>
      <c r="P308" s="379"/>
      <c r="Q308" s="379"/>
      <c r="R308" s="379"/>
      <c r="S308" s="379"/>
      <c r="T308" s="379"/>
      <c r="U308" s="105"/>
      <c r="V308" s="105"/>
      <c r="W308" s="105"/>
      <c r="X308" s="105"/>
      <c r="Y308" s="5"/>
      <c r="Z308" s="32"/>
      <c r="AA308" s="5"/>
      <c r="AB308" s="5"/>
      <c r="AC308" s="5"/>
      <c r="AD308" s="5"/>
      <c r="AE308" s="5"/>
      <c r="AF308" s="5"/>
      <c r="AG308" s="5"/>
      <c r="AH308" s="5"/>
      <c r="AI308" s="5"/>
      <c r="AJ308" s="5"/>
      <c r="AK308" s="5"/>
      <c r="AL308" s="107" t="s">
        <v>1078</v>
      </c>
      <c r="AM308" s="32"/>
      <c r="AN308" s="32"/>
      <c r="AO308" s="32"/>
      <c r="AP308" s="32"/>
      <c r="AQ308" s="32"/>
      <c r="AR308" s="32"/>
      <c r="AS308" s="32"/>
      <c r="AT308" s="579" t="str">
        <f t="shared" si="4"/>
        <v/>
      </c>
      <c r="AU308" s="579"/>
      <c r="AV308" s="579" t="str">
        <f t="shared" si="6"/>
        <v>Yes</v>
      </c>
      <c r="AW308" s="579"/>
      <c r="AX308" s="108" t="s">
        <v>725</v>
      </c>
      <c r="AY308" s="5"/>
      <c r="AZ308" s="5"/>
      <c r="BA308" s="5"/>
      <c r="BB308" s="579" t="b">
        <f t="shared" si="7"/>
        <v>0</v>
      </c>
      <c r="BC308" s="579"/>
      <c r="BD308" s="5"/>
      <c r="BE308" s="5"/>
      <c r="BF308" s="5"/>
      <c r="BG308" s="5"/>
      <c r="BH308" s="5"/>
      <c r="BI308" s="5"/>
      <c r="BJ308" s="5"/>
      <c r="BK308" s="5"/>
      <c r="BL308" s="5"/>
      <c r="BM308" s="5"/>
      <c r="BN308" s="5"/>
      <c r="BO308" s="5"/>
      <c r="BP308" s="5"/>
      <c r="BQ308" s="5"/>
      <c r="BR308" s="5"/>
      <c r="BS308" s="5"/>
      <c r="BT308" s="5"/>
      <c r="BU308" s="5"/>
    </row>
    <row r="309" spans="1:73" hidden="1" x14ac:dyDescent="0.25">
      <c r="A309" s="5"/>
      <c r="B309" s="5"/>
      <c r="C309" s="32" t="s">
        <v>1079</v>
      </c>
      <c r="D309" s="5"/>
      <c r="E309" s="38"/>
      <c r="F309" s="5"/>
      <c r="G309" s="32"/>
      <c r="H309" s="5"/>
      <c r="I309" s="5"/>
      <c r="J309" s="5"/>
      <c r="K309" s="5"/>
      <c r="L309" s="129"/>
      <c r="M309" s="129"/>
      <c r="N309" s="387"/>
      <c r="O309" s="379"/>
      <c r="P309" s="379"/>
      <c r="Q309" s="379"/>
      <c r="R309" s="379"/>
      <c r="S309" s="379"/>
      <c r="T309" s="379"/>
      <c r="U309" s="105"/>
      <c r="V309" s="105"/>
      <c r="W309" s="105"/>
      <c r="X309" s="105"/>
      <c r="Y309" s="5"/>
      <c r="Z309" s="32"/>
      <c r="AA309" s="5"/>
      <c r="AB309" s="5"/>
      <c r="AC309" s="5"/>
      <c r="AD309" s="5"/>
      <c r="AE309" s="5"/>
      <c r="AF309" s="5"/>
      <c r="AG309" s="5"/>
      <c r="AH309" s="5"/>
      <c r="AI309" s="5"/>
      <c r="AJ309" s="5"/>
      <c r="AK309" s="5"/>
      <c r="AL309" s="105" t="s">
        <v>1080</v>
      </c>
      <c r="AM309" s="32"/>
      <c r="AN309" s="32"/>
      <c r="AO309" s="32"/>
      <c r="AP309" s="32"/>
      <c r="AQ309" s="32"/>
      <c r="AR309" s="32"/>
      <c r="AS309" s="32"/>
      <c r="AT309" s="579" t="str">
        <f t="shared" si="4"/>
        <v/>
      </c>
      <c r="AU309" s="579"/>
      <c r="AV309" s="579" t="str">
        <f t="shared" si="6"/>
        <v>Yes</v>
      </c>
      <c r="AW309" s="579"/>
      <c r="AX309" s="31" t="s">
        <v>797</v>
      </c>
      <c r="AY309" s="5"/>
      <c r="AZ309" s="5"/>
      <c r="BA309" s="5"/>
      <c r="BB309" s="579" t="b">
        <f t="shared" si="7"/>
        <v>0</v>
      </c>
      <c r="BC309" s="579"/>
      <c r="BD309" s="5"/>
      <c r="BE309" s="5"/>
      <c r="BF309" s="5"/>
      <c r="BG309" s="5"/>
      <c r="BH309" s="5"/>
      <c r="BI309" s="5"/>
      <c r="BJ309" s="5"/>
      <c r="BK309" s="5"/>
      <c r="BL309" s="5"/>
      <c r="BM309" s="5"/>
      <c r="BN309" s="5"/>
      <c r="BO309" s="5"/>
      <c r="BP309" s="5"/>
      <c r="BQ309" s="5"/>
      <c r="BR309" s="5"/>
      <c r="BS309" s="5"/>
      <c r="BT309" s="5"/>
      <c r="BU309" s="5"/>
    </row>
    <row r="310" spans="1:73" hidden="1" x14ac:dyDescent="0.25">
      <c r="A310" s="5"/>
      <c r="B310" s="5"/>
      <c r="C310" s="32" t="s">
        <v>1081</v>
      </c>
      <c r="D310" s="5"/>
      <c r="E310" s="38"/>
      <c r="F310" s="5"/>
      <c r="G310" s="32"/>
      <c r="H310" s="5"/>
      <c r="I310" s="5"/>
      <c r="J310" s="5"/>
      <c r="K310" s="5"/>
      <c r="L310" s="129"/>
      <c r="M310" s="129"/>
      <c r="N310" s="387"/>
      <c r="O310" s="379"/>
      <c r="P310" s="379"/>
      <c r="Q310" s="379"/>
      <c r="R310" s="379"/>
      <c r="S310" s="379"/>
      <c r="T310" s="379"/>
      <c r="U310" s="105"/>
      <c r="V310" s="105"/>
      <c r="W310" s="105"/>
      <c r="X310" s="105"/>
      <c r="Y310" s="5"/>
      <c r="Z310" s="32"/>
      <c r="AA310" s="5"/>
      <c r="AB310" s="5"/>
      <c r="AC310" s="5"/>
      <c r="AD310" s="5"/>
      <c r="AE310" s="5"/>
      <c r="AF310" s="5"/>
      <c r="AG310" s="5"/>
      <c r="AH310" s="5"/>
      <c r="AI310" s="5"/>
      <c r="AJ310" s="5"/>
      <c r="AK310" s="5"/>
      <c r="AL310" s="105" t="s">
        <v>1082</v>
      </c>
      <c r="AM310" s="32"/>
      <c r="AN310" s="32"/>
      <c r="AO310" s="32"/>
      <c r="AP310" s="32"/>
      <c r="AQ310" s="32"/>
      <c r="AR310" s="32"/>
      <c r="AS310" s="32"/>
      <c r="AT310" s="579" t="str">
        <f t="shared" si="4"/>
        <v/>
      </c>
      <c r="AU310" s="579"/>
      <c r="AV310" s="579" t="str">
        <f t="shared" si="6"/>
        <v>Yes</v>
      </c>
      <c r="AW310" s="579"/>
      <c r="AX310" s="31" t="s">
        <v>743</v>
      </c>
      <c r="AY310" s="5"/>
      <c r="AZ310" s="5"/>
      <c r="BA310" s="5"/>
      <c r="BB310" s="579" t="b">
        <f t="shared" si="7"/>
        <v>0</v>
      </c>
      <c r="BC310" s="579"/>
      <c r="BD310" s="5"/>
      <c r="BE310" s="5"/>
      <c r="BF310" s="5"/>
      <c r="BG310" s="5"/>
      <c r="BH310" s="5"/>
      <c r="BI310" s="5"/>
      <c r="BJ310" s="5"/>
      <c r="BK310" s="5"/>
      <c r="BL310" s="5"/>
      <c r="BM310" s="5"/>
      <c r="BN310" s="5"/>
      <c r="BO310" s="5"/>
      <c r="BP310" s="5"/>
      <c r="BQ310" s="5"/>
      <c r="BR310" s="5"/>
      <c r="BS310" s="5"/>
      <c r="BT310" s="5"/>
      <c r="BU310" s="5"/>
    </row>
    <row r="311" spans="1:73" hidden="1" x14ac:dyDescent="0.25">
      <c r="A311" s="5"/>
      <c r="B311" s="5"/>
      <c r="C311" s="32" t="s">
        <v>1083</v>
      </c>
      <c r="D311" s="5"/>
      <c r="E311" s="38"/>
      <c r="F311" s="5"/>
      <c r="G311" s="32"/>
      <c r="H311" s="5"/>
      <c r="I311" s="5"/>
      <c r="J311" s="5"/>
      <c r="K311" s="5"/>
      <c r="L311" s="129"/>
      <c r="M311" s="129"/>
      <c r="N311" s="387"/>
      <c r="O311" s="379"/>
      <c r="P311" s="379"/>
      <c r="Q311" s="379"/>
      <c r="R311" s="379"/>
      <c r="S311" s="379"/>
      <c r="T311" s="379"/>
      <c r="U311" s="105"/>
      <c r="V311" s="105"/>
      <c r="W311" s="105"/>
      <c r="X311" s="105"/>
      <c r="Y311" s="5"/>
      <c r="Z311" s="32"/>
      <c r="AA311" s="5"/>
      <c r="AB311" s="5"/>
      <c r="AC311" s="5"/>
      <c r="AD311" s="5"/>
      <c r="AE311" s="5"/>
      <c r="AF311" s="5"/>
      <c r="AG311" s="5"/>
      <c r="AH311" s="5"/>
      <c r="AI311" s="5"/>
      <c r="AJ311" s="5"/>
      <c r="AK311" s="5"/>
      <c r="AL311" s="110" t="s">
        <v>1084</v>
      </c>
      <c r="AM311" s="32"/>
      <c r="AN311" s="32"/>
      <c r="AO311" s="32"/>
      <c r="AP311" s="32"/>
      <c r="AQ311" s="32"/>
      <c r="AR311" s="32"/>
      <c r="AS311" s="32"/>
      <c r="AT311" s="579" t="str">
        <f t="shared" si="4"/>
        <v/>
      </c>
      <c r="AU311" s="579"/>
      <c r="AV311" s="579" t="str">
        <f t="shared" si="6"/>
        <v>Yes</v>
      </c>
      <c r="AW311" s="579"/>
      <c r="AX311" s="108" t="s">
        <v>725</v>
      </c>
      <c r="AY311" s="5"/>
      <c r="AZ311" s="5"/>
      <c r="BA311" s="5"/>
      <c r="BB311" s="579" t="b">
        <f t="shared" si="7"/>
        <v>0</v>
      </c>
      <c r="BC311" s="579"/>
      <c r="BD311" s="5"/>
      <c r="BE311" s="5"/>
      <c r="BF311" s="5"/>
      <c r="BG311" s="5"/>
      <c r="BH311" s="5"/>
      <c r="BI311" s="5"/>
      <c r="BJ311" s="5"/>
      <c r="BK311" s="5"/>
      <c r="BL311" s="5"/>
      <c r="BM311" s="5"/>
      <c r="BN311" s="5"/>
      <c r="BO311" s="5"/>
      <c r="BP311" s="5"/>
      <c r="BQ311" s="5"/>
      <c r="BR311" s="5"/>
      <c r="BS311" s="5"/>
      <c r="BT311" s="5"/>
      <c r="BU311" s="5"/>
    </row>
    <row r="312" spans="1:73" hidden="1" x14ac:dyDescent="0.25">
      <c r="A312" s="5"/>
      <c r="B312" s="5"/>
      <c r="C312" s="32" t="s">
        <v>1085</v>
      </c>
      <c r="D312" s="5"/>
      <c r="E312" s="38"/>
      <c r="F312" s="5"/>
      <c r="G312" s="32"/>
      <c r="H312" s="5"/>
      <c r="I312" s="5"/>
      <c r="J312" s="5"/>
      <c r="K312" s="5"/>
      <c r="L312" s="129"/>
      <c r="M312" s="129"/>
      <c r="N312" s="387"/>
      <c r="O312" s="379"/>
      <c r="P312" s="379"/>
      <c r="Q312" s="379"/>
      <c r="R312" s="379"/>
      <c r="S312" s="379"/>
      <c r="T312" s="379"/>
      <c r="U312" s="105"/>
      <c r="V312" s="105"/>
      <c r="W312" s="105"/>
      <c r="X312" s="105"/>
      <c r="Y312" s="5"/>
      <c r="Z312" s="32"/>
      <c r="AA312" s="5"/>
      <c r="AB312" s="5"/>
      <c r="AC312" s="5"/>
      <c r="AD312" s="5"/>
      <c r="AE312" s="5"/>
      <c r="AF312" s="5"/>
      <c r="AG312" s="5"/>
      <c r="AH312" s="5"/>
      <c r="AI312" s="5"/>
      <c r="AJ312" s="5"/>
      <c r="AK312" s="5"/>
      <c r="AL312" s="105" t="s">
        <v>1086</v>
      </c>
      <c r="AM312" s="32"/>
      <c r="AN312" s="32"/>
      <c r="AO312" s="32"/>
      <c r="AP312" s="32"/>
      <c r="AQ312" s="32"/>
      <c r="AR312" s="32"/>
      <c r="AS312" s="32"/>
      <c r="AT312" s="579" t="str">
        <f t="shared" si="4"/>
        <v/>
      </c>
      <c r="AU312" s="579"/>
      <c r="AV312" s="579" t="str">
        <f t="shared" si="6"/>
        <v>Yes</v>
      </c>
      <c r="AW312" s="579"/>
      <c r="AX312" s="109" t="s">
        <v>725</v>
      </c>
      <c r="AY312" s="5"/>
      <c r="AZ312" s="5"/>
      <c r="BA312" s="5"/>
      <c r="BB312" s="579" t="b">
        <f t="shared" si="7"/>
        <v>0</v>
      </c>
      <c r="BC312" s="579"/>
      <c r="BD312" s="5"/>
      <c r="BE312" s="5"/>
      <c r="BF312" s="5"/>
      <c r="BG312" s="5"/>
      <c r="BH312" s="5"/>
      <c r="BI312" s="5"/>
      <c r="BJ312" s="5"/>
      <c r="BK312" s="5"/>
      <c r="BL312" s="5"/>
      <c r="BM312" s="5"/>
      <c r="BN312" s="5"/>
      <c r="BO312" s="5"/>
      <c r="BP312" s="5"/>
      <c r="BQ312" s="5"/>
      <c r="BR312" s="5"/>
      <c r="BS312" s="5"/>
      <c r="BT312" s="5"/>
      <c r="BU312" s="5"/>
    </row>
    <row r="313" spans="1:73" hidden="1" x14ac:dyDescent="0.25">
      <c r="A313" s="5"/>
      <c r="B313" s="5"/>
      <c r="C313" s="32" t="s">
        <v>1087</v>
      </c>
      <c r="D313" s="5"/>
      <c r="E313" s="38"/>
      <c r="F313" s="5"/>
      <c r="G313" s="32"/>
      <c r="H313" s="5"/>
      <c r="I313" s="5"/>
      <c r="J313" s="5"/>
      <c r="K313" s="5"/>
      <c r="L313" s="129"/>
      <c r="M313" s="129"/>
      <c r="N313" s="387"/>
      <c r="O313" s="379"/>
      <c r="P313" s="379"/>
      <c r="Q313" s="379"/>
      <c r="R313" s="379"/>
      <c r="S313" s="379"/>
      <c r="T313" s="379"/>
      <c r="U313" s="105"/>
      <c r="V313" s="105"/>
      <c r="W313" s="105"/>
      <c r="X313" s="105"/>
      <c r="Y313" s="5"/>
      <c r="Z313" s="32"/>
      <c r="AA313" s="5"/>
      <c r="AB313" s="5"/>
      <c r="AC313" s="5"/>
      <c r="AD313" s="5"/>
      <c r="AE313" s="5"/>
      <c r="AF313" s="5"/>
      <c r="AG313" s="5"/>
      <c r="AH313" s="5"/>
      <c r="AI313" s="5"/>
      <c r="AJ313" s="5"/>
      <c r="AK313" s="5"/>
      <c r="AL313" s="105" t="s">
        <v>1088</v>
      </c>
      <c r="AM313" s="32"/>
      <c r="AN313" s="32"/>
      <c r="AO313" s="32"/>
      <c r="AP313" s="32"/>
      <c r="AQ313" s="32"/>
      <c r="AR313" s="32"/>
      <c r="AS313" s="32"/>
      <c r="AT313" s="579" t="str">
        <f t="shared" si="4"/>
        <v/>
      </c>
      <c r="AU313" s="579"/>
      <c r="AV313" s="579" t="str">
        <f t="shared" si="6"/>
        <v>Yes</v>
      </c>
      <c r="AW313" s="579"/>
      <c r="AX313" s="109" t="s">
        <v>733</v>
      </c>
      <c r="AY313" s="5"/>
      <c r="AZ313" s="5"/>
      <c r="BA313" s="5"/>
      <c r="BB313" s="579" t="b">
        <f t="shared" si="7"/>
        <v>0</v>
      </c>
      <c r="BC313" s="579"/>
      <c r="BD313" s="5"/>
      <c r="BE313" s="5"/>
      <c r="BF313" s="5"/>
      <c r="BG313" s="5"/>
      <c r="BH313" s="5"/>
      <c r="BI313" s="5"/>
      <c r="BJ313" s="5"/>
      <c r="BK313" s="5"/>
      <c r="BL313" s="5"/>
      <c r="BM313" s="5"/>
      <c r="BN313" s="5"/>
      <c r="BO313" s="5"/>
      <c r="BP313" s="5"/>
      <c r="BQ313" s="5"/>
      <c r="BR313" s="5"/>
      <c r="BS313" s="5"/>
      <c r="BT313" s="5"/>
      <c r="BU313" s="5"/>
    </row>
    <row r="314" spans="1:73" hidden="1" x14ac:dyDescent="0.25">
      <c r="A314" s="5"/>
      <c r="B314" s="5"/>
      <c r="C314" s="32" t="s">
        <v>1089</v>
      </c>
      <c r="D314" s="5"/>
      <c r="E314" s="38"/>
      <c r="F314" s="5"/>
      <c r="G314" s="32"/>
      <c r="H314" s="5"/>
      <c r="I314" s="5"/>
      <c r="J314" s="5"/>
      <c r="K314" s="5"/>
      <c r="L314" s="129"/>
      <c r="M314" s="129"/>
      <c r="N314" s="387"/>
      <c r="O314" s="379"/>
      <c r="P314" s="379"/>
      <c r="Q314" s="379"/>
      <c r="R314" s="379"/>
      <c r="S314" s="379"/>
      <c r="T314" s="379"/>
      <c r="U314" s="105"/>
      <c r="V314" s="105"/>
      <c r="W314" s="105"/>
      <c r="X314" s="105"/>
      <c r="Y314" s="5"/>
      <c r="Z314" s="32"/>
      <c r="AA314" s="5"/>
      <c r="AB314" s="5"/>
      <c r="AC314" s="5"/>
      <c r="AD314" s="5"/>
      <c r="AE314" s="5"/>
      <c r="AF314" s="5"/>
      <c r="AG314" s="5"/>
      <c r="AH314" s="5"/>
      <c r="AI314" s="5"/>
      <c r="AJ314" s="5"/>
      <c r="AK314" s="5"/>
      <c r="AL314" s="110" t="s">
        <v>1090</v>
      </c>
      <c r="AM314" s="32"/>
      <c r="AN314" s="32"/>
      <c r="AO314" s="32"/>
      <c r="AP314" s="32"/>
      <c r="AQ314" s="32"/>
      <c r="AR314" s="32"/>
      <c r="AS314" s="32"/>
      <c r="AT314" s="579" t="str">
        <f t="shared" si="4"/>
        <v/>
      </c>
      <c r="AU314" s="579"/>
      <c r="AV314" s="579" t="str">
        <f t="shared" si="6"/>
        <v>Yes</v>
      </c>
      <c r="AW314" s="579"/>
      <c r="AX314" s="108" t="s">
        <v>725</v>
      </c>
      <c r="AY314" s="5"/>
      <c r="AZ314" s="5"/>
      <c r="BA314" s="5"/>
      <c r="BB314" s="579" t="b">
        <f t="shared" si="7"/>
        <v>0</v>
      </c>
      <c r="BC314" s="579"/>
      <c r="BD314" s="5"/>
      <c r="BE314" s="5"/>
      <c r="BF314" s="5"/>
      <c r="BG314" s="5"/>
      <c r="BH314" s="5"/>
      <c r="BI314" s="5"/>
      <c r="BJ314" s="5"/>
      <c r="BK314" s="5"/>
      <c r="BL314" s="5"/>
      <c r="BM314" s="5"/>
      <c r="BN314" s="5"/>
      <c r="BO314" s="5"/>
      <c r="BP314" s="5"/>
      <c r="BQ314" s="5"/>
      <c r="BR314" s="5"/>
      <c r="BS314" s="5"/>
      <c r="BT314" s="5"/>
      <c r="BU314" s="5"/>
    </row>
    <row r="315" spans="1:73" hidden="1" x14ac:dyDescent="0.25">
      <c r="A315" s="5"/>
      <c r="B315" s="5"/>
      <c r="C315" s="32" t="s">
        <v>1091</v>
      </c>
      <c r="D315" s="5"/>
      <c r="E315" s="38"/>
      <c r="F315" s="5"/>
      <c r="G315" s="32"/>
      <c r="H315" s="5"/>
      <c r="I315" s="5"/>
      <c r="J315" s="5"/>
      <c r="K315" s="5"/>
      <c r="L315" s="129"/>
      <c r="M315" s="129"/>
      <c r="N315" s="387"/>
      <c r="O315" s="379"/>
      <c r="P315" s="379"/>
      <c r="Q315" s="379"/>
      <c r="R315" s="379"/>
      <c r="S315" s="379"/>
      <c r="T315" s="379"/>
      <c r="U315" s="105"/>
      <c r="V315" s="105"/>
      <c r="W315" s="105"/>
      <c r="X315" s="105"/>
      <c r="Y315" s="5"/>
      <c r="Z315" s="32"/>
      <c r="AA315" s="5"/>
      <c r="AB315" s="5"/>
      <c r="AC315" s="5"/>
      <c r="AD315" s="5"/>
      <c r="AE315" s="5"/>
      <c r="AF315" s="5"/>
      <c r="AG315" s="5"/>
      <c r="AH315" s="5"/>
      <c r="AI315" s="5"/>
      <c r="AJ315" s="5"/>
      <c r="AK315" s="5"/>
      <c r="AL315" s="113" t="s">
        <v>1092</v>
      </c>
      <c r="AM315" s="32"/>
      <c r="AN315" s="32"/>
      <c r="AO315" s="32"/>
      <c r="AP315" s="32"/>
      <c r="AQ315" s="32"/>
      <c r="AR315" s="32"/>
      <c r="AS315" s="32"/>
      <c r="AT315" s="579" t="str">
        <f t="shared" si="4"/>
        <v/>
      </c>
      <c r="AU315" s="579"/>
      <c r="AV315" s="579" t="str">
        <f t="shared" si="6"/>
        <v>Yes</v>
      </c>
      <c r="AW315" s="579"/>
      <c r="AX315" s="108" t="s">
        <v>725</v>
      </c>
      <c r="AY315" s="5"/>
      <c r="AZ315" s="5"/>
      <c r="BA315" s="5"/>
      <c r="BB315" s="579" t="b">
        <f t="shared" si="7"/>
        <v>0</v>
      </c>
      <c r="BC315" s="579"/>
      <c r="BD315" s="5"/>
      <c r="BE315" s="5"/>
      <c r="BF315" s="5"/>
      <c r="BG315" s="5"/>
      <c r="BH315" s="5"/>
      <c r="BI315" s="5"/>
      <c r="BJ315" s="5"/>
      <c r="BK315" s="5"/>
      <c r="BL315" s="5"/>
      <c r="BM315" s="5"/>
      <c r="BN315" s="5"/>
      <c r="BO315" s="5"/>
      <c r="BP315" s="5"/>
      <c r="BQ315" s="5"/>
      <c r="BR315" s="5"/>
      <c r="BS315" s="5"/>
      <c r="BT315" s="5"/>
      <c r="BU315" s="5"/>
    </row>
    <row r="316" spans="1:73" hidden="1" x14ac:dyDescent="0.25">
      <c r="A316" s="5"/>
      <c r="B316" s="5"/>
      <c r="C316" s="32" t="s">
        <v>1093</v>
      </c>
      <c r="D316" s="5"/>
      <c r="E316" s="38"/>
      <c r="F316" s="5"/>
      <c r="G316" s="32"/>
      <c r="H316" s="5"/>
      <c r="I316" s="5"/>
      <c r="J316" s="5"/>
      <c r="K316" s="5"/>
      <c r="L316" s="129"/>
      <c r="M316" s="129"/>
      <c r="N316" s="387"/>
      <c r="O316" s="379"/>
      <c r="P316" s="379"/>
      <c r="Q316" s="379"/>
      <c r="R316" s="379"/>
      <c r="S316" s="379"/>
      <c r="T316" s="379"/>
      <c r="U316" s="105"/>
      <c r="V316" s="105"/>
      <c r="W316" s="105"/>
      <c r="X316" s="105"/>
      <c r="Y316" s="5"/>
      <c r="Z316" s="32"/>
      <c r="AA316" s="5"/>
      <c r="AB316" s="5"/>
      <c r="AC316" s="5"/>
      <c r="AD316" s="5"/>
      <c r="AE316" s="5"/>
      <c r="AF316" s="5"/>
      <c r="AG316" s="5"/>
      <c r="AH316" s="5"/>
      <c r="AI316" s="5"/>
      <c r="AJ316" s="5"/>
      <c r="AK316" s="5"/>
      <c r="AL316" s="105" t="s">
        <v>1094</v>
      </c>
      <c r="AM316" s="32"/>
      <c r="AN316" s="32"/>
      <c r="AO316" s="32"/>
      <c r="AP316" s="32"/>
      <c r="AQ316" s="32"/>
      <c r="AR316" s="32"/>
      <c r="AS316" s="32"/>
      <c r="AT316" s="579" t="str">
        <f t="shared" si="4"/>
        <v/>
      </c>
      <c r="AU316" s="579"/>
      <c r="AV316" s="579" t="str">
        <f t="shared" si="6"/>
        <v>Yes</v>
      </c>
      <c r="AW316" s="579"/>
      <c r="AX316" s="109" t="s">
        <v>733</v>
      </c>
      <c r="AY316" s="5"/>
      <c r="AZ316" s="5"/>
      <c r="BA316" s="5"/>
      <c r="BB316" s="579" t="b">
        <f t="shared" si="7"/>
        <v>0</v>
      </c>
      <c r="BC316" s="579"/>
      <c r="BD316" s="5"/>
      <c r="BE316" s="5"/>
      <c r="BF316" s="5"/>
      <c r="BG316" s="5"/>
      <c r="BH316" s="5"/>
      <c r="BI316" s="5"/>
      <c r="BJ316" s="5"/>
      <c r="BK316" s="5"/>
      <c r="BL316" s="5"/>
      <c r="BM316" s="5"/>
      <c r="BN316" s="5"/>
      <c r="BO316" s="5"/>
      <c r="BP316" s="5"/>
      <c r="BQ316" s="5"/>
      <c r="BR316" s="5"/>
      <c r="BS316" s="5"/>
      <c r="BT316" s="5"/>
      <c r="BU316" s="5"/>
    </row>
    <row r="317" spans="1:73" hidden="1" x14ac:dyDescent="0.25">
      <c r="A317" s="5"/>
      <c r="B317" s="5"/>
      <c r="C317" s="32" t="s">
        <v>1095</v>
      </c>
      <c r="D317" s="5"/>
      <c r="E317" s="38"/>
      <c r="F317" s="5"/>
      <c r="G317" s="32"/>
      <c r="H317" s="5"/>
      <c r="I317" s="5"/>
      <c r="J317" s="5"/>
      <c r="K317" s="5"/>
      <c r="L317" s="129"/>
      <c r="M317" s="129"/>
      <c r="N317" s="387"/>
      <c r="O317" s="379"/>
      <c r="P317" s="379"/>
      <c r="Q317" s="379"/>
      <c r="R317" s="379"/>
      <c r="S317" s="379"/>
      <c r="T317" s="379"/>
      <c r="U317" s="105"/>
      <c r="V317" s="105"/>
      <c r="W317" s="105"/>
      <c r="X317" s="105"/>
      <c r="Y317" s="5"/>
      <c r="Z317" s="32"/>
      <c r="AA317" s="5"/>
      <c r="AB317" s="5"/>
      <c r="AC317" s="5"/>
      <c r="AD317" s="5"/>
      <c r="AE317" s="5"/>
      <c r="AF317" s="5"/>
      <c r="AG317" s="5"/>
      <c r="AH317" s="5"/>
      <c r="AI317" s="5"/>
      <c r="AJ317" s="5"/>
      <c r="AK317" s="5"/>
      <c r="AL317" s="110" t="s">
        <v>1096</v>
      </c>
      <c r="AM317" s="32"/>
      <c r="AN317" s="32"/>
      <c r="AO317" s="32"/>
      <c r="AP317" s="32"/>
      <c r="AQ317" s="32"/>
      <c r="AR317" s="32"/>
      <c r="AS317" s="32"/>
      <c r="AT317" s="579" t="str">
        <f t="shared" si="4"/>
        <v/>
      </c>
      <c r="AU317" s="579"/>
      <c r="AV317" s="579" t="str">
        <f t="shared" si="6"/>
        <v>Yes</v>
      </c>
      <c r="AW317" s="579"/>
      <c r="AX317" s="108" t="s">
        <v>725</v>
      </c>
      <c r="AY317" s="5"/>
      <c r="AZ317" s="5"/>
      <c r="BA317" s="5"/>
      <c r="BB317" s="579" t="b">
        <f t="shared" si="7"/>
        <v>0</v>
      </c>
      <c r="BC317" s="579"/>
      <c r="BD317" s="5"/>
      <c r="BE317" s="5"/>
      <c r="BF317" s="5"/>
      <c r="BG317" s="5"/>
      <c r="BH317" s="5"/>
      <c r="BI317" s="5"/>
      <c r="BJ317" s="5"/>
      <c r="BK317" s="5"/>
      <c r="BL317" s="5"/>
      <c r="BM317" s="5"/>
      <c r="BN317" s="5"/>
      <c r="BO317" s="5"/>
      <c r="BP317" s="5"/>
      <c r="BQ317" s="5"/>
      <c r="BR317" s="5"/>
      <c r="BS317" s="5"/>
      <c r="BT317" s="5"/>
      <c r="BU317" s="5"/>
    </row>
    <row r="318" spans="1:73" hidden="1" x14ac:dyDescent="0.25">
      <c r="A318" s="5"/>
      <c r="B318" s="5"/>
      <c r="C318" s="32" t="s">
        <v>1097</v>
      </c>
      <c r="D318" s="5"/>
      <c r="E318" s="38"/>
      <c r="F318" s="5"/>
      <c r="G318" s="32"/>
      <c r="H318" s="5"/>
      <c r="I318" s="5"/>
      <c r="J318" s="5"/>
      <c r="K318" s="5"/>
      <c r="L318" s="129"/>
      <c r="M318" s="129"/>
      <c r="N318" s="387"/>
      <c r="O318" s="379"/>
      <c r="P318" s="379"/>
      <c r="Q318" s="379"/>
      <c r="R318" s="379"/>
      <c r="S318" s="379"/>
      <c r="T318" s="379"/>
      <c r="U318" s="105"/>
      <c r="V318" s="105"/>
      <c r="W318" s="105"/>
      <c r="X318" s="105"/>
      <c r="Y318" s="5"/>
      <c r="Z318" s="32"/>
      <c r="AA318" s="5"/>
      <c r="AB318" s="5"/>
      <c r="AC318" s="5"/>
      <c r="AD318" s="5"/>
      <c r="AE318" s="5"/>
      <c r="AF318" s="5"/>
      <c r="AG318" s="5"/>
      <c r="AH318" s="5"/>
      <c r="AI318" s="5"/>
      <c r="AJ318" s="5"/>
      <c r="AK318" s="5"/>
      <c r="AL318" s="105" t="s">
        <v>1098</v>
      </c>
      <c r="AM318" s="32"/>
      <c r="AN318" s="32"/>
      <c r="AO318" s="32"/>
      <c r="AP318" s="32"/>
      <c r="AQ318" s="32"/>
      <c r="AR318" s="32"/>
      <c r="AS318" s="32"/>
      <c r="AT318" s="579" t="str">
        <f t="shared" si="4"/>
        <v/>
      </c>
      <c r="AU318" s="579"/>
      <c r="AV318" s="579" t="str">
        <f t="shared" si="6"/>
        <v>Yes</v>
      </c>
      <c r="AW318" s="579"/>
      <c r="AX318" s="109" t="s">
        <v>733</v>
      </c>
      <c r="AY318" s="5"/>
      <c r="AZ318" s="5"/>
      <c r="BA318" s="5"/>
      <c r="BB318" s="579" t="b">
        <f t="shared" si="7"/>
        <v>0</v>
      </c>
      <c r="BC318" s="579"/>
      <c r="BD318" s="5"/>
      <c r="BE318" s="5"/>
      <c r="BF318" s="5"/>
      <c r="BG318" s="5"/>
      <c r="BH318" s="5"/>
      <c r="BI318" s="5"/>
      <c r="BJ318" s="5"/>
      <c r="BK318" s="5"/>
      <c r="BL318" s="5"/>
      <c r="BM318" s="5"/>
      <c r="BN318" s="5"/>
      <c r="BO318" s="5"/>
      <c r="BP318" s="5"/>
      <c r="BQ318" s="5"/>
      <c r="BR318" s="5"/>
      <c r="BS318" s="5"/>
      <c r="BT318" s="5"/>
      <c r="BU318" s="5"/>
    </row>
    <row r="319" spans="1:73" hidden="1" x14ac:dyDescent="0.25">
      <c r="A319" s="5"/>
      <c r="B319" s="5"/>
      <c r="C319" s="32" t="s">
        <v>1099</v>
      </c>
      <c r="D319" s="5"/>
      <c r="E319" s="38"/>
      <c r="F319" s="5"/>
      <c r="G319" s="32"/>
      <c r="H319" s="5"/>
      <c r="I319" s="5"/>
      <c r="J319" s="5"/>
      <c r="K319" s="5"/>
      <c r="L319" s="129"/>
      <c r="M319" s="129"/>
      <c r="N319" s="387"/>
      <c r="O319" s="379"/>
      <c r="P319" s="379"/>
      <c r="Q319" s="379"/>
      <c r="R319" s="379"/>
      <c r="S319" s="379"/>
      <c r="T319" s="379"/>
      <c r="U319" s="105"/>
      <c r="V319" s="105"/>
      <c r="W319" s="105"/>
      <c r="X319" s="105"/>
      <c r="Y319" s="5"/>
      <c r="Z319" s="32"/>
      <c r="AA319" s="5"/>
      <c r="AB319" s="5"/>
      <c r="AC319" s="5"/>
      <c r="AD319" s="5"/>
      <c r="AE319" s="5"/>
      <c r="AF319" s="5"/>
      <c r="AG319" s="5"/>
      <c r="AH319" s="5"/>
      <c r="AI319" s="5"/>
      <c r="AJ319" s="5"/>
      <c r="AK319" s="5"/>
      <c r="AL319" s="105" t="s">
        <v>1100</v>
      </c>
      <c r="AM319" s="32"/>
      <c r="AN319" s="32"/>
      <c r="AO319" s="32"/>
      <c r="AP319" s="32"/>
      <c r="AQ319" s="32"/>
      <c r="AR319" s="32"/>
      <c r="AS319" s="32"/>
      <c r="AT319" s="579" t="str">
        <f t="shared" ref="AT319:AT382" si="8">IF($AL319=$Q$183,"Yes","")</f>
        <v/>
      </c>
      <c r="AU319" s="579"/>
      <c r="AV319" s="579" t="str">
        <f t="shared" si="6"/>
        <v>Yes</v>
      </c>
      <c r="AW319" s="579"/>
      <c r="AX319" s="109" t="s">
        <v>733</v>
      </c>
      <c r="AY319" s="5"/>
      <c r="AZ319" s="5"/>
      <c r="BA319" s="5"/>
      <c r="BB319" s="579" t="b">
        <f t="shared" si="7"/>
        <v>0</v>
      </c>
      <c r="BC319" s="579"/>
      <c r="BD319" s="5"/>
      <c r="BE319" s="5"/>
      <c r="BF319" s="5"/>
      <c r="BG319" s="5"/>
      <c r="BH319" s="5"/>
      <c r="BI319" s="5"/>
      <c r="BJ319" s="5"/>
      <c r="BK319" s="5"/>
      <c r="BL319" s="5"/>
      <c r="BM319" s="5"/>
      <c r="BN319" s="5"/>
      <c r="BO319" s="5"/>
      <c r="BP319" s="5"/>
      <c r="BQ319" s="5"/>
      <c r="BR319" s="5"/>
      <c r="BS319" s="5"/>
      <c r="BT319" s="5"/>
      <c r="BU319" s="5"/>
    </row>
    <row r="320" spans="1:73" hidden="1" x14ac:dyDescent="0.25">
      <c r="A320" s="5"/>
      <c r="B320" s="5"/>
      <c r="C320" s="32" t="s">
        <v>1101</v>
      </c>
      <c r="D320" s="5"/>
      <c r="E320" s="38"/>
      <c r="F320" s="5"/>
      <c r="G320" s="32"/>
      <c r="H320" s="5"/>
      <c r="I320" s="5"/>
      <c r="J320" s="5"/>
      <c r="K320" s="5"/>
      <c r="L320" s="129"/>
      <c r="M320" s="129"/>
      <c r="N320" s="387"/>
      <c r="O320" s="379"/>
      <c r="P320" s="379"/>
      <c r="Q320" s="379"/>
      <c r="R320" s="379"/>
      <c r="S320" s="379"/>
      <c r="T320" s="379"/>
      <c r="U320" s="105"/>
      <c r="V320" s="105"/>
      <c r="W320" s="105"/>
      <c r="X320" s="105"/>
      <c r="Y320" s="5"/>
      <c r="Z320" s="32"/>
      <c r="AA320" s="5"/>
      <c r="AB320" s="5"/>
      <c r="AC320" s="5"/>
      <c r="AD320" s="5"/>
      <c r="AE320" s="5"/>
      <c r="AF320" s="5"/>
      <c r="AG320" s="5"/>
      <c r="AH320" s="5"/>
      <c r="AI320" s="5"/>
      <c r="AJ320" s="5"/>
      <c r="AK320" s="5"/>
      <c r="AL320" s="107" t="s">
        <v>1102</v>
      </c>
      <c r="AM320" s="32"/>
      <c r="AN320" s="32"/>
      <c r="AO320" s="32"/>
      <c r="AP320" s="32"/>
      <c r="AQ320" s="32"/>
      <c r="AR320" s="32"/>
      <c r="AS320" s="32"/>
      <c r="AT320" s="579" t="str">
        <f t="shared" si="8"/>
        <v/>
      </c>
      <c r="AU320" s="579"/>
      <c r="AV320" s="579" t="str">
        <f t="shared" ref="AV320:AV383" si="9">IF(AX320="90.1-2001","No","Yes")</f>
        <v>Yes</v>
      </c>
      <c r="AW320" s="579"/>
      <c r="AX320" s="108" t="s">
        <v>725</v>
      </c>
      <c r="AY320" s="5"/>
      <c r="AZ320" s="5"/>
      <c r="BA320" s="5"/>
      <c r="BB320" s="579" t="b">
        <f t="shared" ref="BB320:BB383" si="10">AND(AT320="Yes",AV320="Yes")</f>
        <v>0</v>
      </c>
      <c r="BC320" s="579"/>
      <c r="BD320" s="5"/>
      <c r="BE320" s="5"/>
      <c r="BF320" s="5"/>
      <c r="BG320" s="5"/>
      <c r="BH320" s="5"/>
      <c r="BI320" s="5"/>
      <c r="BJ320" s="5"/>
      <c r="BK320" s="5"/>
      <c r="BL320" s="5"/>
      <c r="BM320" s="5"/>
      <c r="BN320" s="5"/>
      <c r="BO320" s="5"/>
      <c r="BP320" s="5"/>
      <c r="BQ320" s="5"/>
      <c r="BR320" s="5"/>
      <c r="BS320" s="5"/>
      <c r="BT320" s="5"/>
      <c r="BU320" s="5"/>
    </row>
    <row r="321" spans="1:73" hidden="1" x14ac:dyDescent="0.25">
      <c r="A321" s="5"/>
      <c r="B321" s="5"/>
      <c r="C321" s="32" t="s">
        <v>1103</v>
      </c>
      <c r="D321" s="5"/>
      <c r="E321" s="38"/>
      <c r="F321" s="5"/>
      <c r="G321" s="32"/>
      <c r="H321" s="5"/>
      <c r="I321" s="5"/>
      <c r="J321" s="5"/>
      <c r="K321" s="5"/>
      <c r="L321" s="129"/>
      <c r="M321" s="129"/>
      <c r="N321" s="387"/>
      <c r="O321" s="379"/>
      <c r="P321" s="379"/>
      <c r="Q321" s="379"/>
      <c r="R321" s="379"/>
      <c r="S321" s="379"/>
      <c r="T321" s="379"/>
      <c r="U321" s="105"/>
      <c r="V321" s="105"/>
      <c r="W321" s="105"/>
      <c r="X321" s="105"/>
      <c r="Y321" s="5"/>
      <c r="Z321" s="32"/>
      <c r="AA321" s="5"/>
      <c r="AB321" s="5"/>
      <c r="AC321" s="5"/>
      <c r="AD321" s="5"/>
      <c r="AE321" s="5"/>
      <c r="AF321" s="5"/>
      <c r="AG321" s="5"/>
      <c r="AH321" s="5"/>
      <c r="AI321" s="5"/>
      <c r="AJ321" s="5"/>
      <c r="AK321" s="5"/>
      <c r="AL321" s="105" t="s">
        <v>1104</v>
      </c>
      <c r="AM321" s="32"/>
      <c r="AN321" s="32"/>
      <c r="AO321" s="32"/>
      <c r="AP321" s="32"/>
      <c r="AQ321" s="32"/>
      <c r="AR321" s="32"/>
      <c r="AS321" s="32"/>
      <c r="AT321" s="579" t="str">
        <f t="shared" si="8"/>
        <v/>
      </c>
      <c r="AU321" s="579"/>
      <c r="AV321" s="579" t="str">
        <f t="shared" si="9"/>
        <v>Yes</v>
      </c>
      <c r="AW321" s="579"/>
      <c r="AX321" s="109" t="s">
        <v>733</v>
      </c>
      <c r="AY321" s="5"/>
      <c r="AZ321" s="5"/>
      <c r="BA321" s="5"/>
      <c r="BB321" s="579" t="b">
        <f t="shared" si="10"/>
        <v>0</v>
      </c>
      <c r="BC321" s="579"/>
      <c r="BD321" s="5"/>
      <c r="BE321" s="5"/>
      <c r="BF321" s="5"/>
      <c r="BG321" s="5"/>
      <c r="BH321" s="5"/>
      <c r="BI321" s="5"/>
      <c r="BJ321" s="5"/>
      <c r="BK321" s="5"/>
      <c r="BL321" s="5"/>
      <c r="BM321" s="5"/>
      <c r="BN321" s="5"/>
      <c r="BO321" s="5"/>
      <c r="BP321" s="5"/>
      <c r="BQ321" s="5"/>
      <c r="BR321" s="5"/>
      <c r="BS321" s="5"/>
      <c r="BT321" s="5"/>
      <c r="BU321" s="5"/>
    </row>
    <row r="322" spans="1:73" hidden="1" x14ac:dyDescent="0.25">
      <c r="A322" s="5"/>
      <c r="B322" s="5"/>
      <c r="C322" s="32" t="s">
        <v>1105</v>
      </c>
      <c r="D322" s="5"/>
      <c r="E322" s="38"/>
      <c r="F322" s="5"/>
      <c r="G322" s="32"/>
      <c r="H322" s="5"/>
      <c r="I322" s="5"/>
      <c r="J322" s="5"/>
      <c r="K322" s="5"/>
      <c r="L322" s="129"/>
      <c r="M322" s="129"/>
      <c r="N322" s="387"/>
      <c r="O322" s="379"/>
      <c r="P322" s="379"/>
      <c r="Q322" s="379"/>
      <c r="R322" s="379"/>
      <c r="S322" s="379"/>
      <c r="T322" s="379"/>
      <c r="U322" s="105"/>
      <c r="V322" s="105"/>
      <c r="W322" s="105"/>
      <c r="X322" s="105"/>
      <c r="Y322" s="5"/>
      <c r="Z322" s="32"/>
      <c r="AA322" s="5"/>
      <c r="AB322" s="5"/>
      <c r="AC322" s="5"/>
      <c r="AD322" s="5"/>
      <c r="AE322" s="5"/>
      <c r="AF322" s="5"/>
      <c r="AG322" s="5"/>
      <c r="AH322" s="5"/>
      <c r="AI322" s="5"/>
      <c r="AJ322" s="5"/>
      <c r="AK322" s="5"/>
      <c r="AL322" s="105" t="s">
        <v>1107</v>
      </c>
      <c r="AM322" s="32"/>
      <c r="AN322" s="32"/>
      <c r="AO322" s="32"/>
      <c r="AP322" s="32"/>
      <c r="AQ322" s="32"/>
      <c r="AR322" s="32"/>
      <c r="AS322" s="32"/>
      <c r="AT322" s="579" t="str">
        <f t="shared" si="8"/>
        <v/>
      </c>
      <c r="AU322" s="579"/>
      <c r="AV322" s="579" t="str">
        <f t="shared" si="9"/>
        <v>Yes</v>
      </c>
      <c r="AW322" s="579"/>
      <c r="AX322" s="109" t="s">
        <v>733</v>
      </c>
      <c r="AY322" s="5"/>
      <c r="AZ322" s="5"/>
      <c r="BA322" s="5"/>
      <c r="BB322" s="579" t="b">
        <f t="shared" si="10"/>
        <v>0</v>
      </c>
      <c r="BC322" s="579"/>
      <c r="BD322" s="5"/>
      <c r="BE322" s="5"/>
      <c r="BF322" s="5"/>
      <c r="BG322" s="5"/>
      <c r="BH322" s="5"/>
      <c r="BI322" s="5"/>
      <c r="BJ322" s="5"/>
      <c r="BK322" s="5"/>
      <c r="BL322" s="5"/>
      <c r="BM322" s="5"/>
      <c r="BN322" s="5"/>
      <c r="BO322" s="5"/>
      <c r="BP322" s="5"/>
      <c r="BQ322" s="5"/>
      <c r="BR322" s="5"/>
      <c r="BS322" s="5"/>
      <c r="BT322" s="5"/>
      <c r="BU322" s="5"/>
    </row>
    <row r="323" spans="1:73" hidden="1" x14ac:dyDescent="0.25">
      <c r="A323" s="5"/>
      <c r="B323" s="5"/>
      <c r="C323" s="32" t="s">
        <v>1108</v>
      </c>
      <c r="D323" s="5"/>
      <c r="E323" s="38"/>
      <c r="F323" s="5"/>
      <c r="G323" s="32"/>
      <c r="H323" s="5"/>
      <c r="I323" s="5"/>
      <c r="J323" s="5"/>
      <c r="K323" s="5"/>
      <c r="L323" s="129"/>
      <c r="M323" s="129"/>
      <c r="N323" s="387"/>
      <c r="O323" s="379"/>
      <c r="P323" s="379"/>
      <c r="Q323" s="379"/>
      <c r="R323" s="379"/>
      <c r="S323" s="379"/>
      <c r="T323" s="379"/>
      <c r="U323" s="105"/>
      <c r="V323" s="105"/>
      <c r="W323" s="105"/>
      <c r="X323" s="105"/>
      <c r="Y323" s="5"/>
      <c r="Z323" s="32"/>
      <c r="AA323" s="5"/>
      <c r="AB323" s="5"/>
      <c r="AC323" s="5"/>
      <c r="AD323" s="5"/>
      <c r="AE323" s="5"/>
      <c r="AF323" s="5"/>
      <c r="AG323" s="5"/>
      <c r="AH323" s="5"/>
      <c r="AI323" s="5"/>
      <c r="AJ323" s="5"/>
      <c r="AK323" s="5"/>
      <c r="AL323" s="105" t="s">
        <v>1109</v>
      </c>
      <c r="AM323" s="32"/>
      <c r="AN323" s="32"/>
      <c r="AO323" s="32"/>
      <c r="AP323" s="32"/>
      <c r="AQ323" s="32"/>
      <c r="AR323" s="32"/>
      <c r="AS323" s="32"/>
      <c r="AT323" s="579" t="str">
        <f t="shared" si="8"/>
        <v/>
      </c>
      <c r="AU323" s="579"/>
      <c r="AV323" s="579" t="str">
        <f t="shared" si="9"/>
        <v>Yes</v>
      </c>
      <c r="AW323" s="579"/>
      <c r="AX323" s="109" t="s">
        <v>733</v>
      </c>
      <c r="AY323" s="5"/>
      <c r="AZ323" s="5"/>
      <c r="BA323" s="5"/>
      <c r="BB323" s="579" t="b">
        <f t="shared" si="10"/>
        <v>0</v>
      </c>
      <c r="BC323" s="579"/>
      <c r="BD323" s="5"/>
      <c r="BE323" s="5"/>
      <c r="BF323" s="5"/>
      <c r="BG323" s="5"/>
      <c r="BH323" s="5"/>
      <c r="BI323" s="5"/>
      <c r="BJ323" s="5"/>
      <c r="BK323" s="5"/>
      <c r="BL323" s="5"/>
      <c r="BM323" s="5"/>
      <c r="BN323" s="5"/>
      <c r="BO323" s="5"/>
      <c r="BP323" s="5"/>
      <c r="BQ323" s="5"/>
      <c r="BR323" s="5"/>
      <c r="BS323" s="5"/>
      <c r="BT323" s="5"/>
      <c r="BU323" s="5"/>
    </row>
    <row r="324" spans="1:73" hidden="1" x14ac:dyDescent="0.25">
      <c r="A324" s="5"/>
      <c r="B324" s="5"/>
      <c r="C324" s="32" t="s">
        <v>1110</v>
      </c>
      <c r="D324" s="5"/>
      <c r="E324" s="38"/>
      <c r="F324" s="5"/>
      <c r="G324" s="32"/>
      <c r="H324" s="5"/>
      <c r="I324" s="5"/>
      <c r="J324" s="5"/>
      <c r="K324" s="5"/>
      <c r="L324" s="129"/>
      <c r="M324" s="129"/>
      <c r="N324" s="387"/>
      <c r="O324" s="379"/>
      <c r="P324" s="379"/>
      <c r="Q324" s="379"/>
      <c r="R324" s="379"/>
      <c r="S324" s="379"/>
      <c r="T324" s="379"/>
      <c r="U324" s="105"/>
      <c r="V324" s="105"/>
      <c r="W324" s="105"/>
      <c r="X324" s="105"/>
      <c r="Y324" s="5"/>
      <c r="Z324" s="32"/>
      <c r="AA324" s="5"/>
      <c r="AB324" s="5"/>
      <c r="AC324" s="5"/>
      <c r="AD324" s="5"/>
      <c r="AE324" s="5"/>
      <c r="AF324" s="5"/>
      <c r="AG324" s="5"/>
      <c r="AH324" s="5"/>
      <c r="AI324" s="5"/>
      <c r="AJ324" s="5"/>
      <c r="AK324" s="5"/>
      <c r="AL324" s="105" t="s">
        <v>1111</v>
      </c>
      <c r="AM324" s="32"/>
      <c r="AN324" s="32"/>
      <c r="AO324" s="32"/>
      <c r="AP324" s="32"/>
      <c r="AQ324" s="32"/>
      <c r="AR324" s="32"/>
      <c r="AS324" s="32"/>
      <c r="AT324" s="579" t="str">
        <f t="shared" si="8"/>
        <v/>
      </c>
      <c r="AU324" s="579"/>
      <c r="AV324" s="579" t="str">
        <f t="shared" si="9"/>
        <v>Yes</v>
      </c>
      <c r="AW324" s="579"/>
      <c r="AX324" s="109" t="s">
        <v>733</v>
      </c>
      <c r="AY324" s="5"/>
      <c r="AZ324" s="5"/>
      <c r="BA324" s="5"/>
      <c r="BB324" s="579" t="b">
        <f t="shared" si="10"/>
        <v>0</v>
      </c>
      <c r="BC324" s="579"/>
      <c r="BD324" s="5"/>
      <c r="BE324" s="5"/>
      <c r="BF324" s="5"/>
      <c r="BG324" s="5"/>
      <c r="BH324" s="5"/>
      <c r="BI324" s="5"/>
      <c r="BJ324" s="5"/>
      <c r="BK324" s="5"/>
      <c r="BL324" s="5"/>
      <c r="BM324" s="5"/>
      <c r="BN324" s="5"/>
      <c r="BO324" s="5"/>
      <c r="BP324" s="5"/>
      <c r="BQ324" s="5"/>
      <c r="BR324" s="5"/>
      <c r="BS324" s="5"/>
      <c r="BT324" s="5"/>
      <c r="BU324" s="5"/>
    </row>
    <row r="325" spans="1:73" hidden="1" x14ac:dyDescent="0.25">
      <c r="A325" s="5"/>
      <c r="B325" s="5"/>
      <c r="C325" s="32" t="s">
        <v>1112</v>
      </c>
      <c r="D325" s="5"/>
      <c r="E325" s="38"/>
      <c r="F325" s="5"/>
      <c r="G325" s="32"/>
      <c r="H325" s="5"/>
      <c r="I325" s="5"/>
      <c r="J325" s="5"/>
      <c r="K325" s="5"/>
      <c r="L325" s="129"/>
      <c r="M325" s="129"/>
      <c r="N325" s="387"/>
      <c r="O325" s="379"/>
      <c r="P325" s="379"/>
      <c r="Q325" s="379"/>
      <c r="R325" s="379"/>
      <c r="S325" s="379"/>
      <c r="T325" s="379"/>
      <c r="U325" s="105"/>
      <c r="V325" s="105"/>
      <c r="W325" s="105"/>
      <c r="X325" s="105"/>
      <c r="Y325" s="5"/>
      <c r="Z325" s="32"/>
      <c r="AA325" s="5"/>
      <c r="AB325" s="5"/>
      <c r="AC325" s="5"/>
      <c r="AD325" s="5"/>
      <c r="AE325" s="5"/>
      <c r="AF325" s="5"/>
      <c r="AG325" s="5"/>
      <c r="AH325" s="5"/>
      <c r="AI325" s="5"/>
      <c r="AJ325" s="5"/>
      <c r="AK325" s="5"/>
      <c r="AL325" s="110" t="s">
        <v>1113</v>
      </c>
      <c r="AM325" s="32"/>
      <c r="AN325" s="32"/>
      <c r="AO325" s="32"/>
      <c r="AP325" s="32"/>
      <c r="AQ325" s="32"/>
      <c r="AR325" s="32"/>
      <c r="AS325" s="32"/>
      <c r="AT325" s="579" t="str">
        <f t="shared" si="8"/>
        <v/>
      </c>
      <c r="AU325" s="579"/>
      <c r="AV325" s="579" t="str">
        <f t="shared" si="9"/>
        <v>Yes</v>
      </c>
      <c r="AW325" s="579"/>
      <c r="AX325" s="108" t="s">
        <v>725</v>
      </c>
      <c r="AY325" s="5"/>
      <c r="AZ325" s="5"/>
      <c r="BA325" s="5"/>
      <c r="BB325" s="579" t="b">
        <f t="shared" si="10"/>
        <v>0</v>
      </c>
      <c r="BC325" s="579"/>
      <c r="BD325" s="5"/>
      <c r="BE325" s="5"/>
      <c r="BF325" s="5"/>
      <c r="BG325" s="5"/>
      <c r="BH325" s="5"/>
      <c r="BI325" s="5"/>
      <c r="BJ325" s="5"/>
      <c r="BK325" s="5"/>
      <c r="BL325" s="5"/>
      <c r="BM325" s="5"/>
      <c r="BN325" s="5"/>
      <c r="BO325" s="5"/>
      <c r="BP325" s="5"/>
      <c r="BQ325" s="5"/>
      <c r="BR325" s="5"/>
      <c r="BS325" s="5"/>
      <c r="BT325" s="5"/>
      <c r="BU325" s="5"/>
    </row>
    <row r="326" spans="1:73" hidden="1" x14ac:dyDescent="0.25">
      <c r="A326" s="5"/>
      <c r="B326" s="5"/>
      <c r="C326" s="32" t="s">
        <v>1114</v>
      </c>
      <c r="D326" s="5"/>
      <c r="E326" s="38"/>
      <c r="F326" s="5"/>
      <c r="G326" s="32"/>
      <c r="H326" s="5"/>
      <c r="I326" s="5"/>
      <c r="J326" s="5"/>
      <c r="K326" s="5"/>
      <c r="L326" s="129"/>
      <c r="M326" s="129"/>
      <c r="N326" s="387"/>
      <c r="O326" s="379"/>
      <c r="P326" s="379"/>
      <c r="Q326" s="379"/>
      <c r="R326" s="379"/>
      <c r="S326" s="379"/>
      <c r="T326" s="379"/>
      <c r="U326" s="105"/>
      <c r="V326" s="105"/>
      <c r="W326" s="105"/>
      <c r="X326" s="105"/>
      <c r="Y326" s="5"/>
      <c r="Z326" s="32"/>
      <c r="AA326" s="5"/>
      <c r="AB326" s="5"/>
      <c r="AC326" s="5"/>
      <c r="AD326" s="5"/>
      <c r="AE326" s="5"/>
      <c r="AF326" s="5"/>
      <c r="AG326" s="5"/>
      <c r="AH326" s="5"/>
      <c r="AI326" s="5"/>
      <c r="AJ326" s="5"/>
      <c r="AK326" s="5"/>
      <c r="AL326" s="105" t="s">
        <v>1115</v>
      </c>
      <c r="AM326" s="32"/>
      <c r="AN326" s="32"/>
      <c r="AO326" s="32"/>
      <c r="AP326" s="32"/>
      <c r="AQ326" s="32"/>
      <c r="AR326" s="32"/>
      <c r="AS326" s="32"/>
      <c r="AT326" s="579" t="str">
        <f t="shared" si="8"/>
        <v/>
      </c>
      <c r="AU326" s="579"/>
      <c r="AV326" s="579" t="str">
        <f t="shared" si="9"/>
        <v>Yes</v>
      </c>
      <c r="AW326" s="579"/>
      <c r="AX326" s="109" t="s">
        <v>733</v>
      </c>
      <c r="AY326" s="5"/>
      <c r="AZ326" s="5"/>
      <c r="BA326" s="5"/>
      <c r="BB326" s="579" t="b">
        <f t="shared" si="10"/>
        <v>0</v>
      </c>
      <c r="BC326" s="579"/>
      <c r="BD326" s="5"/>
      <c r="BE326" s="5"/>
      <c r="BF326" s="5"/>
      <c r="BG326" s="5"/>
      <c r="BH326" s="5"/>
      <c r="BI326" s="5"/>
      <c r="BJ326" s="5"/>
      <c r="BK326" s="5"/>
      <c r="BL326" s="5"/>
      <c r="BM326" s="5"/>
      <c r="BN326" s="5"/>
      <c r="BO326" s="5"/>
      <c r="BP326" s="5"/>
      <c r="BQ326" s="5"/>
      <c r="BR326" s="5"/>
      <c r="BS326" s="5"/>
      <c r="BT326" s="5"/>
      <c r="BU326" s="5"/>
    </row>
    <row r="327" spans="1:73" hidden="1" x14ac:dyDescent="0.25">
      <c r="A327" s="5"/>
      <c r="B327" s="5"/>
      <c r="C327" s="32" t="s">
        <v>1116</v>
      </c>
      <c r="D327" s="5"/>
      <c r="E327" s="38"/>
      <c r="F327" s="5"/>
      <c r="G327" s="32"/>
      <c r="H327" s="5"/>
      <c r="I327" s="5"/>
      <c r="J327" s="5"/>
      <c r="K327" s="5"/>
      <c r="L327" s="129"/>
      <c r="M327" s="129"/>
      <c r="N327" s="387"/>
      <c r="O327" s="379"/>
      <c r="P327" s="379"/>
      <c r="Q327" s="379"/>
      <c r="R327" s="379"/>
      <c r="S327" s="379"/>
      <c r="T327" s="379"/>
      <c r="U327" s="105"/>
      <c r="V327" s="105"/>
      <c r="W327" s="105"/>
      <c r="X327" s="105"/>
      <c r="Y327" s="5"/>
      <c r="Z327" s="32"/>
      <c r="AA327" s="5"/>
      <c r="AB327" s="5"/>
      <c r="AC327" s="5"/>
      <c r="AD327" s="5"/>
      <c r="AE327" s="5"/>
      <c r="AF327" s="5"/>
      <c r="AG327" s="5"/>
      <c r="AH327" s="5"/>
      <c r="AI327" s="5"/>
      <c r="AJ327" s="5"/>
      <c r="AK327" s="5"/>
      <c r="AL327" s="105" t="s">
        <v>1117</v>
      </c>
      <c r="AM327" s="32"/>
      <c r="AN327" s="32"/>
      <c r="AO327" s="32"/>
      <c r="AP327" s="32"/>
      <c r="AQ327" s="32"/>
      <c r="AR327" s="32"/>
      <c r="AS327" s="32"/>
      <c r="AT327" s="579" t="str">
        <f t="shared" si="8"/>
        <v/>
      </c>
      <c r="AU327" s="579"/>
      <c r="AV327" s="579" t="str">
        <f t="shared" si="9"/>
        <v>Yes</v>
      </c>
      <c r="AW327" s="579"/>
      <c r="AX327" s="109" t="s">
        <v>733</v>
      </c>
      <c r="AY327" s="5"/>
      <c r="AZ327" s="5"/>
      <c r="BA327" s="5"/>
      <c r="BB327" s="579" t="b">
        <f t="shared" si="10"/>
        <v>0</v>
      </c>
      <c r="BC327" s="579"/>
      <c r="BD327" s="5"/>
      <c r="BE327" s="5"/>
      <c r="BF327" s="5"/>
      <c r="BG327" s="5"/>
      <c r="BH327" s="5"/>
      <c r="BI327" s="5"/>
      <c r="BJ327" s="5"/>
      <c r="BK327" s="5"/>
      <c r="BL327" s="5"/>
      <c r="BM327" s="5"/>
      <c r="BN327" s="5"/>
      <c r="BO327" s="5"/>
      <c r="BP327" s="5"/>
      <c r="BQ327" s="5"/>
      <c r="BR327" s="5"/>
      <c r="BS327" s="5"/>
      <c r="BT327" s="5"/>
      <c r="BU327" s="5"/>
    </row>
    <row r="328" spans="1:73" hidden="1" x14ac:dyDescent="0.25">
      <c r="A328" s="5"/>
      <c r="B328" s="5"/>
      <c r="C328" s="32" t="s">
        <v>1118</v>
      </c>
      <c r="D328" s="5"/>
      <c r="E328" s="38"/>
      <c r="F328" s="5"/>
      <c r="G328" s="32"/>
      <c r="H328" s="5"/>
      <c r="I328" s="5"/>
      <c r="J328" s="5"/>
      <c r="K328" s="5"/>
      <c r="L328" s="129"/>
      <c r="M328" s="129"/>
      <c r="N328" s="387"/>
      <c r="O328" s="379"/>
      <c r="P328" s="379"/>
      <c r="Q328" s="379"/>
      <c r="R328" s="379"/>
      <c r="S328" s="379"/>
      <c r="T328" s="379"/>
      <c r="U328" s="105"/>
      <c r="V328" s="105"/>
      <c r="W328" s="105"/>
      <c r="X328" s="105"/>
      <c r="Y328" s="5"/>
      <c r="Z328" s="32"/>
      <c r="AA328" s="5"/>
      <c r="AB328" s="5"/>
      <c r="AC328" s="5"/>
      <c r="AD328" s="5"/>
      <c r="AE328" s="5"/>
      <c r="AF328" s="5"/>
      <c r="AG328" s="5"/>
      <c r="AH328" s="5"/>
      <c r="AI328" s="5"/>
      <c r="AJ328" s="5"/>
      <c r="AK328" s="5"/>
      <c r="AL328" s="105" t="s">
        <v>1119</v>
      </c>
      <c r="AM328" s="32"/>
      <c r="AN328" s="32"/>
      <c r="AO328" s="32"/>
      <c r="AP328" s="32"/>
      <c r="AQ328" s="32"/>
      <c r="AR328" s="32"/>
      <c r="AS328" s="32"/>
      <c r="AT328" s="579" t="str">
        <f t="shared" si="8"/>
        <v/>
      </c>
      <c r="AU328" s="579"/>
      <c r="AV328" s="579" t="str">
        <f t="shared" si="9"/>
        <v>Yes</v>
      </c>
      <c r="AW328" s="579"/>
      <c r="AX328" s="109" t="s">
        <v>733</v>
      </c>
      <c r="AY328" s="5"/>
      <c r="AZ328" s="5"/>
      <c r="BA328" s="5"/>
      <c r="BB328" s="579" t="b">
        <f t="shared" si="10"/>
        <v>0</v>
      </c>
      <c r="BC328" s="579"/>
      <c r="BD328" s="5"/>
      <c r="BE328" s="5"/>
      <c r="BF328" s="5"/>
      <c r="BG328" s="5"/>
      <c r="BH328" s="5"/>
      <c r="BI328" s="5"/>
      <c r="BJ328" s="5"/>
      <c r="BK328" s="5"/>
      <c r="BL328" s="5"/>
      <c r="BM328" s="5"/>
      <c r="BN328" s="5"/>
      <c r="BO328" s="5"/>
      <c r="BP328" s="5"/>
      <c r="BQ328" s="5"/>
      <c r="BR328" s="5"/>
      <c r="BS328" s="5"/>
      <c r="BT328" s="5"/>
      <c r="BU328" s="5"/>
    </row>
    <row r="329" spans="1:73" hidden="1" x14ac:dyDescent="0.25">
      <c r="A329" s="5"/>
      <c r="B329" s="5"/>
      <c r="C329" s="32" t="s">
        <v>1120</v>
      </c>
      <c r="D329" s="5"/>
      <c r="E329" s="38"/>
      <c r="F329" s="5"/>
      <c r="G329" s="32"/>
      <c r="H329" s="5"/>
      <c r="I329" s="5"/>
      <c r="J329" s="5"/>
      <c r="K329" s="5"/>
      <c r="L329" s="129"/>
      <c r="M329" s="129"/>
      <c r="N329" s="387"/>
      <c r="O329" s="379"/>
      <c r="P329" s="379"/>
      <c r="Q329" s="379"/>
      <c r="R329" s="379"/>
      <c r="S329" s="379"/>
      <c r="T329" s="379"/>
      <c r="U329" s="105"/>
      <c r="V329" s="105"/>
      <c r="W329" s="105"/>
      <c r="X329" s="105"/>
      <c r="Y329" s="5"/>
      <c r="Z329" s="32"/>
      <c r="AA329" s="5"/>
      <c r="AB329" s="5"/>
      <c r="AC329" s="5"/>
      <c r="AD329" s="5"/>
      <c r="AE329" s="5"/>
      <c r="AF329" s="5"/>
      <c r="AG329" s="5"/>
      <c r="AH329" s="5"/>
      <c r="AI329" s="5"/>
      <c r="AJ329" s="5"/>
      <c r="AK329" s="5"/>
      <c r="AL329" s="105" t="s">
        <v>1121</v>
      </c>
      <c r="AM329" s="32"/>
      <c r="AN329" s="32"/>
      <c r="AO329" s="32"/>
      <c r="AP329" s="32"/>
      <c r="AQ329" s="32"/>
      <c r="AR329" s="32"/>
      <c r="AS329" s="32"/>
      <c r="AT329" s="579" t="str">
        <f t="shared" si="8"/>
        <v/>
      </c>
      <c r="AU329" s="579"/>
      <c r="AV329" s="579" t="str">
        <f t="shared" si="9"/>
        <v>Yes</v>
      </c>
      <c r="AW329" s="579"/>
      <c r="AX329" s="109" t="s">
        <v>733</v>
      </c>
      <c r="AY329" s="5"/>
      <c r="AZ329" s="5"/>
      <c r="BA329" s="5"/>
      <c r="BB329" s="579" t="b">
        <f t="shared" si="10"/>
        <v>0</v>
      </c>
      <c r="BC329" s="579"/>
      <c r="BD329" s="5"/>
      <c r="BE329" s="5"/>
      <c r="BF329" s="5"/>
      <c r="BG329" s="5"/>
      <c r="BH329" s="5"/>
      <c r="BI329" s="5"/>
      <c r="BJ329" s="5"/>
      <c r="BK329" s="5"/>
      <c r="BL329" s="5"/>
      <c r="BM329" s="5"/>
      <c r="BN329" s="5"/>
      <c r="BO329" s="5"/>
      <c r="BP329" s="5"/>
      <c r="BQ329" s="5"/>
      <c r="BR329" s="5"/>
      <c r="BS329" s="5"/>
      <c r="BT329" s="5"/>
      <c r="BU329" s="5"/>
    </row>
    <row r="330" spans="1:73" hidden="1" x14ac:dyDescent="0.25">
      <c r="A330" s="5"/>
      <c r="B330" s="5"/>
      <c r="C330" s="32" t="s">
        <v>1122</v>
      </c>
      <c r="D330" s="5"/>
      <c r="E330" s="38"/>
      <c r="F330" s="5"/>
      <c r="G330" s="32"/>
      <c r="H330" s="5"/>
      <c r="I330" s="5"/>
      <c r="J330" s="5"/>
      <c r="K330" s="5"/>
      <c r="L330" s="129"/>
      <c r="M330" s="129"/>
      <c r="N330" s="387"/>
      <c r="O330" s="379"/>
      <c r="P330" s="379"/>
      <c r="Q330" s="379"/>
      <c r="R330" s="379"/>
      <c r="S330" s="379"/>
      <c r="T330" s="379"/>
      <c r="U330" s="105"/>
      <c r="V330" s="105"/>
      <c r="W330" s="105"/>
      <c r="X330" s="105"/>
      <c r="Y330" s="5"/>
      <c r="Z330" s="32"/>
      <c r="AA330" s="5"/>
      <c r="AB330" s="5"/>
      <c r="AC330" s="5"/>
      <c r="AD330" s="5"/>
      <c r="AE330" s="5"/>
      <c r="AF330" s="5"/>
      <c r="AG330" s="5"/>
      <c r="AH330" s="5"/>
      <c r="AI330" s="5"/>
      <c r="AJ330" s="5"/>
      <c r="AK330" s="5"/>
      <c r="AL330" s="105" t="s">
        <v>1123</v>
      </c>
      <c r="AM330" s="32"/>
      <c r="AN330" s="32"/>
      <c r="AO330" s="32"/>
      <c r="AP330" s="32"/>
      <c r="AQ330" s="32"/>
      <c r="AR330" s="32"/>
      <c r="AS330" s="32"/>
      <c r="AT330" s="579" t="str">
        <f t="shared" si="8"/>
        <v/>
      </c>
      <c r="AU330" s="579"/>
      <c r="AV330" s="579" t="str">
        <f t="shared" si="9"/>
        <v>No</v>
      </c>
      <c r="AW330" s="579"/>
      <c r="AX330" s="109" t="s">
        <v>729</v>
      </c>
      <c r="AY330" s="5"/>
      <c r="AZ330" s="5"/>
      <c r="BA330" s="5"/>
      <c r="BB330" s="579" t="b">
        <f t="shared" si="10"/>
        <v>0</v>
      </c>
      <c r="BC330" s="579"/>
      <c r="BD330" s="5"/>
      <c r="BE330" s="5"/>
      <c r="BF330" s="5"/>
      <c r="BG330" s="5"/>
      <c r="BH330" s="5"/>
      <c r="BI330" s="5"/>
      <c r="BJ330" s="5"/>
      <c r="BK330" s="5"/>
      <c r="BL330" s="5"/>
      <c r="BM330" s="5"/>
      <c r="BN330" s="5"/>
      <c r="BO330" s="5"/>
      <c r="BP330" s="5"/>
      <c r="BQ330" s="5"/>
      <c r="BR330" s="5"/>
      <c r="BS330" s="5"/>
      <c r="BT330" s="5"/>
      <c r="BU330" s="5"/>
    </row>
    <row r="331" spans="1:73" hidden="1" x14ac:dyDescent="0.25">
      <c r="A331" s="5"/>
      <c r="B331" s="5"/>
      <c r="C331" s="32" t="s">
        <v>1124</v>
      </c>
      <c r="D331" s="5"/>
      <c r="E331" s="38"/>
      <c r="F331" s="5"/>
      <c r="G331" s="32"/>
      <c r="H331" s="5"/>
      <c r="I331" s="5"/>
      <c r="J331" s="5"/>
      <c r="K331" s="5"/>
      <c r="L331" s="129"/>
      <c r="M331" s="129"/>
      <c r="N331" s="387"/>
      <c r="O331" s="379"/>
      <c r="P331" s="379"/>
      <c r="Q331" s="379"/>
      <c r="R331" s="379"/>
      <c r="S331" s="379"/>
      <c r="T331" s="379"/>
      <c r="U331" s="105"/>
      <c r="V331" s="105"/>
      <c r="W331" s="105"/>
      <c r="X331" s="105"/>
      <c r="Y331" s="5"/>
      <c r="Z331" s="32"/>
      <c r="AA331" s="5"/>
      <c r="AB331" s="5"/>
      <c r="AC331" s="5"/>
      <c r="AD331" s="5"/>
      <c r="AE331" s="5"/>
      <c r="AF331" s="5"/>
      <c r="AG331" s="5"/>
      <c r="AH331" s="5"/>
      <c r="AI331" s="5"/>
      <c r="AJ331" s="5"/>
      <c r="AK331" s="5"/>
      <c r="AL331" s="110" t="s">
        <v>1125</v>
      </c>
      <c r="AM331" s="32"/>
      <c r="AN331" s="32"/>
      <c r="AO331" s="32"/>
      <c r="AP331" s="32"/>
      <c r="AQ331" s="32"/>
      <c r="AR331" s="32"/>
      <c r="AS331" s="32"/>
      <c r="AT331" s="579" t="str">
        <f t="shared" si="8"/>
        <v/>
      </c>
      <c r="AU331" s="579"/>
      <c r="AV331" s="579" t="str">
        <f t="shared" si="9"/>
        <v>Yes</v>
      </c>
      <c r="AW331" s="579"/>
      <c r="AX331" s="108" t="s">
        <v>725</v>
      </c>
      <c r="AY331" s="5"/>
      <c r="AZ331" s="5"/>
      <c r="BA331" s="5"/>
      <c r="BB331" s="579" t="b">
        <f t="shared" si="10"/>
        <v>0</v>
      </c>
      <c r="BC331" s="579"/>
      <c r="BD331" s="5"/>
      <c r="BE331" s="5"/>
      <c r="BF331" s="5"/>
      <c r="BG331" s="5"/>
      <c r="BH331" s="5"/>
      <c r="BI331" s="5"/>
      <c r="BJ331" s="5"/>
      <c r="BK331" s="5"/>
      <c r="BL331" s="5"/>
      <c r="BM331" s="5"/>
      <c r="BN331" s="5"/>
      <c r="BO331" s="5"/>
      <c r="BP331" s="5"/>
      <c r="BQ331" s="5"/>
      <c r="BR331" s="5"/>
      <c r="BS331" s="5"/>
      <c r="BT331" s="5"/>
      <c r="BU331" s="5"/>
    </row>
    <row r="332" spans="1:73" hidden="1" x14ac:dyDescent="0.25">
      <c r="A332" s="5"/>
      <c r="B332" s="5"/>
      <c r="C332" s="32" t="s">
        <v>1126</v>
      </c>
      <c r="D332" s="5"/>
      <c r="E332" s="38"/>
      <c r="F332" s="5"/>
      <c r="G332" s="32"/>
      <c r="H332" s="5"/>
      <c r="I332" s="5"/>
      <c r="J332" s="5"/>
      <c r="K332" s="5"/>
      <c r="L332" s="129"/>
      <c r="M332" s="129"/>
      <c r="N332" s="387"/>
      <c r="O332" s="379"/>
      <c r="P332" s="379"/>
      <c r="Q332" s="379"/>
      <c r="R332" s="379"/>
      <c r="S332" s="379"/>
      <c r="T332" s="379"/>
      <c r="U332" s="105"/>
      <c r="V332" s="105"/>
      <c r="W332" s="105"/>
      <c r="X332" s="105"/>
      <c r="Y332" s="5"/>
      <c r="Z332" s="32"/>
      <c r="AA332" s="5"/>
      <c r="AB332" s="5"/>
      <c r="AC332" s="5"/>
      <c r="AD332" s="5"/>
      <c r="AE332" s="5"/>
      <c r="AF332" s="5"/>
      <c r="AG332" s="5"/>
      <c r="AH332" s="5"/>
      <c r="AI332" s="5"/>
      <c r="AJ332" s="5"/>
      <c r="AK332" s="5"/>
      <c r="AL332" s="110" t="s">
        <v>1127</v>
      </c>
      <c r="AM332" s="32"/>
      <c r="AN332" s="32"/>
      <c r="AO332" s="32"/>
      <c r="AP332" s="32"/>
      <c r="AQ332" s="32"/>
      <c r="AR332" s="32"/>
      <c r="AS332" s="32"/>
      <c r="AT332" s="579" t="str">
        <f t="shared" si="8"/>
        <v/>
      </c>
      <c r="AU332" s="579"/>
      <c r="AV332" s="579" t="str">
        <f t="shared" si="9"/>
        <v>Yes</v>
      </c>
      <c r="AW332" s="579"/>
      <c r="AX332" s="108" t="s">
        <v>725</v>
      </c>
      <c r="AY332" s="5"/>
      <c r="AZ332" s="5"/>
      <c r="BA332" s="5"/>
      <c r="BB332" s="579" t="b">
        <f t="shared" si="10"/>
        <v>0</v>
      </c>
      <c r="BC332" s="579"/>
      <c r="BD332" s="5"/>
      <c r="BE332" s="5"/>
      <c r="BF332" s="5"/>
      <c r="BG332" s="5"/>
      <c r="BH332" s="5"/>
      <c r="BI332" s="5"/>
      <c r="BJ332" s="5"/>
      <c r="BK332" s="5"/>
      <c r="BL332" s="5"/>
      <c r="BM332" s="5"/>
      <c r="BN332" s="5"/>
      <c r="BO332" s="5"/>
      <c r="BP332" s="5"/>
      <c r="BQ332" s="5"/>
      <c r="BR332" s="5"/>
      <c r="BS332" s="5"/>
      <c r="BT332" s="5"/>
      <c r="BU332" s="5"/>
    </row>
    <row r="333" spans="1:73" hidden="1" x14ac:dyDescent="0.25">
      <c r="A333" s="5"/>
      <c r="B333" s="5"/>
      <c r="C333" s="32" t="s">
        <v>1128</v>
      </c>
      <c r="D333" s="5"/>
      <c r="E333" s="38"/>
      <c r="F333" s="5"/>
      <c r="G333" s="32"/>
      <c r="H333" s="5"/>
      <c r="I333" s="5"/>
      <c r="J333" s="5"/>
      <c r="K333" s="5"/>
      <c r="L333" s="129"/>
      <c r="M333" s="129"/>
      <c r="N333" s="387"/>
      <c r="O333" s="379"/>
      <c r="P333" s="379"/>
      <c r="Q333" s="379"/>
      <c r="R333" s="379"/>
      <c r="S333" s="379"/>
      <c r="T333" s="379"/>
      <c r="U333" s="105"/>
      <c r="V333" s="105"/>
      <c r="W333" s="105"/>
      <c r="X333" s="105"/>
      <c r="Y333" s="5"/>
      <c r="Z333" s="32"/>
      <c r="AA333" s="5"/>
      <c r="AB333" s="5"/>
      <c r="AC333" s="5"/>
      <c r="AD333" s="5"/>
      <c r="AE333" s="5"/>
      <c r="AF333" s="5"/>
      <c r="AG333" s="5"/>
      <c r="AH333" s="5"/>
      <c r="AI333" s="5"/>
      <c r="AJ333" s="5"/>
      <c r="AK333" s="5"/>
      <c r="AL333" s="110" t="s">
        <v>1129</v>
      </c>
      <c r="AM333" s="32"/>
      <c r="AN333" s="32"/>
      <c r="AO333" s="32"/>
      <c r="AP333" s="32"/>
      <c r="AQ333" s="32"/>
      <c r="AR333" s="32"/>
      <c r="AS333" s="32"/>
      <c r="AT333" s="579" t="str">
        <f t="shared" si="8"/>
        <v/>
      </c>
      <c r="AU333" s="579"/>
      <c r="AV333" s="579" t="str">
        <f t="shared" si="9"/>
        <v>Yes</v>
      </c>
      <c r="AW333" s="579"/>
      <c r="AX333" s="108" t="s">
        <v>725</v>
      </c>
      <c r="AY333" s="5"/>
      <c r="AZ333" s="5"/>
      <c r="BA333" s="5"/>
      <c r="BB333" s="579" t="b">
        <f t="shared" si="10"/>
        <v>0</v>
      </c>
      <c r="BC333" s="579"/>
      <c r="BD333" s="5"/>
      <c r="BE333" s="5"/>
      <c r="BF333" s="5"/>
      <c r="BG333" s="5"/>
      <c r="BH333" s="5"/>
      <c r="BI333" s="5"/>
      <c r="BJ333" s="5"/>
      <c r="BK333" s="5"/>
      <c r="BL333" s="5"/>
      <c r="BM333" s="5"/>
      <c r="BN333" s="5"/>
      <c r="BO333" s="5"/>
      <c r="BP333" s="5"/>
      <c r="BQ333" s="5"/>
      <c r="BR333" s="5"/>
      <c r="BS333" s="5"/>
      <c r="BT333" s="5"/>
      <c r="BU333" s="5"/>
    </row>
    <row r="334" spans="1:73" hidden="1" x14ac:dyDescent="0.25">
      <c r="A334" s="5"/>
      <c r="B334" s="5"/>
      <c r="C334" s="32" t="s">
        <v>1130</v>
      </c>
      <c r="D334" s="5"/>
      <c r="E334" s="38"/>
      <c r="F334" s="5"/>
      <c r="G334" s="32"/>
      <c r="H334" s="5"/>
      <c r="I334" s="5"/>
      <c r="J334" s="5"/>
      <c r="K334" s="5"/>
      <c r="L334" s="129"/>
      <c r="M334" s="129"/>
      <c r="N334" s="387"/>
      <c r="O334" s="379"/>
      <c r="P334" s="379"/>
      <c r="Q334" s="379"/>
      <c r="R334" s="379"/>
      <c r="S334" s="379"/>
      <c r="T334" s="379"/>
      <c r="U334" s="105"/>
      <c r="V334" s="105"/>
      <c r="W334" s="105"/>
      <c r="X334" s="105"/>
      <c r="Y334" s="5"/>
      <c r="Z334" s="32"/>
      <c r="AA334" s="5"/>
      <c r="AB334" s="5"/>
      <c r="AC334" s="5"/>
      <c r="AD334" s="5"/>
      <c r="AE334" s="5"/>
      <c r="AF334" s="5"/>
      <c r="AG334" s="5"/>
      <c r="AH334" s="5"/>
      <c r="AI334" s="5"/>
      <c r="AJ334" s="5"/>
      <c r="AK334" s="5"/>
      <c r="AL334" s="107" t="s">
        <v>1131</v>
      </c>
      <c r="AM334" s="32"/>
      <c r="AN334" s="32"/>
      <c r="AO334" s="32"/>
      <c r="AP334" s="32"/>
      <c r="AQ334" s="32"/>
      <c r="AR334" s="32"/>
      <c r="AS334" s="32"/>
      <c r="AT334" s="579" t="str">
        <f t="shared" si="8"/>
        <v/>
      </c>
      <c r="AU334" s="579"/>
      <c r="AV334" s="579" t="str">
        <f t="shared" si="9"/>
        <v>Yes</v>
      </c>
      <c r="AW334" s="579"/>
      <c r="AX334" s="108" t="s">
        <v>725</v>
      </c>
      <c r="AY334" s="5"/>
      <c r="AZ334" s="5"/>
      <c r="BA334" s="5"/>
      <c r="BB334" s="579" t="b">
        <f t="shared" si="10"/>
        <v>0</v>
      </c>
      <c r="BC334" s="579"/>
      <c r="BD334" s="5"/>
      <c r="BE334" s="5"/>
      <c r="BF334" s="5"/>
      <c r="BG334" s="5"/>
      <c r="BH334" s="5"/>
      <c r="BI334" s="5"/>
      <c r="BJ334" s="5"/>
      <c r="BK334" s="5"/>
      <c r="BL334" s="5"/>
      <c r="BM334" s="5"/>
      <c r="BN334" s="5"/>
      <c r="BO334" s="5"/>
      <c r="BP334" s="5"/>
      <c r="BQ334" s="5"/>
      <c r="BR334" s="5"/>
      <c r="BS334" s="5"/>
      <c r="BT334" s="5"/>
      <c r="BU334" s="5"/>
    </row>
    <row r="335" spans="1:73" hidden="1" x14ac:dyDescent="0.25">
      <c r="A335" s="5"/>
      <c r="B335" s="5"/>
      <c r="C335" s="32" t="s">
        <v>1132</v>
      </c>
      <c r="D335" s="5"/>
      <c r="E335" s="38"/>
      <c r="F335" s="5"/>
      <c r="G335" s="32"/>
      <c r="H335" s="5"/>
      <c r="I335" s="5"/>
      <c r="J335" s="5"/>
      <c r="K335" s="5"/>
      <c r="L335" s="129"/>
      <c r="M335" s="129"/>
      <c r="N335" s="387"/>
      <c r="O335" s="379"/>
      <c r="P335" s="379"/>
      <c r="Q335" s="379"/>
      <c r="R335" s="379"/>
      <c r="S335" s="379"/>
      <c r="T335" s="379"/>
      <c r="U335" s="105"/>
      <c r="V335" s="105"/>
      <c r="W335" s="105"/>
      <c r="X335" s="105"/>
      <c r="Y335" s="5"/>
      <c r="Z335" s="32"/>
      <c r="AA335" s="5"/>
      <c r="AB335" s="5"/>
      <c r="AC335" s="5"/>
      <c r="AD335" s="5"/>
      <c r="AE335" s="5"/>
      <c r="AF335" s="5"/>
      <c r="AG335" s="5"/>
      <c r="AH335" s="5"/>
      <c r="AI335" s="5"/>
      <c r="AJ335" s="5"/>
      <c r="AK335" s="5"/>
      <c r="AL335" s="110" t="s">
        <v>1133</v>
      </c>
      <c r="AM335" s="32"/>
      <c r="AN335" s="32"/>
      <c r="AO335" s="32"/>
      <c r="AP335" s="32"/>
      <c r="AQ335" s="32"/>
      <c r="AR335" s="32"/>
      <c r="AS335" s="32"/>
      <c r="AT335" s="579" t="str">
        <f t="shared" si="8"/>
        <v/>
      </c>
      <c r="AU335" s="579"/>
      <c r="AV335" s="579" t="str">
        <f t="shared" si="9"/>
        <v>Yes</v>
      </c>
      <c r="AW335" s="579"/>
      <c r="AX335" s="108" t="s">
        <v>725</v>
      </c>
      <c r="AY335" s="5"/>
      <c r="AZ335" s="5"/>
      <c r="BA335" s="5"/>
      <c r="BB335" s="579" t="b">
        <f t="shared" si="10"/>
        <v>0</v>
      </c>
      <c r="BC335" s="579"/>
      <c r="BD335" s="5"/>
      <c r="BE335" s="5"/>
      <c r="BF335" s="5"/>
      <c r="BG335" s="5"/>
      <c r="BH335" s="5"/>
      <c r="BI335" s="5"/>
      <c r="BJ335" s="5"/>
      <c r="BK335" s="5"/>
      <c r="BL335" s="5"/>
      <c r="BM335" s="5"/>
      <c r="BN335" s="5"/>
      <c r="BO335" s="5"/>
      <c r="BP335" s="5"/>
      <c r="BQ335" s="5"/>
      <c r="BR335" s="5"/>
      <c r="BS335" s="5"/>
      <c r="BT335" s="5"/>
      <c r="BU335" s="5"/>
    </row>
    <row r="336" spans="1:73" hidden="1" x14ac:dyDescent="0.25">
      <c r="A336" s="5"/>
      <c r="B336" s="5"/>
      <c r="C336" s="32" t="s">
        <v>1134</v>
      </c>
      <c r="D336" s="5"/>
      <c r="E336" s="38"/>
      <c r="F336" s="5"/>
      <c r="G336" s="32"/>
      <c r="H336" s="5"/>
      <c r="I336" s="5"/>
      <c r="J336" s="5"/>
      <c r="K336" s="5"/>
      <c r="L336" s="129"/>
      <c r="M336" s="129"/>
      <c r="N336" s="387"/>
      <c r="O336" s="379"/>
      <c r="P336" s="379"/>
      <c r="Q336" s="379"/>
      <c r="R336" s="379"/>
      <c r="S336" s="379"/>
      <c r="T336" s="379"/>
      <c r="U336" s="105"/>
      <c r="V336" s="105"/>
      <c r="W336" s="105"/>
      <c r="X336" s="105"/>
      <c r="Y336" s="5"/>
      <c r="Z336" s="32"/>
      <c r="AA336" s="5"/>
      <c r="AB336" s="5"/>
      <c r="AC336" s="5"/>
      <c r="AD336" s="5"/>
      <c r="AE336" s="5"/>
      <c r="AF336" s="5"/>
      <c r="AG336" s="5"/>
      <c r="AH336" s="5"/>
      <c r="AI336" s="5"/>
      <c r="AJ336" s="5"/>
      <c r="AK336" s="5"/>
      <c r="AL336" s="113" t="s">
        <v>1135</v>
      </c>
      <c r="AM336" s="32"/>
      <c r="AN336" s="32"/>
      <c r="AO336" s="32"/>
      <c r="AP336" s="32"/>
      <c r="AQ336" s="32"/>
      <c r="AR336" s="32"/>
      <c r="AS336" s="32"/>
      <c r="AT336" s="579" t="str">
        <f t="shared" si="8"/>
        <v/>
      </c>
      <c r="AU336" s="579"/>
      <c r="AV336" s="579" t="str">
        <f t="shared" si="9"/>
        <v>Yes</v>
      </c>
      <c r="AW336" s="579"/>
      <c r="AX336" s="108" t="s">
        <v>725</v>
      </c>
      <c r="AY336" s="5"/>
      <c r="AZ336" s="5"/>
      <c r="BA336" s="5"/>
      <c r="BB336" s="579" t="b">
        <f t="shared" si="10"/>
        <v>0</v>
      </c>
      <c r="BC336" s="579"/>
      <c r="BD336" s="5"/>
      <c r="BE336" s="5"/>
      <c r="BF336" s="5"/>
      <c r="BG336" s="5"/>
      <c r="BH336" s="5"/>
      <c r="BI336" s="5"/>
      <c r="BJ336" s="5"/>
      <c r="BK336" s="5"/>
      <c r="BL336" s="5"/>
      <c r="BM336" s="5"/>
      <c r="BN336" s="5"/>
      <c r="BO336" s="5"/>
      <c r="BP336" s="5"/>
      <c r="BQ336" s="5"/>
      <c r="BR336" s="5"/>
      <c r="BS336" s="5"/>
      <c r="BT336" s="5"/>
      <c r="BU336" s="5"/>
    </row>
    <row r="337" spans="1:73" hidden="1" x14ac:dyDescent="0.25">
      <c r="A337" s="5"/>
      <c r="B337" s="5"/>
      <c r="C337" s="32" t="s">
        <v>1136</v>
      </c>
      <c r="D337" s="5"/>
      <c r="E337" s="38"/>
      <c r="F337" s="5"/>
      <c r="G337" s="32"/>
      <c r="H337" s="5"/>
      <c r="I337" s="5"/>
      <c r="J337" s="5"/>
      <c r="K337" s="5"/>
      <c r="L337" s="129"/>
      <c r="M337" s="129"/>
      <c r="N337" s="387"/>
      <c r="O337" s="379"/>
      <c r="P337" s="379"/>
      <c r="Q337" s="379"/>
      <c r="R337" s="379"/>
      <c r="S337" s="379"/>
      <c r="T337" s="379"/>
      <c r="U337" s="105"/>
      <c r="V337" s="105"/>
      <c r="W337" s="105"/>
      <c r="X337" s="105"/>
      <c r="Y337" s="5"/>
      <c r="Z337" s="32"/>
      <c r="AA337" s="5"/>
      <c r="AB337" s="5"/>
      <c r="AC337" s="5"/>
      <c r="AD337" s="5"/>
      <c r="AE337" s="5"/>
      <c r="AF337" s="5"/>
      <c r="AG337" s="5"/>
      <c r="AH337" s="5"/>
      <c r="AI337" s="5"/>
      <c r="AJ337" s="5"/>
      <c r="AK337" s="5"/>
      <c r="AL337" s="105" t="s">
        <v>1137</v>
      </c>
      <c r="AM337" s="32"/>
      <c r="AN337" s="32"/>
      <c r="AO337" s="32"/>
      <c r="AP337" s="32"/>
      <c r="AQ337" s="32"/>
      <c r="AR337" s="32"/>
      <c r="AS337" s="32"/>
      <c r="AT337" s="579" t="str">
        <f t="shared" si="8"/>
        <v/>
      </c>
      <c r="AU337" s="579"/>
      <c r="AV337" s="579" t="str">
        <f t="shared" si="9"/>
        <v>No</v>
      </c>
      <c r="AW337" s="579"/>
      <c r="AX337" s="109" t="s">
        <v>729</v>
      </c>
      <c r="AY337" s="5"/>
      <c r="AZ337" s="5"/>
      <c r="BA337" s="5"/>
      <c r="BB337" s="579" t="b">
        <f t="shared" si="10"/>
        <v>0</v>
      </c>
      <c r="BC337" s="579"/>
      <c r="BD337" s="5"/>
      <c r="BE337" s="5"/>
      <c r="BF337" s="5"/>
      <c r="BG337" s="5"/>
      <c r="BH337" s="5"/>
      <c r="BI337" s="5"/>
      <c r="BJ337" s="5"/>
      <c r="BK337" s="5"/>
      <c r="BL337" s="5"/>
      <c r="BM337" s="5"/>
      <c r="BN337" s="5"/>
      <c r="BO337" s="5"/>
      <c r="BP337" s="5"/>
      <c r="BQ337" s="5"/>
      <c r="BR337" s="5"/>
      <c r="BS337" s="5"/>
      <c r="BT337" s="5"/>
      <c r="BU337" s="5"/>
    </row>
    <row r="338" spans="1:73" hidden="1" x14ac:dyDescent="0.25">
      <c r="A338" s="5"/>
      <c r="B338" s="5"/>
      <c r="C338" s="32" t="s">
        <v>1138</v>
      </c>
      <c r="D338" s="5"/>
      <c r="E338" s="38"/>
      <c r="F338" s="5"/>
      <c r="G338" s="32"/>
      <c r="H338" s="5"/>
      <c r="I338" s="5"/>
      <c r="J338" s="5"/>
      <c r="K338" s="5"/>
      <c r="L338" s="129"/>
      <c r="M338" s="129"/>
      <c r="N338" s="387"/>
      <c r="O338" s="379"/>
      <c r="P338" s="379"/>
      <c r="Q338" s="379"/>
      <c r="R338" s="379"/>
      <c r="S338" s="379"/>
      <c r="T338" s="379"/>
      <c r="U338" s="105"/>
      <c r="V338" s="105"/>
      <c r="W338" s="105"/>
      <c r="X338" s="105"/>
      <c r="Y338" s="5"/>
      <c r="Z338" s="32"/>
      <c r="AA338" s="5"/>
      <c r="AB338" s="5"/>
      <c r="AC338" s="5"/>
      <c r="AD338" s="5"/>
      <c r="AE338" s="5"/>
      <c r="AF338" s="5"/>
      <c r="AG338" s="5"/>
      <c r="AH338" s="5"/>
      <c r="AI338" s="5"/>
      <c r="AJ338" s="5"/>
      <c r="AK338" s="5"/>
      <c r="AL338" s="105" t="s">
        <v>1139</v>
      </c>
      <c r="AM338" s="32"/>
      <c r="AN338" s="32"/>
      <c r="AO338" s="32"/>
      <c r="AP338" s="32"/>
      <c r="AQ338" s="32"/>
      <c r="AR338" s="32"/>
      <c r="AS338" s="32"/>
      <c r="AT338" s="579" t="str">
        <f t="shared" si="8"/>
        <v/>
      </c>
      <c r="AU338" s="579"/>
      <c r="AV338" s="579" t="str">
        <f t="shared" si="9"/>
        <v>Yes</v>
      </c>
      <c r="AW338" s="579"/>
      <c r="AX338" s="109" t="s">
        <v>733</v>
      </c>
      <c r="AY338" s="5"/>
      <c r="AZ338" s="5"/>
      <c r="BA338" s="5"/>
      <c r="BB338" s="579" t="b">
        <f t="shared" si="10"/>
        <v>0</v>
      </c>
      <c r="BC338" s="579"/>
      <c r="BD338" s="5"/>
      <c r="BE338" s="5"/>
      <c r="BF338" s="5"/>
      <c r="BG338" s="5"/>
      <c r="BH338" s="5"/>
      <c r="BI338" s="5"/>
      <c r="BJ338" s="5"/>
      <c r="BK338" s="5"/>
      <c r="BL338" s="5"/>
      <c r="BM338" s="5"/>
      <c r="BN338" s="5"/>
      <c r="BO338" s="5"/>
      <c r="BP338" s="5"/>
      <c r="BQ338" s="5"/>
      <c r="BR338" s="5"/>
      <c r="BS338" s="5"/>
      <c r="BT338" s="5"/>
      <c r="BU338" s="5"/>
    </row>
    <row r="339" spans="1:73" hidden="1" x14ac:dyDescent="0.25">
      <c r="A339" s="5"/>
      <c r="B339" s="5"/>
      <c r="C339" s="32" t="s">
        <v>1140</v>
      </c>
      <c r="D339" s="5"/>
      <c r="E339" s="38"/>
      <c r="F339" s="5"/>
      <c r="G339" s="32"/>
      <c r="H339" s="5"/>
      <c r="I339" s="5"/>
      <c r="J339" s="5"/>
      <c r="K339" s="5"/>
      <c r="L339" s="129"/>
      <c r="M339" s="129"/>
      <c r="N339" s="387"/>
      <c r="O339" s="379"/>
      <c r="P339" s="379"/>
      <c r="Q339" s="379"/>
      <c r="R339" s="379"/>
      <c r="S339" s="379"/>
      <c r="T339" s="379"/>
      <c r="U339" s="105"/>
      <c r="V339" s="105"/>
      <c r="W339" s="105"/>
      <c r="X339" s="105"/>
      <c r="Y339" s="5"/>
      <c r="Z339" s="32"/>
      <c r="AA339" s="5"/>
      <c r="AB339" s="5"/>
      <c r="AC339" s="5"/>
      <c r="AD339" s="5"/>
      <c r="AE339" s="5"/>
      <c r="AF339" s="5"/>
      <c r="AG339" s="5"/>
      <c r="AH339" s="5"/>
      <c r="AI339" s="5"/>
      <c r="AJ339" s="5"/>
      <c r="AK339" s="5"/>
      <c r="AL339" s="105" t="s">
        <v>1142</v>
      </c>
      <c r="AM339" s="32"/>
      <c r="AN339" s="32"/>
      <c r="AO339" s="32"/>
      <c r="AP339" s="32"/>
      <c r="AQ339" s="32"/>
      <c r="AR339" s="32"/>
      <c r="AS339" s="32"/>
      <c r="AT339" s="579" t="str">
        <f t="shared" si="8"/>
        <v/>
      </c>
      <c r="AU339" s="579"/>
      <c r="AV339" s="579" t="str">
        <f t="shared" si="9"/>
        <v>Yes</v>
      </c>
      <c r="AW339" s="579"/>
      <c r="AX339" s="109" t="s">
        <v>733</v>
      </c>
      <c r="AY339" s="5"/>
      <c r="AZ339" s="5"/>
      <c r="BA339" s="5"/>
      <c r="BB339" s="579" t="b">
        <f t="shared" si="10"/>
        <v>0</v>
      </c>
      <c r="BC339" s="579"/>
      <c r="BD339" s="5"/>
      <c r="BE339" s="5"/>
      <c r="BF339" s="5"/>
      <c r="BG339" s="5"/>
      <c r="BH339" s="5"/>
      <c r="BI339" s="5"/>
      <c r="BJ339" s="5"/>
      <c r="BK339" s="5"/>
      <c r="BL339" s="5"/>
      <c r="BM339" s="5"/>
      <c r="BN339" s="5"/>
      <c r="BO339" s="5"/>
      <c r="BP339" s="5"/>
      <c r="BQ339" s="5"/>
      <c r="BR339" s="5"/>
      <c r="BS339" s="5"/>
      <c r="BT339" s="5"/>
      <c r="BU339" s="5"/>
    </row>
    <row r="340" spans="1:73" hidden="1" x14ac:dyDescent="0.25">
      <c r="A340" s="5"/>
      <c r="B340" s="5"/>
      <c r="C340" s="32" t="s">
        <v>1143</v>
      </c>
      <c r="D340" s="5"/>
      <c r="E340" s="38"/>
      <c r="F340" s="5"/>
      <c r="G340" s="32"/>
      <c r="H340" s="5"/>
      <c r="I340" s="5"/>
      <c r="J340" s="5"/>
      <c r="K340" s="5"/>
      <c r="L340" s="129"/>
      <c r="M340" s="129"/>
      <c r="N340" s="387"/>
      <c r="O340" s="379"/>
      <c r="P340" s="379"/>
      <c r="Q340" s="379"/>
      <c r="R340" s="379"/>
      <c r="S340" s="379"/>
      <c r="T340" s="379"/>
      <c r="U340" s="105"/>
      <c r="V340" s="105"/>
      <c r="W340" s="105"/>
      <c r="X340" s="105"/>
      <c r="Y340" s="5"/>
      <c r="Z340" s="32"/>
      <c r="AA340" s="5"/>
      <c r="AB340" s="5"/>
      <c r="AC340" s="5"/>
      <c r="AD340" s="5"/>
      <c r="AE340" s="5"/>
      <c r="AF340" s="5"/>
      <c r="AG340" s="5"/>
      <c r="AH340" s="5"/>
      <c r="AI340" s="5"/>
      <c r="AJ340" s="5"/>
      <c r="AK340" s="5"/>
      <c r="AL340" s="110" t="s">
        <v>1145</v>
      </c>
      <c r="AM340" s="32"/>
      <c r="AN340" s="32"/>
      <c r="AO340" s="32"/>
      <c r="AP340" s="32"/>
      <c r="AQ340" s="32"/>
      <c r="AR340" s="32"/>
      <c r="AS340" s="32"/>
      <c r="AT340" s="579" t="str">
        <f t="shared" si="8"/>
        <v/>
      </c>
      <c r="AU340" s="579"/>
      <c r="AV340" s="579" t="str">
        <f t="shared" si="9"/>
        <v>Yes</v>
      </c>
      <c r="AW340" s="579"/>
      <c r="AX340" s="108" t="s">
        <v>725</v>
      </c>
      <c r="AY340" s="5"/>
      <c r="AZ340" s="5"/>
      <c r="BA340" s="5"/>
      <c r="BB340" s="579" t="b">
        <f t="shared" si="10"/>
        <v>0</v>
      </c>
      <c r="BC340" s="579"/>
      <c r="BD340" s="5"/>
      <c r="BE340" s="5"/>
      <c r="BF340" s="5"/>
      <c r="BG340" s="5"/>
      <c r="BH340" s="5"/>
      <c r="BI340" s="5"/>
      <c r="BJ340" s="5"/>
      <c r="BK340" s="5"/>
      <c r="BL340" s="5"/>
      <c r="BM340" s="5"/>
      <c r="BN340" s="5"/>
      <c r="BO340" s="5"/>
      <c r="BP340" s="5"/>
      <c r="BQ340" s="5"/>
      <c r="BR340" s="5"/>
      <c r="BS340" s="5"/>
      <c r="BT340" s="5"/>
      <c r="BU340" s="5"/>
    </row>
    <row r="341" spans="1:73" hidden="1" x14ac:dyDescent="0.25">
      <c r="A341" s="5"/>
      <c r="B341" s="5"/>
      <c r="C341" s="32" t="s">
        <v>1146</v>
      </c>
      <c r="D341" s="5"/>
      <c r="E341" s="38"/>
      <c r="F341" s="5"/>
      <c r="G341" s="32"/>
      <c r="H341" s="5"/>
      <c r="I341" s="5"/>
      <c r="J341" s="5"/>
      <c r="K341" s="5"/>
      <c r="L341" s="129"/>
      <c r="M341" s="129"/>
      <c r="N341" s="387"/>
      <c r="O341" s="379"/>
      <c r="P341" s="379"/>
      <c r="Q341" s="379"/>
      <c r="R341" s="379"/>
      <c r="S341" s="379"/>
      <c r="T341" s="379"/>
      <c r="U341" s="105"/>
      <c r="V341" s="105"/>
      <c r="W341" s="105"/>
      <c r="X341" s="105"/>
      <c r="Y341" s="5"/>
      <c r="Z341" s="32"/>
      <c r="AA341" s="5"/>
      <c r="AB341" s="5"/>
      <c r="AC341" s="5"/>
      <c r="AD341" s="5"/>
      <c r="AE341" s="5"/>
      <c r="AF341" s="5"/>
      <c r="AG341" s="5"/>
      <c r="AH341" s="5"/>
      <c r="AI341" s="5"/>
      <c r="AJ341" s="5"/>
      <c r="AK341" s="5"/>
      <c r="AL341" s="110" t="s">
        <v>1148</v>
      </c>
      <c r="AM341" s="32"/>
      <c r="AN341" s="32"/>
      <c r="AO341" s="32"/>
      <c r="AP341" s="32"/>
      <c r="AQ341" s="32"/>
      <c r="AR341" s="32"/>
      <c r="AS341" s="32"/>
      <c r="AT341" s="579" t="str">
        <f t="shared" si="8"/>
        <v/>
      </c>
      <c r="AU341" s="579"/>
      <c r="AV341" s="579" t="str">
        <f t="shared" si="9"/>
        <v>Yes</v>
      </c>
      <c r="AW341" s="579"/>
      <c r="AX341" s="108" t="s">
        <v>725</v>
      </c>
      <c r="AY341" s="5"/>
      <c r="AZ341" s="5"/>
      <c r="BA341" s="5"/>
      <c r="BB341" s="579" t="b">
        <f t="shared" si="10"/>
        <v>0</v>
      </c>
      <c r="BC341" s="579"/>
      <c r="BD341" s="5"/>
      <c r="BE341" s="5"/>
      <c r="BF341" s="5"/>
      <c r="BG341" s="5"/>
      <c r="BH341" s="5"/>
      <c r="BI341" s="5"/>
      <c r="BJ341" s="5"/>
      <c r="BK341" s="5"/>
      <c r="BL341" s="5"/>
      <c r="BM341" s="5"/>
      <c r="BN341" s="5"/>
      <c r="BO341" s="5"/>
      <c r="BP341" s="5"/>
      <c r="BQ341" s="5"/>
      <c r="BR341" s="5"/>
      <c r="BS341" s="5"/>
      <c r="BT341" s="5"/>
      <c r="BU341" s="5"/>
    </row>
    <row r="342" spans="1:73" hidden="1" x14ac:dyDescent="0.25">
      <c r="A342" s="5"/>
      <c r="B342" s="5"/>
      <c r="C342" s="32" t="s">
        <v>1149</v>
      </c>
      <c r="D342" s="5"/>
      <c r="E342" s="38"/>
      <c r="F342" s="5"/>
      <c r="G342" s="32"/>
      <c r="H342" s="5"/>
      <c r="I342" s="5"/>
      <c r="J342" s="5"/>
      <c r="K342" s="5"/>
      <c r="L342" s="129"/>
      <c r="M342" s="129"/>
      <c r="N342" s="387"/>
      <c r="O342" s="379"/>
      <c r="P342" s="379"/>
      <c r="Q342" s="379"/>
      <c r="R342" s="379"/>
      <c r="S342" s="379"/>
      <c r="T342" s="379"/>
      <c r="U342" s="105"/>
      <c r="V342" s="105"/>
      <c r="W342" s="105"/>
      <c r="X342" s="105"/>
      <c r="Y342" s="5"/>
      <c r="Z342" s="32"/>
      <c r="AA342" s="5"/>
      <c r="AB342" s="5"/>
      <c r="AC342" s="5"/>
      <c r="AD342" s="5"/>
      <c r="AE342" s="5"/>
      <c r="AF342" s="5"/>
      <c r="AG342" s="5"/>
      <c r="AH342" s="5"/>
      <c r="AI342" s="5"/>
      <c r="AJ342" s="5"/>
      <c r="AK342" s="5"/>
      <c r="AL342" s="105" t="s">
        <v>1150</v>
      </c>
      <c r="AM342" s="32"/>
      <c r="AN342" s="32"/>
      <c r="AO342" s="32"/>
      <c r="AP342" s="32"/>
      <c r="AQ342" s="32"/>
      <c r="AR342" s="32"/>
      <c r="AS342" s="32"/>
      <c r="AT342" s="579" t="str">
        <f t="shared" si="8"/>
        <v/>
      </c>
      <c r="AU342" s="579"/>
      <c r="AV342" s="579" t="str">
        <f t="shared" si="9"/>
        <v>Yes</v>
      </c>
      <c r="AW342" s="579"/>
      <c r="AX342" s="109" t="s">
        <v>733</v>
      </c>
      <c r="AY342" s="5"/>
      <c r="AZ342" s="5"/>
      <c r="BA342" s="5"/>
      <c r="BB342" s="579" t="b">
        <f t="shared" si="10"/>
        <v>0</v>
      </c>
      <c r="BC342" s="579"/>
      <c r="BD342" s="5"/>
      <c r="BE342" s="5"/>
      <c r="BF342" s="5"/>
      <c r="BG342" s="5"/>
      <c r="BH342" s="5"/>
      <c r="BI342" s="5"/>
      <c r="BJ342" s="5"/>
      <c r="BK342" s="5"/>
      <c r="BL342" s="5"/>
      <c r="BM342" s="5"/>
      <c r="BN342" s="5"/>
      <c r="BO342" s="5"/>
      <c r="BP342" s="5"/>
      <c r="BQ342" s="5"/>
      <c r="BR342" s="5"/>
      <c r="BS342" s="5"/>
      <c r="BT342" s="5"/>
      <c r="BU342" s="5"/>
    </row>
    <row r="343" spans="1:73" hidden="1" x14ac:dyDescent="0.25">
      <c r="A343" s="5"/>
      <c r="B343" s="5"/>
      <c r="C343" s="32" t="s">
        <v>1151</v>
      </c>
      <c r="D343" s="5"/>
      <c r="E343" s="38"/>
      <c r="F343" s="5"/>
      <c r="G343" s="32"/>
      <c r="H343" s="5"/>
      <c r="I343" s="5"/>
      <c r="J343" s="5"/>
      <c r="K343" s="5"/>
      <c r="L343" s="129"/>
      <c r="M343" s="129"/>
      <c r="N343" s="387"/>
      <c r="O343" s="379"/>
      <c r="P343" s="379"/>
      <c r="Q343" s="379"/>
      <c r="R343" s="379"/>
      <c r="S343" s="379"/>
      <c r="T343" s="379"/>
      <c r="U343" s="105"/>
      <c r="V343" s="105"/>
      <c r="W343" s="105"/>
      <c r="X343" s="105"/>
      <c r="Y343" s="5"/>
      <c r="Z343" s="32"/>
      <c r="AA343" s="5"/>
      <c r="AB343" s="5"/>
      <c r="AC343" s="5"/>
      <c r="AD343" s="5"/>
      <c r="AE343" s="5"/>
      <c r="AF343" s="5"/>
      <c r="AG343" s="5"/>
      <c r="AH343" s="5"/>
      <c r="AI343" s="5"/>
      <c r="AJ343" s="5"/>
      <c r="AK343" s="5"/>
      <c r="AL343" s="105" t="s">
        <v>1152</v>
      </c>
      <c r="AM343" s="32"/>
      <c r="AN343" s="32"/>
      <c r="AO343" s="32"/>
      <c r="AP343" s="32"/>
      <c r="AQ343" s="32"/>
      <c r="AR343" s="32"/>
      <c r="AS343" s="32"/>
      <c r="AT343" s="579" t="str">
        <f t="shared" si="8"/>
        <v/>
      </c>
      <c r="AU343" s="579"/>
      <c r="AV343" s="579" t="str">
        <f t="shared" si="9"/>
        <v>No</v>
      </c>
      <c r="AW343" s="579"/>
      <c r="AX343" s="109" t="s">
        <v>729</v>
      </c>
      <c r="AY343" s="5"/>
      <c r="AZ343" s="5"/>
      <c r="BA343" s="5"/>
      <c r="BB343" s="579" t="b">
        <f t="shared" si="10"/>
        <v>0</v>
      </c>
      <c r="BC343" s="579"/>
      <c r="BD343" s="5"/>
      <c r="BE343" s="5"/>
      <c r="BF343" s="5"/>
      <c r="BG343" s="5"/>
      <c r="BH343" s="5"/>
      <c r="BI343" s="5"/>
      <c r="BJ343" s="5"/>
      <c r="BK343" s="5"/>
      <c r="BL343" s="5"/>
      <c r="BM343" s="5"/>
      <c r="BN343" s="5"/>
      <c r="BO343" s="5"/>
      <c r="BP343" s="5"/>
      <c r="BQ343" s="5"/>
      <c r="BR343" s="5"/>
      <c r="BS343" s="5"/>
      <c r="BT343" s="5"/>
      <c r="BU343" s="5"/>
    </row>
    <row r="344" spans="1:73" hidden="1" x14ac:dyDescent="0.25">
      <c r="A344" s="5"/>
      <c r="B344" s="5"/>
      <c r="C344" s="32" t="s">
        <v>1153</v>
      </c>
      <c r="D344" s="5"/>
      <c r="E344" s="38"/>
      <c r="F344" s="5"/>
      <c r="G344" s="32"/>
      <c r="H344" s="5"/>
      <c r="I344" s="5"/>
      <c r="J344" s="5"/>
      <c r="K344" s="5"/>
      <c r="L344" s="129"/>
      <c r="M344" s="129"/>
      <c r="N344" s="387"/>
      <c r="O344" s="379"/>
      <c r="P344" s="379"/>
      <c r="Q344" s="379"/>
      <c r="R344" s="379"/>
      <c r="S344" s="379"/>
      <c r="T344" s="379"/>
      <c r="U344" s="105"/>
      <c r="V344" s="105"/>
      <c r="W344" s="105"/>
      <c r="X344" s="105"/>
      <c r="Y344" s="5"/>
      <c r="Z344" s="32"/>
      <c r="AA344" s="5"/>
      <c r="AB344" s="5"/>
      <c r="AC344" s="5"/>
      <c r="AD344" s="5"/>
      <c r="AE344" s="5"/>
      <c r="AF344" s="5"/>
      <c r="AG344" s="5"/>
      <c r="AH344" s="5"/>
      <c r="AI344" s="5"/>
      <c r="AJ344" s="5"/>
      <c r="AK344" s="5"/>
      <c r="AL344" s="110" t="s">
        <v>1154</v>
      </c>
      <c r="AM344" s="32"/>
      <c r="AN344" s="32"/>
      <c r="AO344" s="32"/>
      <c r="AP344" s="32"/>
      <c r="AQ344" s="32"/>
      <c r="AR344" s="32"/>
      <c r="AS344" s="32"/>
      <c r="AT344" s="579" t="str">
        <f t="shared" si="8"/>
        <v/>
      </c>
      <c r="AU344" s="579"/>
      <c r="AV344" s="579" t="str">
        <f t="shared" si="9"/>
        <v>Yes</v>
      </c>
      <c r="AW344" s="579"/>
      <c r="AX344" s="108" t="s">
        <v>725</v>
      </c>
      <c r="AY344" s="5"/>
      <c r="AZ344" s="5"/>
      <c r="BA344" s="5"/>
      <c r="BB344" s="579" t="b">
        <f t="shared" si="10"/>
        <v>0</v>
      </c>
      <c r="BC344" s="579"/>
      <c r="BD344" s="5"/>
      <c r="BE344" s="5"/>
      <c r="BF344" s="5"/>
      <c r="BG344" s="5"/>
      <c r="BH344" s="5"/>
      <c r="BI344" s="5"/>
      <c r="BJ344" s="5"/>
      <c r="BK344" s="5"/>
      <c r="BL344" s="5"/>
      <c r="BM344" s="5"/>
      <c r="BN344" s="5"/>
      <c r="BO344" s="5"/>
      <c r="BP344" s="5"/>
      <c r="BQ344" s="5"/>
      <c r="BR344" s="5"/>
      <c r="BS344" s="5"/>
      <c r="BT344" s="5"/>
      <c r="BU344" s="5"/>
    </row>
    <row r="345" spans="1:73" hidden="1" x14ac:dyDescent="0.25">
      <c r="A345" s="5"/>
      <c r="B345" s="5"/>
      <c r="C345" s="32" t="s">
        <v>1155</v>
      </c>
      <c r="D345" s="5"/>
      <c r="E345" s="38"/>
      <c r="F345" s="5"/>
      <c r="G345" s="32"/>
      <c r="H345" s="5"/>
      <c r="I345" s="5"/>
      <c r="J345" s="5"/>
      <c r="K345" s="5"/>
      <c r="L345" s="129"/>
      <c r="M345" s="129"/>
      <c r="N345" s="387"/>
      <c r="O345" s="379"/>
      <c r="P345" s="379"/>
      <c r="Q345" s="379"/>
      <c r="R345" s="379"/>
      <c r="S345" s="379"/>
      <c r="T345" s="379"/>
      <c r="U345" s="105"/>
      <c r="V345" s="105"/>
      <c r="W345" s="105"/>
      <c r="X345" s="105"/>
      <c r="Y345" s="5"/>
      <c r="Z345" s="32"/>
      <c r="AA345" s="5"/>
      <c r="AB345" s="5"/>
      <c r="AC345" s="5"/>
      <c r="AD345" s="5"/>
      <c r="AE345" s="5"/>
      <c r="AF345" s="5"/>
      <c r="AG345" s="5"/>
      <c r="AH345" s="5"/>
      <c r="AI345" s="5"/>
      <c r="AJ345" s="5"/>
      <c r="AK345" s="5"/>
      <c r="AL345" s="105" t="s">
        <v>1156</v>
      </c>
      <c r="AM345" s="32"/>
      <c r="AN345" s="32"/>
      <c r="AO345" s="32"/>
      <c r="AP345" s="32"/>
      <c r="AQ345" s="32"/>
      <c r="AR345" s="32"/>
      <c r="AS345" s="32"/>
      <c r="AT345" s="579" t="str">
        <f t="shared" si="8"/>
        <v/>
      </c>
      <c r="AU345" s="579"/>
      <c r="AV345" s="579" t="str">
        <f t="shared" si="9"/>
        <v>Yes</v>
      </c>
      <c r="AW345" s="579"/>
      <c r="AX345" s="109" t="s">
        <v>733</v>
      </c>
      <c r="AY345" s="5"/>
      <c r="AZ345" s="5"/>
      <c r="BA345" s="5"/>
      <c r="BB345" s="579" t="b">
        <f t="shared" si="10"/>
        <v>0</v>
      </c>
      <c r="BC345" s="579"/>
      <c r="BD345" s="5"/>
      <c r="BE345" s="5"/>
      <c r="BF345" s="5"/>
      <c r="BG345" s="5"/>
      <c r="BH345" s="5"/>
      <c r="BI345" s="5"/>
      <c r="BJ345" s="5"/>
      <c r="BK345" s="5"/>
      <c r="BL345" s="5"/>
      <c r="BM345" s="5"/>
      <c r="BN345" s="5"/>
      <c r="BO345" s="5"/>
      <c r="BP345" s="5"/>
      <c r="BQ345" s="5"/>
      <c r="BR345" s="5"/>
      <c r="BS345" s="5"/>
      <c r="BT345" s="5"/>
      <c r="BU345" s="5"/>
    </row>
    <row r="346" spans="1:73" hidden="1" x14ac:dyDescent="0.25">
      <c r="A346" s="5"/>
      <c r="B346" s="5"/>
      <c r="C346" s="32" t="s">
        <v>1157</v>
      </c>
      <c r="D346" s="5"/>
      <c r="E346" s="38"/>
      <c r="F346" s="5"/>
      <c r="G346" s="32"/>
      <c r="H346" s="5"/>
      <c r="I346" s="5"/>
      <c r="J346" s="5"/>
      <c r="K346" s="5"/>
      <c r="L346" s="129"/>
      <c r="M346" s="129"/>
      <c r="N346" s="387"/>
      <c r="O346" s="379"/>
      <c r="P346" s="379"/>
      <c r="Q346" s="379"/>
      <c r="R346" s="379"/>
      <c r="S346" s="379"/>
      <c r="T346" s="379"/>
      <c r="U346" s="105"/>
      <c r="V346" s="105"/>
      <c r="W346" s="105"/>
      <c r="X346" s="105"/>
      <c r="Y346" s="5"/>
      <c r="Z346" s="32"/>
      <c r="AA346" s="5"/>
      <c r="AB346" s="5"/>
      <c r="AC346" s="5"/>
      <c r="AD346" s="5"/>
      <c r="AE346" s="5"/>
      <c r="AF346" s="5"/>
      <c r="AG346" s="5"/>
      <c r="AH346" s="5"/>
      <c r="AI346" s="5"/>
      <c r="AJ346" s="5"/>
      <c r="AK346" s="5"/>
      <c r="AL346" s="107" t="s">
        <v>1158</v>
      </c>
      <c r="AM346" s="32"/>
      <c r="AN346" s="32"/>
      <c r="AO346" s="32"/>
      <c r="AP346" s="32"/>
      <c r="AQ346" s="32"/>
      <c r="AR346" s="32"/>
      <c r="AS346" s="32"/>
      <c r="AT346" s="579" t="str">
        <f t="shared" si="8"/>
        <v/>
      </c>
      <c r="AU346" s="579"/>
      <c r="AV346" s="579" t="str">
        <f t="shared" si="9"/>
        <v>Yes</v>
      </c>
      <c r="AW346" s="579"/>
      <c r="AX346" s="108" t="s">
        <v>725</v>
      </c>
      <c r="AY346" s="5"/>
      <c r="AZ346" s="5"/>
      <c r="BA346" s="5"/>
      <c r="BB346" s="579" t="b">
        <f t="shared" si="10"/>
        <v>0</v>
      </c>
      <c r="BC346" s="579"/>
      <c r="BD346" s="5"/>
      <c r="BE346" s="5"/>
      <c r="BF346" s="5"/>
      <c r="BG346" s="5"/>
      <c r="BH346" s="5"/>
      <c r="BI346" s="5"/>
      <c r="BJ346" s="5"/>
      <c r="BK346" s="5"/>
      <c r="BL346" s="5"/>
      <c r="BM346" s="5"/>
      <c r="BN346" s="5"/>
      <c r="BO346" s="5"/>
      <c r="BP346" s="5"/>
      <c r="BQ346" s="5"/>
      <c r="BR346" s="5"/>
      <c r="BS346" s="5"/>
      <c r="BT346" s="5"/>
      <c r="BU346" s="5"/>
    </row>
    <row r="347" spans="1:73" hidden="1" x14ac:dyDescent="0.25">
      <c r="A347" s="5"/>
      <c r="B347" s="5"/>
      <c r="C347" s="32" t="s">
        <v>1159</v>
      </c>
      <c r="D347" s="5"/>
      <c r="E347" s="38"/>
      <c r="F347" s="5"/>
      <c r="G347" s="32"/>
      <c r="H347" s="5"/>
      <c r="I347" s="5"/>
      <c r="J347" s="5"/>
      <c r="K347" s="5"/>
      <c r="L347" s="129"/>
      <c r="M347" s="129"/>
      <c r="N347" s="387"/>
      <c r="O347" s="379"/>
      <c r="P347" s="379"/>
      <c r="Q347" s="379"/>
      <c r="R347" s="379"/>
      <c r="S347" s="379"/>
      <c r="T347" s="379"/>
      <c r="U347" s="105"/>
      <c r="V347" s="105"/>
      <c r="W347" s="105"/>
      <c r="X347" s="105"/>
      <c r="Y347" s="5"/>
      <c r="Z347" s="32"/>
      <c r="AA347" s="5"/>
      <c r="AB347" s="5"/>
      <c r="AC347" s="5"/>
      <c r="AD347" s="5"/>
      <c r="AE347" s="5"/>
      <c r="AF347" s="5"/>
      <c r="AG347" s="5"/>
      <c r="AH347" s="5"/>
      <c r="AI347" s="5"/>
      <c r="AJ347" s="5"/>
      <c r="AK347" s="5"/>
      <c r="AL347" s="107" t="s">
        <v>1160</v>
      </c>
      <c r="AM347" s="32"/>
      <c r="AN347" s="32"/>
      <c r="AO347" s="32"/>
      <c r="AP347" s="32"/>
      <c r="AQ347" s="32"/>
      <c r="AR347" s="32"/>
      <c r="AS347" s="32"/>
      <c r="AT347" s="579" t="str">
        <f t="shared" si="8"/>
        <v/>
      </c>
      <c r="AU347" s="579"/>
      <c r="AV347" s="579" t="str">
        <f t="shared" si="9"/>
        <v>Yes</v>
      </c>
      <c r="AW347" s="579"/>
      <c r="AX347" s="108" t="s">
        <v>725</v>
      </c>
      <c r="AY347" s="5"/>
      <c r="AZ347" s="5"/>
      <c r="BA347" s="5"/>
      <c r="BB347" s="579" t="b">
        <f t="shared" si="10"/>
        <v>0</v>
      </c>
      <c r="BC347" s="579"/>
      <c r="BD347" s="5"/>
      <c r="BE347" s="5"/>
      <c r="BF347" s="5"/>
      <c r="BG347" s="5"/>
      <c r="BH347" s="5"/>
      <c r="BI347" s="5"/>
      <c r="BJ347" s="5"/>
      <c r="BK347" s="5"/>
      <c r="BL347" s="5"/>
      <c r="BM347" s="5"/>
      <c r="BN347" s="5"/>
      <c r="BO347" s="5"/>
      <c r="BP347" s="5"/>
      <c r="BQ347" s="5"/>
      <c r="BR347" s="5"/>
      <c r="BS347" s="5"/>
      <c r="BT347" s="5"/>
      <c r="BU347" s="5"/>
    </row>
    <row r="348" spans="1:73" hidden="1" x14ac:dyDescent="0.25">
      <c r="A348" s="5"/>
      <c r="B348" s="5"/>
      <c r="C348" s="32" t="s">
        <v>1161</v>
      </c>
      <c r="D348" s="5"/>
      <c r="E348" s="38"/>
      <c r="F348" s="5"/>
      <c r="G348" s="32"/>
      <c r="H348" s="5"/>
      <c r="I348" s="5"/>
      <c r="J348" s="5"/>
      <c r="K348" s="5"/>
      <c r="L348" s="129"/>
      <c r="M348" s="129"/>
      <c r="N348" s="387"/>
      <c r="O348" s="379"/>
      <c r="P348" s="379"/>
      <c r="Q348" s="379"/>
      <c r="R348" s="379"/>
      <c r="S348" s="379"/>
      <c r="T348" s="379"/>
      <c r="U348" s="105"/>
      <c r="V348" s="105"/>
      <c r="W348" s="105"/>
      <c r="X348" s="105"/>
      <c r="Y348" s="5"/>
      <c r="Z348" s="32"/>
      <c r="AA348" s="5"/>
      <c r="AB348" s="5"/>
      <c r="AC348" s="5"/>
      <c r="AD348" s="5"/>
      <c r="AE348" s="5"/>
      <c r="AF348" s="5"/>
      <c r="AG348" s="5"/>
      <c r="AH348" s="5"/>
      <c r="AI348" s="5"/>
      <c r="AJ348" s="5"/>
      <c r="AK348" s="5"/>
      <c r="AL348" s="107" t="s">
        <v>1162</v>
      </c>
      <c r="AM348" s="32"/>
      <c r="AN348" s="32"/>
      <c r="AO348" s="32"/>
      <c r="AP348" s="32"/>
      <c r="AQ348" s="32"/>
      <c r="AR348" s="32"/>
      <c r="AS348" s="32"/>
      <c r="AT348" s="579" t="str">
        <f t="shared" si="8"/>
        <v/>
      </c>
      <c r="AU348" s="579"/>
      <c r="AV348" s="579" t="str">
        <f t="shared" si="9"/>
        <v>Yes</v>
      </c>
      <c r="AW348" s="579"/>
      <c r="AX348" s="108" t="s">
        <v>725</v>
      </c>
      <c r="AY348" s="5"/>
      <c r="AZ348" s="5"/>
      <c r="BA348" s="5"/>
      <c r="BB348" s="579" t="b">
        <f t="shared" si="10"/>
        <v>0</v>
      </c>
      <c r="BC348" s="579"/>
      <c r="BD348" s="5"/>
      <c r="BE348" s="5"/>
      <c r="BF348" s="5"/>
      <c r="BG348" s="5"/>
      <c r="BH348" s="5"/>
      <c r="BI348" s="5"/>
      <c r="BJ348" s="5"/>
      <c r="BK348" s="5"/>
      <c r="BL348" s="5"/>
      <c r="BM348" s="5"/>
      <c r="BN348" s="5"/>
      <c r="BO348" s="5"/>
      <c r="BP348" s="5"/>
      <c r="BQ348" s="5"/>
      <c r="BR348" s="5"/>
      <c r="BS348" s="5"/>
      <c r="BT348" s="5"/>
      <c r="BU348" s="5"/>
    </row>
    <row r="349" spans="1:73" hidden="1" x14ac:dyDescent="0.25">
      <c r="A349" s="5"/>
      <c r="B349" s="5"/>
      <c r="C349" s="32" t="s">
        <v>1163</v>
      </c>
      <c r="D349" s="5"/>
      <c r="E349" s="38"/>
      <c r="F349" s="5"/>
      <c r="G349" s="32"/>
      <c r="H349" s="5"/>
      <c r="I349" s="5"/>
      <c r="J349" s="5"/>
      <c r="K349" s="5"/>
      <c r="L349" s="129"/>
      <c r="M349" s="129"/>
      <c r="N349" s="387"/>
      <c r="O349" s="379"/>
      <c r="P349" s="379"/>
      <c r="Q349" s="379"/>
      <c r="R349" s="379"/>
      <c r="S349" s="379"/>
      <c r="T349" s="379"/>
      <c r="U349" s="105"/>
      <c r="V349" s="105"/>
      <c r="W349" s="105"/>
      <c r="X349" s="105"/>
      <c r="Y349" s="5"/>
      <c r="Z349" s="32"/>
      <c r="AA349" s="5"/>
      <c r="AB349" s="5"/>
      <c r="AC349" s="5"/>
      <c r="AD349" s="5"/>
      <c r="AE349" s="5"/>
      <c r="AF349" s="5"/>
      <c r="AG349" s="5"/>
      <c r="AH349" s="5"/>
      <c r="AI349" s="5"/>
      <c r="AJ349" s="5"/>
      <c r="AK349" s="5"/>
      <c r="AL349" s="110" t="s">
        <v>1164</v>
      </c>
      <c r="AM349" s="32"/>
      <c r="AN349" s="32"/>
      <c r="AO349" s="32"/>
      <c r="AP349" s="32"/>
      <c r="AQ349" s="32"/>
      <c r="AR349" s="32"/>
      <c r="AS349" s="32"/>
      <c r="AT349" s="579" t="str">
        <f t="shared" si="8"/>
        <v/>
      </c>
      <c r="AU349" s="579"/>
      <c r="AV349" s="579" t="str">
        <f t="shared" si="9"/>
        <v>Yes</v>
      </c>
      <c r="AW349" s="579"/>
      <c r="AX349" s="108" t="s">
        <v>725</v>
      </c>
      <c r="AY349" s="5"/>
      <c r="AZ349" s="5"/>
      <c r="BA349" s="5"/>
      <c r="BB349" s="579" t="b">
        <f t="shared" si="10"/>
        <v>0</v>
      </c>
      <c r="BC349" s="579"/>
      <c r="BD349" s="5"/>
      <c r="BE349" s="5"/>
      <c r="BF349" s="5"/>
      <c r="BG349" s="5"/>
      <c r="BH349" s="5"/>
      <c r="BI349" s="5"/>
      <c r="BJ349" s="5"/>
      <c r="BK349" s="5"/>
      <c r="BL349" s="5"/>
      <c r="BM349" s="5"/>
      <c r="BN349" s="5"/>
      <c r="BO349" s="5"/>
      <c r="BP349" s="5"/>
      <c r="BQ349" s="5"/>
      <c r="BR349" s="5"/>
      <c r="BS349" s="5"/>
      <c r="BT349" s="5"/>
      <c r="BU349" s="5"/>
    </row>
    <row r="350" spans="1:73" hidden="1" x14ac:dyDescent="0.25">
      <c r="A350" s="5"/>
      <c r="B350" s="5"/>
      <c r="C350" s="32" t="s">
        <v>1165</v>
      </c>
      <c r="D350" s="5"/>
      <c r="E350" s="38"/>
      <c r="F350" s="5"/>
      <c r="G350" s="32"/>
      <c r="H350" s="5"/>
      <c r="I350" s="5"/>
      <c r="J350" s="5"/>
      <c r="K350" s="5"/>
      <c r="L350" s="129"/>
      <c r="M350" s="129"/>
      <c r="N350" s="387"/>
      <c r="O350" s="379"/>
      <c r="P350" s="379"/>
      <c r="Q350" s="379"/>
      <c r="R350" s="379"/>
      <c r="S350" s="379"/>
      <c r="T350" s="379"/>
      <c r="U350" s="105"/>
      <c r="V350" s="105"/>
      <c r="W350" s="105"/>
      <c r="X350" s="105"/>
      <c r="Y350" s="5"/>
      <c r="Z350" s="32"/>
      <c r="AA350" s="5"/>
      <c r="AB350" s="5"/>
      <c r="AC350" s="5"/>
      <c r="AD350" s="5"/>
      <c r="AE350" s="5"/>
      <c r="AF350" s="5"/>
      <c r="AG350" s="5"/>
      <c r="AH350" s="5"/>
      <c r="AI350" s="5"/>
      <c r="AJ350" s="5"/>
      <c r="AK350" s="5"/>
      <c r="AL350" s="110" t="s">
        <v>1166</v>
      </c>
      <c r="AM350" s="32"/>
      <c r="AN350" s="32"/>
      <c r="AO350" s="32"/>
      <c r="AP350" s="32"/>
      <c r="AQ350" s="32"/>
      <c r="AR350" s="32"/>
      <c r="AS350" s="32"/>
      <c r="AT350" s="579" t="str">
        <f t="shared" si="8"/>
        <v/>
      </c>
      <c r="AU350" s="579"/>
      <c r="AV350" s="579" t="str">
        <f t="shared" si="9"/>
        <v>Yes</v>
      </c>
      <c r="AW350" s="579"/>
      <c r="AX350" s="108" t="s">
        <v>725</v>
      </c>
      <c r="AY350" s="5"/>
      <c r="AZ350" s="5"/>
      <c r="BA350" s="5"/>
      <c r="BB350" s="579" t="b">
        <f t="shared" si="10"/>
        <v>0</v>
      </c>
      <c r="BC350" s="579"/>
      <c r="BD350" s="5"/>
      <c r="BE350" s="5"/>
      <c r="BF350" s="5"/>
      <c r="BG350" s="5"/>
      <c r="BH350" s="5"/>
      <c r="BI350" s="5"/>
      <c r="BJ350" s="5"/>
      <c r="BK350" s="5"/>
      <c r="BL350" s="5"/>
      <c r="BM350" s="5"/>
      <c r="BN350" s="5"/>
      <c r="BO350" s="5"/>
      <c r="BP350" s="5"/>
      <c r="BQ350" s="5"/>
      <c r="BR350" s="5"/>
      <c r="BS350" s="5"/>
      <c r="BT350" s="5"/>
      <c r="BU350" s="5"/>
    </row>
    <row r="351" spans="1:73" hidden="1" x14ac:dyDescent="0.25">
      <c r="A351" s="5"/>
      <c r="B351" s="5"/>
      <c r="C351" s="32" t="s">
        <v>1167</v>
      </c>
      <c r="D351" s="5"/>
      <c r="E351" s="38"/>
      <c r="F351" s="5"/>
      <c r="G351" s="32"/>
      <c r="H351" s="5"/>
      <c r="I351" s="5"/>
      <c r="J351" s="5"/>
      <c r="K351" s="5"/>
      <c r="L351" s="129"/>
      <c r="M351" s="129"/>
      <c r="N351" s="387"/>
      <c r="O351" s="379"/>
      <c r="P351" s="379"/>
      <c r="Q351" s="379"/>
      <c r="R351" s="379"/>
      <c r="S351" s="379"/>
      <c r="T351" s="379"/>
      <c r="U351" s="105"/>
      <c r="V351" s="105"/>
      <c r="W351" s="105"/>
      <c r="X351" s="105"/>
      <c r="Y351" s="5"/>
      <c r="Z351" s="32"/>
      <c r="AA351" s="5"/>
      <c r="AB351" s="5"/>
      <c r="AC351" s="5"/>
      <c r="AD351" s="5"/>
      <c r="AE351" s="5"/>
      <c r="AF351" s="5"/>
      <c r="AG351" s="5"/>
      <c r="AH351" s="5"/>
      <c r="AI351" s="5"/>
      <c r="AJ351" s="5"/>
      <c r="AK351" s="5"/>
      <c r="AL351" s="107" t="s">
        <v>1168</v>
      </c>
      <c r="AM351" s="32"/>
      <c r="AN351" s="32"/>
      <c r="AO351" s="32"/>
      <c r="AP351" s="32"/>
      <c r="AQ351" s="32"/>
      <c r="AR351" s="32"/>
      <c r="AS351" s="32"/>
      <c r="AT351" s="579" t="str">
        <f t="shared" si="8"/>
        <v/>
      </c>
      <c r="AU351" s="579"/>
      <c r="AV351" s="579" t="str">
        <f t="shared" si="9"/>
        <v>Yes</v>
      </c>
      <c r="AW351" s="579"/>
      <c r="AX351" s="108" t="s">
        <v>725</v>
      </c>
      <c r="AY351" s="5"/>
      <c r="AZ351" s="5"/>
      <c r="BA351" s="5"/>
      <c r="BB351" s="579" t="b">
        <f t="shared" si="10"/>
        <v>0</v>
      </c>
      <c r="BC351" s="579"/>
      <c r="BD351" s="5"/>
      <c r="BE351" s="5"/>
      <c r="BF351" s="5"/>
      <c r="BG351" s="5"/>
      <c r="BH351" s="5"/>
      <c r="BI351" s="5"/>
      <c r="BJ351" s="5"/>
      <c r="BK351" s="5"/>
      <c r="BL351" s="5"/>
      <c r="BM351" s="5"/>
      <c r="BN351" s="5"/>
      <c r="BO351" s="5"/>
      <c r="BP351" s="5"/>
      <c r="BQ351" s="5"/>
      <c r="BR351" s="5"/>
      <c r="BS351" s="5"/>
      <c r="BT351" s="5"/>
      <c r="BU351" s="5"/>
    </row>
    <row r="352" spans="1:73" hidden="1" x14ac:dyDescent="0.25">
      <c r="A352" s="5"/>
      <c r="B352" s="5"/>
      <c r="C352" s="32" t="s">
        <v>1169</v>
      </c>
      <c r="D352" s="5"/>
      <c r="E352" s="38"/>
      <c r="F352" s="5"/>
      <c r="G352" s="32"/>
      <c r="H352" s="5"/>
      <c r="I352" s="5"/>
      <c r="J352" s="5"/>
      <c r="K352" s="5"/>
      <c r="L352" s="129"/>
      <c r="M352" s="129"/>
      <c r="N352" s="387"/>
      <c r="O352" s="379"/>
      <c r="P352" s="379"/>
      <c r="Q352" s="379"/>
      <c r="R352" s="379"/>
      <c r="S352" s="379"/>
      <c r="T352" s="379"/>
      <c r="U352" s="105"/>
      <c r="V352" s="105"/>
      <c r="W352" s="105"/>
      <c r="X352" s="105"/>
      <c r="Y352" s="5"/>
      <c r="Z352" s="5"/>
      <c r="AA352" s="5"/>
      <c r="AB352" s="5"/>
      <c r="AC352" s="5"/>
      <c r="AD352" s="5"/>
      <c r="AE352" s="5"/>
      <c r="AF352" s="5"/>
      <c r="AG352" s="5"/>
      <c r="AH352" s="5"/>
      <c r="AI352" s="5"/>
      <c r="AJ352" s="5"/>
      <c r="AK352" s="5"/>
      <c r="AL352" s="105" t="s">
        <v>1170</v>
      </c>
      <c r="AM352" s="32"/>
      <c r="AN352" s="32"/>
      <c r="AO352" s="32"/>
      <c r="AP352" s="32"/>
      <c r="AQ352" s="32"/>
      <c r="AR352" s="32"/>
      <c r="AS352" s="32"/>
      <c r="AT352" s="579" t="str">
        <f t="shared" si="8"/>
        <v/>
      </c>
      <c r="AU352" s="579"/>
      <c r="AV352" s="579" t="str">
        <f t="shared" si="9"/>
        <v>No</v>
      </c>
      <c r="AW352" s="579"/>
      <c r="AX352" s="109" t="s">
        <v>729</v>
      </c>
      <c r="AY352" s="5"/>
      <c r="AZ352" s="5"/>
      <c r="BA352" s="5"/>
      <c r="BB352" s="579" t="b">
        <f t="shared" si="10"/>
        <v>0</v>
      </c>
      <c r="BC352" s="579"/>
      <c r="BD352" s="5"/>
      <c r="BE352" s="5"/>
      <c r="BF352" s="5"/>
      <c r="BG352" s="5"/>
      <c r="BH352" s="5"/>
      <c r="BI352" s="5"/>
      <c r="BJ352" s="5"/>
      <c r="BK352" s="5"/>
      <c r="BL352" s="5"/>
      <c r="BM352" s="5"/>
      <c r="BN352" s="5"/>
      <c r="BO352" s="5"/>
      <c r="BP352" s="5"/>
      <c r="BQ352" s="5"/>
      <c r="BR352" s="5"/>
      <c r="BS352" s="5"/>
      <c r="BT352" s="5"/>
      <c r="BU352" s="5"/>
    </row>
    <row r="353" spans="1:73" hidden="1" x14ac:dyDescent="0.25">
      <c r="A353" s="5"/>
      <c r="B353" s="5"/>
      <c r="C353" s="32" t="s">
        <v>1171</v>
      </c>
      <c r="D353" s="5"/>
      <c r="E353" s="38"/>
      <c r="F353" s="5"/>
      <c r="G353" s="32"/>
      <c r="H353" s="5"/>
      <c r="I353" s="5"/>
      <c r="J353" s="5"/>
      <c r="K353" s="5"/>
      <c r="L353" s="129"/>
      <c r="M353" s="129"/>
      <c r="N353" s="387"/>
      <c r="O353" s="379"/>
      <c r="P353" s="379"/>
      <c r="Q353" s="379"/>
      <c r="R353" s="379"/>
      <c r="S353" s="379"/>
      <c r="T353" s="379"/>
      <c r="U353" s="105"/>
      <c r="V353" s="105"/>
      <c r="W353" s="105"/>
      <c r="X353" s="105"/>
      <c r="Y353" s="5"/>
      <c r="Z353" s="5"/>
      <c r="AA353" s="5"/>
      <c r="AB353" s="5"/>
      <c r="AC353" s="5"/>
      <c r="AD353" s="5"/>
      <c r="AE353" s="5"/>
      <c r="AF353" s="5"/>
      <c r="AG353" s="5"/>
      <c r="AH353" s="5"/>
      <c r="AI353" s="5"/>
      <c r="AJ353" s="5"/>
      <c r="AK353" s="5"/>
      <c r="AL353" s="105" t="s">
        <v>1172</v>
      </c>
      <c r="AM353" s="32"/>
      <c r="AN353" s="32"/>
      <c r="AO353" s="32"/>
      <c r="AP353" s="32"/>
      <c r="AQ353" s="32"/>
      <c r="AR353" s="32"/>
      <c r="AS353" s="32"/>
      <c r="AT353" s="579" t="str">
        <f t="shared" si="8"/>
        <v/>
      </c>
      <c r="AU353" s="579"/>
      <c r="AV353" s="579" t="str">
        <f t="shared" si="9"/>
        <v>Yes</v>
      </c>
      <c r="AW353" s="579"/>
      <c r="AX353" s="31" t="s">
        <v>797</v>
      </c>
      <c r="AY353" s="5"/>
      <c r="AZ353" s="5"/>
      <c r="BA353" s="5"/>
      <c r="BB353" s="579" t="b">
        <f t="shared" si="10"/>
        <v>0</v>
      </c>
      <c r="BC353" s="579"/>
      <c r="BD353" s="5"/>
      <c r="BE353" s="5"/>
      <c r="BF353" s="5"/>
      <c r="BG353" s="5"/>
      <c r="BH353" s="5"/>
      <c r="BI353" s="5"/>
      <c r="BJ353" s="5"/>
      <c r="BK353" s="5"/>
      <c r="BL353" s="5"/>
      <c r="BM353" s="5"/>
      <c r="BN353" s="5"/>
      <c r="BO353" s="5"/>
      <c r="BP353" s="5"/>
      <c r="BQ353" s="5"/>
      <c r="BR353" s="5"/>
      <c r="BS353" s="5"/>
      <c r="BT353" s="5"/>
      <c r="BU353" s="5"/>
    </row>
    <row r="354" spans="1:73" hidden="1" x14ac:dyDescent="0.25">
      <c r="A354" s="5"/>
      <c r="B354" s="5"/>
      <c r="C354" s="32" t="s">
        <v>1173</v>
      </c>
      <c r="D354" s="5"/>
      <c r="E354" s="38"/>
      <c r="F354" s="5"/>
      <c r="G354" s="32"/>
      <c r="H354" s="5"/>
      <c r="I354" s="5"/>
      <c r="J354" s="5"/>
      <c r="K354" s="5"/>
      <c r="L354" s="129"/>
      <c r="M354" s="129"/>
      <c r="N354" s="387"/>
      <c r="O354" s="379"/>
      <c r="P354" s="379"/>
      <c r="Q354" s="379"/>
      <c r="R354" s="379"/>
      <c r="S354" s="379"/>
      <c r="T354" s="379"/>
      <c r="U354" s="105"/>
      <c r="V354" s="105"/>
      <c r="W354" s="105"/>
      <c r="X354" s="105"/>
      <c r="Y354" s="5"/>
      <c r="Z354" s="5"/>
      <c r="AA354" s="5"/>
      <c r="AB354" s="5"/>
      <c r="AC354" s="5"/>
      <c r="AD354" s="5"/>
      <c r="AE354" s="5"/>
      <c r="AF354" s="5"/>
      <c r="AG354" s="5"/>
      <c r="AH354" s="5"/>
      <c r="AI354" s="5"/>
      <c r="AJ354" s="5"/>
      <c r="AK354" s="5"/>
      <c r="AL354" s="110" t="s">
        <v>1174</v>
      </c>
      <c r="AM354" s="32"/>
      <c r="AN354" s="32"/>
      <c r="AO354" s="32"/>
      <c r="AP354" s="32"/>
      <c r="AQ354" s="32"/>
      <c r="AR354" s="32"/>
      <c r="AS354" s="32"/>
      <c r="AT354" s="579" t="str">
        <f t="shared" si="8"/>
        <v/>
      </c>
      <c r="AU354" s="579"/>
      <c r="AV354" s="579" t="str">
        <f t="shared" si="9"/>
        <v>Yes</v>
      </c>
      <c r="AW354" s="579"/>
      <c r="AX354" s="108" t="s">
        <v>725</v>
      </c>
      <c r="AY354" s="5"/>
      <c r="AZ354" s="5"/>
      <c r="BA354" s="5"/>
      <c r="BB354" s="579" t="b">
        <f t="shared" si="10"/>
        <v>0</v>
      </c>
      <c r="BC354" s="579"/>
      <c r="BD354" s="5"/>
      <c r="BE354" s="5"/>
      <c r="BF354" s="5"/>
      <c r="BG354" s="5"/>
      <c r="BH354" s="5"/>
      <c r="BI354" s="5"/>
      <c r="BJ354" s="5"/>
      <c r="BK354" s="5"/>
      <c r="BL354" s="5"/>
      <c r="BM354" s="5"/>
      <c r="BN354" s="5"/>
      <c r="BO354" s="5"/>
      <c r="BP354" s="5"/>
      <c r="BQ354" s="5"/>
      <c r="BR354" s="5"/>
      <c r="BS354" s="5"/>
      <c r="BT354" s="5"/>
      <c r="BU354" s="5"/>
    </row>
    <row r="355" spans="1:73" hidden="1" x14ac:dyDescent="0.25">
      <c r="A355" s="5"/>
      <c r="B355" s="5"/>
      <c r="C355" s="32" t="s">
        <v>1175</v>
      </c>
      <c r="D355" s="5"/>
      <c r="E355" s="38"/>
      <c r="F355" s="5"/>
      <c r="G355" s="32"/>
      <c r="H355" s="5"/>
      <c r="I355" s="5"/>
      <c r="J355" s="5"/>
      <c r="K355" s="5"/>
      <c r="L355" s="129"/>
      <c r="M355" s="129"/>
      <c r="N355" s="387"/>
      <c r="O355" s="379"/>
      <c r="P355" s="379"/>
      <c r="Q355" s="379"/>
      <c r="R355" s="379"/>
      <c r="S355" s="379"/>
      <c r="T355" s="379"/>
      <c r="U355" s="105"/>
      <c r="V355" s="105"/>
      <c r="W355" s="105"/>
      <c r="X355" s="105"/>
      <c r="Y355" s="5"/>
      <c r="Z355" s="5"/>
      <c r="AA355" s="5"/>
      <c r="AB355" s="5"/>
      <c r="AC355" s="5"/>
      <c r="AD355" s="5"/>
      <c r="AE355" s="5"/>
      <c r="AF355" s="5"/>
      <c r="AG355" s="5"/>
      <c r="AH355" s="5"/>
      <c r="AI355" s="5"/>
      <c r="AJ355" s="5"/>
      <c r="AK355" s="5"/>
      <c r="AL355" s="105" t="s">
        <v>1176</v>
      </c>
      <c r="AM355" s="32"/>
      <c r="AN355" s="32"/>
      <c r="AO355" s="32"/>
      <c r="AP355" s="32"/>
      <c r="AQ355" s="32"/>
      <c r="AR355" s="32"/>
      <c r="AS355" s="32"/>
      <c r="AT355" s="579" t="str">
        <f t="shared" si="8"/>
        <v/>
      </c>
      <c r="AU355" s="579"/>
      <c r="AV355" s="579" t="str">
        <f t="shared" si="9"/>
        <v>No</v>
      </c>
      <c r="AW355" s="579"/>
      <c r="AX355" s="109" t="s">
        <v>729</v>
      </c>
      <c r="AY355" s="5"/>
      <c r="AZ355" s="5"/>
      <c r="BA355" s="5"/>
      <c r="BB355" s="579" t="b">
        <f t="shared" si="10"/>
        <v>0</v>
      </c>
      <c r="BC355" s="579"/>
      <c r="BD355" s="5"/>
      <c r="BE355" s="5"/>
      <c r="BF355" s="5"/>
      <c r="BG355" s="5"/>
      <c r="BH355" s="5"/>
      <c r="BI355" s="5"/>
      <c r="BJ355" s="5"/>
      <c r="BK355" s="5"/>
      <c r="BL355" s="5"/>
      <c r="BM355" s="5"/>
      <c r="BN355" s="5"/>
      <c r="BO355" s="5"/>
      <c r="BP355" s="5"/>
      <c r="BQ355" s="5"/>
      <c r="BR355" s="5"/>
      <c r="BS355" s="5"/>
      <c r="BT355" s="5"/>
      <c r="BU355" s="5"/>
    </row>
    <row r="356" spans="1:73" hidden="1" x14ac:dyDescent="0.25">
      <c r="A356" s="5"/>
      <c r="B356" s="5"/>
      <c r="C356" s="32" t="s">
        <v>1177</v>
      </c>
      <c r="D356" s="5"/>
      <c r="E356" s="38"/>
      <c r="F356" s="5"/>
      <c r="G356" s="32"/>
      <c r="H356" s="5"/>
      <c r="I356" s="5"/>
      <c r="J356" s="5"/>
      <c r="K356" s="5"/>
      <c r="L356" s="129"/>
      <c r="M356" s="129"/>
      <c r="N356" s="387"/>
      <c r="O356" s="379"/>
      <c r="P356" s="379"/>
      <c r="Q356" s="379"/>
      <c r="R356" s="379"/>
      <c r="S356" s="379"/>
      <c r="T356" s="379"/>
      <c r="U356" s="105"/>
      <c r="V356" s="105"/>
      <c r="W356" s="105"/>
      <c r="X356" s="105"/>
      <c r="Y356" s="5"/>
      <c r="Z356" s="5"/>
      <c r="AA356" s="5"/>
      <c r="AB356" s="5"/>
      <c r="AC356" s="5"/>
      <c r="AD356" s="5"/>
      <c r="AE356" s="5"/>
      <c r="AF356" s="5"/>
      <c r="AG356" s="5"/>
      <c r="AH356" s="5"/>
      <c r="AI356" s="5"/>
      <c r="AJ356" s="5"/>
      <c r="AK356" s="5"/>
      <c r="AL356" s="107" t="s">
        <v>1178</v>
      </c>
      <c r="AM356" s="32"/>
      <c r="AN356" s="32"/>
      <c r="AO356" s="32"/>
      <c r="AP356" s="32"/>
      <c r="AQ356" s="32"/>
      <c r="AR356" s="32"/>
      <c r="AS356" s="32"/>
      <c r="AT356" s="579" t="str">
        <f t="shared" si="8"/>
        <v/>
      </c>
      <c r="AU356" s="579"/>
      <c r="AV356" s="579" t="str">
        <f t="shared" si="9"/>
        <v>Yes</v>
      </c>
      <c r="AW356" s="579"/>
      <c r="AX356" s="108" t="s">
        <v>725</v>
      </c>
      <c r="AY356" s="5"/>
      <c r="AZ356" s="5"/>
      <c r="BA356" s="5"/>
      <c r="BB356" s="579" t="b">
        <f t="shared" si="10"/>
        <v>0</v>
      </c>
      <c r="BC356" s="579"/>
      <c r="BD356" s="5"/>
      <c r="BE356" s="5"/>
      <c r="BF356" s="5"/>
      <c r="BG356" s="5"/>
      <c r="BH356" s="5"/>
      <c r="BI356" s="5"/>
      <c r="BJ356" s="5"/>
      <c r="BK356" s="5"/>
      <c r="BL356" s="5"/>
      <c r="BM356" s="5"/>
      <c r="BN356" s="5"/>
      <c r="BO356" s="5"/>
      <c r="BP356" s="5"/>
      <c r="BQ356" s="5"/>
      <c r="BR356" s="5"/>
      <c r="BS356" s="5"/>
      <c r="BT356" s="5"/>
      <c r="BU356" s="5"/>
    </row>
    <row r="357" spans="1:73" hidden="1" x14ac:dyDescent="0.25">
      <c r="A357" s="5"/>
      <c r="B357" s="5"/>
      <c r="C357" s="32" t="s">
        <v>1179</v>
      </c>
      <c r="D357" s="5"/>
      <c r="E357" s="38"/>
      <c r="F357" s="5"/>
      <c r="G357" s="32"/>
      <c r="H357" s="5"/>
      <c r="I357" s="5"/>
      <c r="J357" s="5"/>
      <c r="K357" s="5"/>
      <c r="L357" s="129"/>
      <c r="M357" s="129"/>
      <c r="N357" s="387"/>
      <c r="O357" s="379"/>
      <c r="P357" s="379"/>
      <c r="Q357" s="379"/>
      <c r="R357" s="379"/>
      <c r="S357" s="379"/>
      <c r="T357" s="379"/>
      <c r="U357" s="105"/>
      <c r="V357" s="105"/>
      <c r="W357" s="105"/>
      <c r="X357" s="105"/>
      <c r="Y357" s="5"/>
      <c r="Z357" s="5"/>
      <c r="AA357" s="5"/>
      <c r="AB357" s="5"/>
      <c r="AC357" s="5"/>
      <c r="AD357" s="5"/>
      <c r="AE357" s="5"/>
      <c r="AF357" s="5"/>
      <c r="AG357" s="5"/>
      <c r="AH357" s="5"/>
      <c r="AI357" s="5"/>
      <c r="AJ357" s="5"/>
      <c r="AK357" s="5"/>
      <c r="AL357" s="105" t="s">
        <v>1180</v>
      </c>
      <c r="AM357" s="32"/>
      <c r="AN357" s="32"/>
      <c r="AO357" s="32"/>
      <c r="AP357" s="32"/>
      <c r="AQ357" s="32"/>
      <c r="AR357" s="32"/>
      <c r="AS357" s="32"/>
      <c r="AT357" s="579" t="str">
        <f t="shared" si="8"/>
        <v/>
      </c>
      <c r="AU357" s="579"/>
      <c r="AV357" s="579" t="str">
        <f t="shared" si="9"/>
        <v>Yes</v>
      </c>
      <c r="AW357" s="579"/>
      <c r="AX357" s="109" t="s">
        <v>733</v>
      </c>
      <c r="AY357" s="5"/>
      <c r="AZ357" s="5"/>
      <c r="BA357" s="5"/>
      <c r="BB357" s="579" t="b">
        <f t="shared" si="10"/>
        <v>0</v>
      </c>
      <c r="BC357" s="579"/>
      <c r="BD357" s="5"/>
      <c r="BE357" s="5"/>
      <c r="BF357" s="5"/>
      <c r="BG357" s="5"/>
      <c r="BH357" s="5"/>
      <c r="BI357" s="5"/>
      <c r="BJ357" s="5"/>
      <c r="BK357" s="5"/>
      <c r="BL357" s="5"/>
      <c r="BM357" s="5"/>
      <c r="BN357" s="5"/>
      <c r="BO357" s="5"/>
      <c r="BP357" s="5"/>
      <c r="BQ357" s="5"/>
      <c r="BR357" s="5"/>
      <c r="BS357" s="5"/>
      <c r="BT357" s="5"/>
      <c r="BU357" s="5"/>
    </row>
    <row r="358" spans="1:73" hidden="1" x14ac:dyDescent="0.25">
      <c r="A358" s="5"/>
      <c r="B358" s="5"/>
      <c r="C358" s="32" t="s">
        <v>1181</v>
      </c>
      <c r="D358" s="5"/>
      <c r="E358" s="38"/>
      <c r="F358" s="5"/>
      <c r="G358" s="32"/>
      <c r="H358" s="5"/>
      <c r="I358" s="5"/>
      <c r="J358" s="5"/>
      <c r="K358" s="5"/>
      <c r="L358" s="129"/>
      <c r="M358" s="129"/>
      <c r="N358" s="387"/>
      <c r="O358" s="379"/>
      <c r="P358" s="379"/>
      <c r="Q358" s="379"/>
      <c r="R358" s="379"/>
      <c r="S358" s="379"/>
      <c r="T358" s="379"/>
      <c r="U358" s="105"/>
      <c r="V358" s="105"/>
      <c r="W358" s="105"/>
      <c r="X358" s="105"/>
      <c r="Y358" s="5"/>
      <c r="Z358" s="5"/>
      <c r="AA358" s="5"/>
      <c r="AB358" s="5"/>
      <c r="AC358" s="5"/>
      <c r="AD358" s="5"/>
      <c r="AE358" s="5"/>
      <c r="AF358" s="5"/>
      <c r="AG358" s="5"/>
      <c r="AH358" s="5"/>
      <c r="AI358" s="5"/>
      <c r="AJ358" s="5"/>
      <c r="AK358" s="5"/>
      <c r="AL358" s="105" t="s">
        <v>1182</v>
      </c>
      <c r="AM358" s="32"/>
      <c r="AN358" s="32"/>
      <c r="AO358" s="32"/>
      <c r="AP358" s="32"/>
      <c r="AQ358" s="32"/>
      <c r="AR358" s="32"/>
      <c r="AS358" s="32"/>
      <c r="AT358" s="579" t="str">
        <f t="shared" si="8"/>
        <v/>
      </c>
      <c r="AU358" s="579"/>
      <c r="AV358" s="579" t="str">
        <f t="shared" si="9"/>
        <v>Yes</v>
      </c>
      <c r="AW358" s="579"/>
      <c r="AX358" s="109" t="s">
        <v>733</v>
      </c>
      <c r="AY358" s="5"/>
      <c r="AZ358" s="5"/>
      <c r="BA358" s="5"/>
      <c r="BB358" s="579" t="b">
        <f t="shared" si="10"/>
        <v>0</v>
      </c>
      <c r="BC358" s="579"/>
      <c r="BD358" s="5"/>
      <c r="BE358" s="5"/>
      <c r="BF358" s="5"/>
      <c r="BG358" s="5"/>
      <c r="BH358" s="5"/>
      <c r="BI358" s="5"/>
      <c r="BJ358" s="5"/>
      <c r="BK358" s="5"/>
      <c r="BL358" s="5"/>
      <c r="BM358" s="5"/>
      <c r="BN358" s="5"/>
      <c r="BO358" s="5"/>
      <c r="BP358" s="5"/>
      <c r="BQ358" s="5"/>
      <c r="BR358" s="5"/>
      <c r="BS358" s="5"/>
      <c r="BT358" s="5"/>
      <c r="BU358" s="5"/>
    </row>
    <row r="359" spans="1:73" hidden="1" x14ac:dyDescent="0.25">
      <c r="A359" s="5"/>
      <c r="B359" s="5"/>
      <c r="C359" s="32" t="s">
        <v>1183</v>
      </c>
      <c r="D359" s="5"/>
      <c r="E359" s="38"/>
      <c r="F359" s="5"/>
      <c r="G359" s="32"/>
      <c r="H359" s="5"/>
      <c r="I359" s="5"/>
      <c r="J359" s="5"/>
      <c r="K359" s="5"/>
      <c r="L359" s="129"/>
      <c r="M359" s="129"/>
      <c r="N359" s="387"/>
      <c r="O359" s="379"/>
      <c r="P359" s="379"/>
      <c r="Q359" s="379"/>
      <c r="R359" s="379"/>
      <c r="S359" s="379"/>
      <c r="T359" s="379"/>
      <c r="U359" s="105"/>
      <c r="V359" s="105"/>
      <c r="W359" s="105"/>
      <c r="X359" s="105"/>
      <c r="Y359" s="5"/>
      <c r="Z359" s="5"/>
      <c r="AA359" s="5"/>
      <c r="AB359" s="5"/>
      <c r="AC359" s="5"/>
      <c r="AD359" s="5"/>
      <c r="AE359" s="5"/>
      <c r="AF359" s="5"/>
      <c r="AG359" s="5"/>
      <c r="AH359" s="5"/>
      <c r="AI359" s="5"/>
      <c r="AJ359" s="5"/>
      <c r="AK359" s="5"/>
      <c r="AL359" s="110" t="s">
        <v>1184</v>
      </c>
      <c r="AM359" s="32"/>
      <c r="AN359" s="32"/>
      <c r="AO359" s="32"/>
      <c r="AP359" s="32"/>
      <c r="AQ359" s="32"/>
      <c r="AR359" s="32"/>
      <c r="AS359" s="32"/>
      <c r="AT359" s="579" t="str">
        <f t="shared" si="8"/>
        <v/>
      </c>
      <c r="AU359" s="579"/>
      <c r="AV359" s="579" t="str">
        <f t="shared" si="9"/>
        <v>Yes</v>
      </c>
      <c r="AW359" s="579"/>
      <c r="AX359" s="108" t="s">
        <v>797</v>
      </c>
      <c r="AY359" s="5"/>
      <c r="AZ359" s="5"/>
      <c r="BA359" s="5"/>
      <c r="BB359" s="579" t="b">
        <f t="shared" si="10"/>
        <v>0</v>
      </c>
      <c r="BC359" s="579"/>
      <c r="BD359" s="5"/>
      <c r="BE359" s="5"/>
      <c r="BF359" s="5"/>
      <c r="BG359" s="5"/>
      <c r="BH359" s="5"/>
      <c r="BI359" s="5"/>
      <c r="BJ359" s="5"/>
      <c r="BK359" s="5"/>
      <c r="BL359" s="5"/>
      <c r="BM359" s="5"/>
      <c r="BN359" s="5"/>
      <c r="BO359" s="5"/>
      <c r="BP359" s="5"/>
      <c r="BQ359" s="5"/>
      <c r="BR359" s="5"/>
      <c r="BS359" s="5"/>
      <c r="BT359" s="5"/>
      <c r="BU359" s="5"/>
    </row>
    <row r="360" spans="1:73" hidden="1" x14ac:dyDescent="0.25">
      <c r="A360" s="5"/>
      <c r="B360" s="5"/>
      <c r="C360" s="32" t="s">
        <v>1185</v>
      </c>
      <c r="D360" s="5"/>
      <c r="E360" s="38"/>
      <c r="F360" s="5"/>
      <c r="G360" s="32"/>
      <c r="H360" s="5"/>
      <c r="I360" s="5"/>
      <c r="J360" s="5"/>
      <c r="K360" s="5"/>
      <c r="L360" s="129"/>
      <c r="M360" s="129"/>
      <c r="N360" s="387"/>
      <c r="O360" s="379"/>
      <c r="P360" s="379"/>
      <c r="Q360" s="379"/>
      <c r="R360" s="379"/>
      <c r="S360" s="379"/>
      <c r="T360" s="379"/>
      <c r="U360" s="105"/>
      <c r="V360" s="105"/>
      <c r="W360" s="105"/>
      <c r="X360" s="105"/>
      <c r="Y360" s="5"/>
      <c r="Z360" s="5"/>
      <c r="AA360" s="5"/>
      <c r="AB360" s="5"/>
      <c r="AC360" s="5"/>
      <c r="AD360" s="5"/>
      <c r="AE360" s="5"/>
      <c r="AF360" s="5"/>
      <c r="AG360" s="5"/>
      <c r="AH360" s="5"/>
      <c r="AI360" s="5"/>
      <c r="AJ360" s="5"/>
      <c r="AK360" s="5"/>
      <c r="AL360" s="110" t="s">
        <v>1186</v>
      </c>
      <c r="AM360" s="32"/>
      <c r="AN360" s="32"/>
      <c r="AO360" s="32"/>
      <c r="AP360" s="32"/>
      <c r="AQ360" s="32"/>
      <c r="AR360" s="32"/>
      <c r="AS360" s="32"/>
      <c r="AT360" s="579" t="str">
        <f t="shared" si="8"/>
        <v/>
      </c>
      <c r="AU360" s="579"/>
      <c r="AV360" s="579" t="str">
        <f t="shared" si="9"/>
        <v>Yes</v>
      </c>
      <c r="AW360" s="579"/>
      <c r="AX360" s="108" t="s">
        <v>725</v>
      </c>
      <c r="AY360" s="5"/>
      <c r="AZ360" s="5"/>
      <c r="BA360" s="5"/>
      <c r="BB360" s="579" t="b">
        <f t="shared" si="10"/>
        <v>0</v>
      </c>
      <c r="BC360" s="579"/>
      <c r="BD360" s="5"/>
      <c r="BE360" s="5"/>
      <c r="BF360" s="5"/>
      <c r="BG360" s="5"/>
      <c r="BH360" s="5"/>
      <c r="BI360" s="5"/>
      <c r="BJ360" s="5"/>
      <c r="BK360" s="5"/>
      <c r="BL360" s="5"/>
      <c r="BM360" s="5"/>
      <c r="BN360" s="5"/>
      <c r="BO360" s="5"/>
      <c r="BP360" s="5"/>
      <c r="BQ360" s="5"/>
      <c r="BR360" s="5"/>
      <c r="BS360" s="5"/>
      <c r="BT360" s="5"/>
      <c r="BU360" s="5"/>
    </row>
    <row r="361" spans="1:73" hidden="1" x14ac:dyDescent="0.25">
      <c r="A361" s="5"/>
      <c r="B361" s="5"/>
      <c r="C361" s="32" t="s">
        <v>1187</v>
      </c>
      <c r="D361" s="5"/>
      <c r="E361" s="38"/>
      <c r="F361" s="5"/>
      <c r="G361" s="32"/>
      <c r="H361" s="5"/>
      <c r="I361" s="5"/>
      <c r="J361" s="5"/>
      <c r="K361" s="5"/>
      <c r="L361" s="129"/>
      <c r="M361" s="129"/>
      <c r="N361" s="387"/>
      <c r="O361" s="379"/>
      <c r="P361" s="379"/>
      <c r="Q361" s="379"/>
      <c r="R361" s="379"/>
      <c r="S361" s="379"/>
      <c r="T361" s="379"/>
      <c r="U361" s="105"/>
      <c r="V361" s="105"/>
      <c r="W361" s="105"/>
      <c r="X361" s="105"/>
      <c r="Y361" s="5"/>
      <c r="Z361" s="5"/>
      <c r="AA361" s="5"/>
      <c r="AB361" s="5"/>
      <c r="AC361" s="5"/>
      <c r="AD361" s="5"/>
      <c r="AE361" s="5"/>
      <c r="AF361" s="5"/>
      <c r="AG361" s="5"/>
      <c r="AH361" s="5"/>
      <c r="AI361" s="5"/>
      <c r="AJ361" s="5"/>
      <c r="AK361" s="5"/>
      <c r="AL361" s="105" t="s">
        <v>1188</v>
      </c>
      <c r="AM361" s="32"/>
      <c r="AN361" s="32"/>
      <c r="AO361" s="32"/>
      <c r="AP361" s="32"/>
      <c r="AQ361" s="32"/>
      <c r="AR361" s="32"/>
      <c r="AS361" s="32"/>
      <c r="AT361" s="579" t="str">
        <f t="shared" si="8"/>
        <v/>
      </c>
      <c r="AU361" s="579"/>
      <c r="AV361" s="579" t="str">
        <f t="shared" si="9"/>
        <v>Yes</v>
      </c>
      <c r="AW361" s="579"/>
      <c r="AX361" s="109" t="s">
        <v>725</v>
      </c>
      <c r="AY361" s="5"/>
      <c r="AZ361" s="5"/>
      <c r="BA361" s="5"/>
      <c r="BB361" s="579" t="b">
        <f t="shared" si="10"/>
        <v>0</v>
      </c>
      <c r="BC361" s="579"/>
      <c r="BD361" s="5"/>
      <c r="BE361" s="5"/>
      <c r="BF361" s="5"/>
      <c r="BG361" s="5"/>
      <c r="BH361" s="5"/>
      <c r="BI361" s="5"/>
      <c r="BJ361" s="5"/>
      <c r="BK361" s="5"/>
      <c r="BL361" s="5"/>
      <c r="BM361" s="5"/>
      <c r="BN361" s="5"/>
      <c r="BO361" s="5"/>
      <c r="BP361" s="5"/>
      <c r="BQ361" s="5"/>
      <c r="BR361" s="5"/>
      <c r="BS361" s="5"/>
      <c r="BT361" s="5"/>
      <c r="BU361" s="5"/>
    </row>
    <row r="362" spans="1:73" hidden="1" x14ac:dyDescent="0.25">
      <c r="A362" s="5"/>
      <c r="B362" s="5"/>
      <c r="C362" s="32" t="s">
        <v>1189</v>
      </c>
      <c r="D362" s="5"/>
      <c r="E362" s="38"/>
      <c r="F362" s="5"/>
      <c r="G362" s="32"/>
      <c r="H362" s="5"/>
      <c r="I362" s="5"/>
      <c r="J362" s="5"/>
      <c r="K362" s="5"/>
      <c r="L362" s="129"/>
      <c r="M362" s="129"/>
      <c r="N362" s="387"/>
      <c r="O362" s="379"/>
      <c r="P362" s="379"/>
      <c r="Q362" s="379"/>
      <c r="R362" s="379"/>
      <c r="S362" s="379"/>
      <c r="T362" s="379"/>
      <c r="U362" s="105"/>
      <c r="V362" s="105"/>
      <c r="W362" s="105"/>
      <c r="X362" s="105"/>
      <c r="Y362" s="5"/>
      <c r="Z362" s="5"/>
      <c r="AA362" s="5"/>
      <c r="AB362" s="5"/>
      <c r="AC362" s="5"/>
      <c r="AD362" s="5"/>
      <c r="AE362" s="5"/>
      <c r="AF362" s="5"/>
      <c r="AG362" s="5"/>
      <c r="AH362" s="5"/>
      <c r="AI362" s="5"/>
      <c r="AJ362" s="5"/>
      <c r="AK362" s="5"/>
      <c r="AL362" s="105" t="s">
        <v>1190</v>
      </c>
      <c r="AM362" s="32"/>
      <c r="AN362" s="32"/>
      <c r="AO362" s="32"/>
      <c r="AP362" s="32"/>
      <c r="AQ362" s="32"/>
      <c r="AR362" s="32"/>
      <c r="AS362" s="32"/>
      <c r="AT362" s="579" t="str">
        <f t="shared" si="8"/>
        <v/>
      </c>
      <c r="AU362" s="579"/>
      <c r="AV362" s="579" t="str">
        <f t="shared" si="9"/>
        <v>Yes</v>
      </c>
      <c r="AW362" s="579"/>
      <c r="AX362" s="109" t="s">
        <v>733</v>
      </c>
      <c r="AY362" s="5"/>
      <c r="AZ362" s="5"/>
      <c r="BA362" s="5"/>
      <c r="BB362" s="579" t="b">
        <f t="shared" si="10"/>
        <v>0</v>
      </c>
      <c r="BC362" s="579"/>
      <c r="BD362" s="5"/>
      <c r="BE362" s="5"/>
      <c r="BF362" s="5"/>
      <c r="BG362" s="5"/>
      <c r="BH362" s="5"/>
      <c r="BI362" s="5"/>
      <c r="BJ362" s="5"/>
      <c r="BK362" s="5"/>
      <c r="BL362" s="5"/>
      <c r="BM362" s="5"/>
      <c r="BN362" s="5"/>
      <c r="BO362" s="5"/>
      <c r="BP362" s="5"/>
      <c r="BQ362" s="5"/>
      <c r="BR362" s="5"/>
      <c r="BS362" s="5"/>
      <c r="BT362" s="5"/>
      <c r="BU362" s="5"/>
    </row>
    <row r="363" spans="1:73" hidden="1" x14ac:dyDescent="0.25">
      <c r="A363" s="5"/>
      <c r="B363" s="5"/>
      <c r="C363" s="32" t="s">
        <v>1191</v>
      </c>
      <c r="D363" s="5"/>
      <c r="E363" s="38"/>
      <c r="F363" s="5"/>
      <c r="G363" s="32"/>
      <c r="H363" s="5"/>
      <c r="I363" s="5"/>
      <c r="J363" s="5"/>
      <c r="K363" s="5"/>
      <c r="L363" s="129"/>
      <c r="M363" s="129"/>
      <c r="N363" s="387"/>
      <c r="O363" s="379"/>
      <c r="P363" s="379"/>
      <c r="Q363" s="379"/>
      <c r="R363" s="379"/>
      <c r="S363" s="379"/>
      <c r="T363" s="379"/>
      <c r="U363" s="105"/>
      <c r="V363" s="105"/>
      <c r="W363" s="105"/>
      <c r="X363" s="105"/>
      <c r="Y363" s="5"/>
      <c r="Z363" s="5"/>
      <c r="AA363" s="5"/>
      <c r="AB363" s="5"/>
      <c r="AC363" s="5"/>
      <c r="AD363" s="5"/>
      <c r="AE363" s="5"/>
      <c r="AF363" s="5"/>
      <c r="AG363" s="5"/>
      <c r="AH363" s="5"/>
      <c r="AI363" s="5"/>
      <c r="AJ363" s="5"/>
      <c r="AK363" s="5"/>
      <c r="AL363" s="105" t="s">
        <v>1192</v>
      </c>
      <c r="AM363" s="32"/>
      <c r="AN363" s="32"/>
      <c r="AO363" s="32"/>
      <c r="AP363" s="32"/>
      <c r="AQ363" s="32"/>
      <c r="AR363" s="32"/>
      <c r="AS363" s="32"/>
      <c r="AT363" s="579" t="str">
        <f t="shared" si="8"/>
        <v/>
      </c>
      <c r="AU363" s="579"/>
      <c r="AV363" s="579" t="str">
        <f t="shared" si="9"/>
        <v>Yes</v>
      </c>
      <c r="AW363" s="579"/>
      <c r="AX363" s="109" t="s">
        <v>733</v>
      </c>
      <c r="AY363" s="5"/>
      <c r="AZ363" s="5"/>
      <c r="BA363" s="5"/>
      <c r="BB363" s="579" t="b">
        <f t="shared" si="10"/>
        <v>0</v>
      </c>
      <c r="BC363" s="579"/>
      <c r="BD363" s="5"/>
      <c r="BE363" s="5"/>
      <c r="BF363" s="5"/>
      <c r="BG363" s="5"/>
      <c r="BH363" s="5"/>
      <c r="BI363" s="5"/>
      <c r="BJ363" s="5"/>
      <c r="BK363" s="5"/>
      <c r="BL363" s="5"/>
      <c r="BM363" s="5"/>
      <c r="BN363" s="5"/>
      <c r="BO363" s="5"/>
      <c r="BP363" s="5"/>
      <c r="BQ363" s="5"/>
      <c r="BR363" s="5"/>
      <c r="BS363" s="5"/>
      <c r="BT363" s="5"/>
      <c r="BU363" s="5"/>
    </row>
    <row r="364" spans="1:73" hidden="1" x14ac:dyDescent="0.25">
      <c r="A364" s="5"/>
      <c r="B364" s="5"/>
      <c r="C364" s="32" t="s">
        <v>1193</v>
      </c>
      <c r="D364" s="5"/>
      <c r="E364" s="38"/>
      <c r="F364" s="5"/>
      <c r="G364" s="32"/>
      <c r="H364" s="5"/>
      <c r="I364" s="5"/>
      <c r="J364" s="5"/>
      <c r="K364" s="5"/>
      <c r="L364" s="129"/>
      <c r="M364" s="129"/>
      <c r="N364" s="387"/>
      <c r="O364" s="379"/>
      <c r="P364" s="379"/>
      <c r="Q364" s="379"/>
      <c r="R364" s="379"/>
      <c r="S364" s="379"/>
      <c r="T364" s="379"/>
      <c r="U364" s="105"/>
      <c r="V364" s="105"/>
      <c r="W364" s="105"/>
      <c r="X364" s="105"/>
      <c r="Y364" s="5"/>
      <c r="Z364" s="5"/>
      <c r="AA364" s="5"/>
      <c r="AB364" s="5"/>
      <c r="AC364" s="5"/>
      <c r="AD364" s="5"/>
      <c r="AE364" s="5"/>
      <c r="AF364" s="5"/>
      <c r="AG364" s="5"/>
      <c r="AH364" s="5"/>
      <c r="AI364" s="5"/>
      <c r="AJ364" s="5"/>
      <c r="AK364" s="5"/>
      <c r="AL364" s="110" t="s">
        <v>1194</v>
      </c>
      <c r="AM364" s="32"/>
      <c r="AN364" s="32"/>
      <c r="AO364" s="32"/>
      <c r="AP364" s="32"/>
      <c r="AQ364" s="32"/>
      <c r="AR364" s="32"/>
      <c r="AS364" s="32"/>
      <c r="AT364" s="579" t="str">
        <f t="shared" si="8"/>
        <v/>
      </c>
      <c r="AU364" s="579"/>
      <c r="AV364" s="579" t="str">
        <f t="shared" si="9"/>
        <v>Yes</v>
      </c>
      <c r="AW364" s="579"/>
      <c r="AX364" s="108" t="s">
        <v>725</v>
      </c>
      <c r="AY364" s="5"/>
      <c r="AZ364" s="5"/>
      <c r="BA364" s="5"/>
      <c r="BB364" s="579" t="b">
        <f t="shared" si="10"/>
        <v>0</v>
      </c>
      <c r="BC364" s="579"/>
      <c r="BD364" s="5"/>
      <c r="BE364" s="5"/>
      <c r="BF364" s="5"/>
      <c r="BG364" s="5"/>
      <c r="BH364" s="5"/>
      <c r="BI364" s="5"/>
      <c r="BJ364" s="5"/>
      <c r="BK364" s="5"/>
      <c r="BL364" s="5"/>
      <c r="BM364" s="5"/>
      <c r="BN364" s="5"/>
      <c r="BO364" s="5"/>
      <c r="BP364" s="5"/>
      <c r="BQ364" s="5"/>
      <c r="BR364" s="5"/>
      <c r="BS364" s="5"/>
      <c r="BT364" s="5"/>
      <c r="BU364" s="5"/>
    </row>
    <row r="365" spans="1:73" hidden="1" x14ac:dyDescent="0.25">
      <c r="A365" s="5"/>
      <c r="B365" s="5"/>
      <c r="C365" s="32" t="s">
        <v>1195</v>
      </c>
      <c r="D365" s="5"/>
      <c r="E365" s="38"/>
      <c r="F365" s="5"/>
      <c r="G365" s="32"/>
      <c r="H365" s="5"/>
      <c r="I365" s="5"/>
      <c r="J365" s="5"/>
      <c r="K365" s="5"/>
      <c r="L365" s="129"/>
      <c r="M365" s="129"/>
      <c r="N365" s="387"/>
      <c r="O365" s="379"/>
      <c r="P365" s="379"/>
      <c r="Q365" s="379"/>
      <c r="R365" s="379"/>
      <c r="S365" s="379"/>
      <c r="T365" s="379"/>
      <c r="U365" s="105"/>
      <c r="V365" s="105"/>
      <c r="W365" s="105"/>
      <c r="X365" s="105"/>
      <c r="Y365" s="5"/>
      <c r="Z365" s="5"/>
      <c r="AA365" s="5"/>
      <c r="AB365" s="5"/>
      <c r="AC365" s="5"/>
      <c r="AD365" s="5"/>
      <c r="AE365" s="5"/>
      <c r="AF365" s="5"/>
      <c r="AG365" s="5"/>
      <c r="AH365" s="5"/>
      <c r="AI365" s="5"/>
      <c r="AJ365" s="5"/>
      <c r="AK365" s="5"/>
      <c r="AL365" s="105" t="s">
        <v>833</v>
      </c>
      <c r="AM365" s="32"/>
      <c r="AN365" s="32"/>
      <c r="AO365" s="32"/>
      <c r="AP365" s="32"/>
      <c r="AQ365" s="32"/>
      <c r="AR365" s="32"/>
      <c r="AS365" s="32"/>
      <c r="AT365" s="579" t="str">
        <f t="shared" si="8"/>
        <v/>
      </c>
      <c r="AU365" s="579"/>
      <c r="AV365" s="579" t="str">
        <f t="shared" si="9"/>
        <v>Yes</v>
      </c>
      <c r="AW365" s="579"/>
      <c r="AX365" s="109" t="s">
        <v>733</v>
      </c>
      <c r="AY365" s="5"/>
      <c r="AZ365" s="5"/>
      <c r="BA365" s="5"/>
      <c r="BB365" s="579" t="b">
        <f t="shared" si="10"/>
        <v>0</v>
      </c>
      <c r="BC365" s="579"/>
      <c r="BD365" s="5"/>
      <c r="BE365" s="5"/>
      <c r="BF365" s="5"/>
      <c r="BG365" s="5"/>
      <c r="BH365" s="5"/>
      <c r="BI365" s="5"/>
      <c r="BJ365" s="5"/>
      <c r="BK365" s="5"/>
      <c r="BL365" s="5"/>
      <c r="BM365" s="5"/>
      <c r="BN365" s="5"/>
      <c r="BO365" s="5"/>
      <c r="BP365" s="5"/>
      <c r="BQ365" s="5"/>
      <c r="BR365" s="5"/>
      <c r="BS365" s="5"/>
      <c r="BT365" s="5"/>
      <c r="BU365" s="5"/>
    </row>
    <row r="366" spans="1:73" hidden="1" x14ac:dyDescent="0.25">
      <c r="A366" s="5"/>
      <c r="B366" s="5"/>
      <c r="C366" s="32" t="s">
        <v>1196</v>
      </c>
      <c r="D366" s="5"/>
      <c r="E366" s="38"/>
      <c r="F366" s="5"/>
      <c r="G366" s="32"/>
      <c r="H366" s="5"/>
      <c r="I366" s="5"/>
      <c r="J366" s="5"/>
      <c r="K366" s="5"/>
      <c r="L366" s="129"/>
      <c r="M366" s="129"/>
      <c r="N366" s="387"/>
      <c r="O366" s="379"/>
      <c r="P366" s="379"/>
      <c r="Q366" s="379"/>
      <c r="R366" s="379"/>
      <c r="S366" s="379"/>
      <c r="T366" s="379"/>
      <c r="U366" s="105"/>
      <c r="V366" s="105"/>
      <c r="W366" s="105"/>
      <c r="X366" s="105"/>
      <c r="Y366" s="5"/>
      <c r="Z366" s="5"/>
      <c r="AA366" s="5"/>
      <c r="AB366" s="5"/>
      <c r="AC366" s="5"/>
      <c r="AD366" s="5"/>
      <c r="AE366" s="5"/>
      <c r="AF366" s="5"/>
      <c r="AG366" s="5"/>
      <c r="AH366" s="5"/>
      <c r="AI366" s="5"/>
      <c r="AJ366" s="5"/>
      <c r="AK366" s="5"/>
      <c r="AL366" s="105" t="s">
        <v>1197</v>
      </c>
      <c r="AM366" s="32"/>
      <c r="AN366" s="32"/>
      <c r="AO366" s="32"/>
      <c r="AP366" s="32"/>
      <c r="AQ366" s="32"/>
      <c r="AR366" s="32"/>
      <c r="AS366" s="32"/>
      <c r="AT366" s="579" t="str">
        <f t="shared" si="8"/>
        <v/>
      </c>
      <c r="AU366" s="579"/>
      <c r="AV366" s="579" t="str">
        <f t="shared" si="9"/>
        <v>Yes</v>
      </c>
      <c r="AW366" s="579"/>
      <c r="AX366" s="109" t="s">
        <v>733</v>
      </c>
      <c r="AY366" s="5"/>
      <c r="AZ366" s="5"/>
      <c r="BA366" s="5"/>
      <c r="BB366" s="579" t="b">
        <f t="shared" si="10"/>
        <v>0</v>
      </c>
      <c r="BC366" s="579"/>
      <c r="BD366" s="5"/>
      <c r="BE366" s="5"/>
      <c r="BF366" s="5"/>
      <c r="BG366" s="5"/>
      <c r="BH366" s="5"/>
      <c r="BI366" s="5"/>
      <c r="BJ366" s="5"/>
      <c r="BK366" s="5"/>
      <c r="BL366" s="5"/>
      <c r="BM366" s="5"/>
      <c r="BN366" s="5"/>
      <c r="BO366" s="5"/>
      <c r="BP366" s="5"/>
      <c r="BQ366" s="5"/>
      <c r="BR366" s="5"/>
      <c r="BS366" s="5"/>
      <c r="BT366" s="5"/>
      <c r="BU366" s="5"/>
    </row>
    <row r="367" spans="1:73" hidden="1" x14ac:dyDescent="0.25">
      <c r="A367" s="5"/>
      <c r="B367" s="5"/>
      <c r="C367" s="32" t="s">
        <v>1198</v>
      </c>
      <c r="D367" s="5"/>
      <c r="E367" s="38"/>
      <c r="F367" s="5"/>
      <c r="G367" s="32"/>
      <c r="H367" s="5"/>
      <c r="I367" s="5"/>
      <c r="J367" s="5"/>
      <c r="K367" s="5"/>
      <c r="L367" s="129"/>
      <c r="M367" s="129"/>
      <c r="N367" s="387"/>
      <c r="O367" s="379"/>
      <c r="P367" s="379"/>
      <c r="Q367" s="379"/>
      <c r="R367" s="379"/>
      <c r="S367" s="379"/>
      <c r="T367" s="379"/>
      <c r="U367" s="105"/>
      <c r="V367" s="105"/>
      <c r="W367" s="105"/>
      <c r="X367" s="105"/>
      <c r="Y367" s="5"/>
      <c r="Z367" s="5"/>
      <c r="AA367" s="5"/>
      <c r="AB367" s="5"/>
      <c r="AC367" s="5"/>
      <c r="AD367" s="5"/>
      <c r="AE367" s="5"/>
      <c r="AF367" s="5"/>
      <c r="AG367" s="5"/>
      <c r="AH367" s="5"/>
      <c r="AI367" s="5"/>
      <c r="AJ367" s="5"/>
      <c r="AK367" s="5"/>
      <c r="AL367" s="105" t="s">
        <v>1199</v>
      </c>
      <c r="AM367" s="32"/>
      <c r="AN367" s="32"/>
      <c r="AO367" s="32"/>
      <c r="AP367" s="32"/>
      <c r="AQ367" s="32"/>
      <c r="AR367" s="32"/>
      <c r="AS367" s="32"/>
      <c r="AT367" s="579" t="str">
        <f t="shared" si="8"/>
        <v/>
      </c>
      <c r="AU367" s="579"/>
      <c r="AV367" s="579" t="str">
        <f t="shared" si="9"/>
        <v>Yes</v>
      </c>
      <c r="AW367" s="579"/>
      <c r="AX367" s="109" t="s">
        <v>733</v>
      </c>
      <c r="AY367" s="5"/>
      <c r="AZ367" s="5"/>
      <c r="BA367" s="5"/>
      <c r="BB367" s="579" t="b">
        <f t="shared" si="10"/>
        <v>0</v>
      </c>
      <c r="BC367" s="579"/>
      <c r="BD367" s="5"/>
      <c r="BE367" s="5"/>
      <c r="BF367" s="5"/>
      <c r="BG367" s="5"/>
      <c r="BH367" s="5"/>
      <c r="BI367" s="5"/>
      <c r="BJ367" s="5"/>
      <c r="BK367" s="5"/>
      <c r="BL367" s="5"/>
      <c r="BM367" s="5"/>
      <c r="BN367" s="5"/>
      <c r="BO367" s="5"/>
      <c r="BP367" s="5"/>
      <c r="BQ367" s="5"/>
      <c r="BR367" s="5"/>
      <c r="BS367" s="5"/>
      <c r="BT367" s="5"/>
      <c r="BU367" s="5"/>
    </row>
    <row r="368" spans="1:73" hidden="1" x14ac:dyDescent="0.25">
      <c r="A368" s="5"/>
      <c r="B368" s="5"/>
      <c r="C368" s="32" t="s">
        <v>1200</v>
      </c>
      <c r="D368" s="5"/>
      <c r="E368" s="38"/>
      <c r="F368" s="5"/>
      <c r="G368" s="32"/>
      <c r="H368" s="5"/>
      <c r="I368" s="5"/>
      <c r="J368" s="5"/>
      <c r="K368" s="5"/>
      <c r="L368" s="129"/>
      <c r="M368" s="129"/>
      <c r="N368" s="387"/>
      <c r="O368" s="379"/>
      <c r="P368" s="379"/>
      <c r="Q368" s="379"/>
      <c r="R368" s="379"/>
      <c r="S368" s="379"/>
      <c r="T368" s="379"/>
      <c r="U368" s="105"/>
      <c r="V368" s="105"/>
      <c r="W368" s="105"/>
      <c r="X368" s="105"/>
      <c r="Y368" s="5"/>
      <c r="Z368" s="5"/>
      <c r="AA368" s="5"/>
      <c r="AB368" s="5"/>
      <c r="AC368" s="5"/>
      <c r="AD368" s="5"/>
      <c r="AE368" s="5"/>
      <c r="AF368" s="5"/>
      <c r="AG368" s="5"/>
      <c r="AH368" s="5"/>
      <c r="AI368" s="5"/>
      <c r="AJ368" s="5"/>
      <c r="AK368" s="5"/>
      <c r="AL368" s="110" t="s">
        <v>1201</v>
      </c>
      <c r="AM368" s="32"/>
      <c r="AN368" s="32"/>
      <c r="AO368" s="32"/>
      <c r="AP368" s="32"/>
      <c r="AQ368" s="32"/>
      <c r="AR368" s="32"/>
      <c r="AS368" s="32"/>
      <c r="AT368" s="579" t="str">
        <f t="shared" si="8"/>
        <v/>
      </c>
      <c r="AU368" s="579"/>
      <c r="AV368" s="579" t="str">
        <f t="shared" si="9"/>
        <v>Yes</v>
      </c>
      <c r="AW368" s="579"/>
      <c r="AX368" s="108" t="s">
        <v>725</v>
      </c>
      <c r="AY368" s="5"/>
      <c r="AZ368" s="5"/>
      <c r="BA368" s="5"/>
      <c r="BB368" s="579" t="b">
        <f t="shared" si="10"/>
        <v>0</v>
      </c>
      <c r="BC368" s="579"/>
      <c r="BD368" s="5"/>
      <c r="BE368" s="5"/>
      <c r="BF368" s="5"/>
      <c r="BG368" s="5"/>
      <c r="BH368" s="5"/>
      <c r="BI368" s="5"/>
      <c r="BJ368" s="5"/>
      <c r="BK368" s="5"/>
      <c r="BL368" s="5"/>
      <c r="BM368" s="5"/>
      <c r="BN368" s="5"/>
      <c r="BO368" s="5"/>
      <c r="BP368" s="5"/>
      <c r="BQ368" s="5"/>
      <c r="BR368" s="5"/>
      <c r="BS368" s="5"/>
      <c r="BT368" s="5"/>
      <c r="BU368" s="5"/>
    </row>
    <row r="369" spans="1:73" hidden="1" x14ac:dyDescent="0.25">
      <c r="A369" s="5"/>
      <c r="B369" s="5"/>
      <c r="C369" s="32" t="s">
        <v>1202</v>
      </c>
      <c r="D369" s="5"/>
      <c r="E369" s="38"/>
      <c r="F369" s="5"/>
      <c r="G369" s="32"/>
      <c r="H369" s="5"/>
      <c r="I369" s="5"/>
      <c r="J369" s="5"/>
      <c r="K369" s="5"/>
      <c r="L369" s="129"/>
      <c r="M369" s="129"/>
      <c r="N369" s="387"/>
      <c r="O369" s="379"/>
      <c r="P369" s="379"/>
      <c r="Q369" s="379"/>
      <c r="R369" s="379"/>
      <c r="S369" s="379"/>
      <c r="T369" s="379"/>
      <c r="U369" s="105"/>
      <c r="V369" s="105"/>
      <c r="W369" s="105"/>
      <c r="X369" s="105"/>
      <c r="Y369" s="5"/>
      <c r="Z369" s="5"/>
      <c r="AA369" s="5"/>
      <c r="AB369" s="5"/>
      <c r="AC369" s="5"/>
      <c r="AD369" s="5"/>
      <c r="AE369" s="5"/>
      <c r="AF369" s="5"/>
      <c r="AG369" s="5"/>
      <c r="AH369" s="5"/>
      <c r="AI369" s="5"/>
      <c r="AJ369" s="5"/>
      <c r="AK369" s="5"/>
      <c r="AL369" s="105" t="s">
        <v>1203</v>
      </c>
      <c r="AM369" s="32"/>
      <c r="AN369" s="32"/>
      <c r="AO369" s="32"/>
      <c r="AP369" s="32"/>
      <c r="AQ369" s="32"/>
      <c r="AR369" s="32"/>
      <c r="AS369" s="32"/>
      <c r="AT369" s="579" t="str">
        <f t="shared" si="8"/>
        <v/>
      </c>
      <c r="AU369" s="579"/>
      <c r="AV369" s="579" t="str">
        <f t="shared" si="9"/>
        <v>No</v>
      </c>
      <c r="AW369" s="579"/>
      <c r="AX369" s="109" t="s">
        <v>729</v>
      </c>
      <c r="AY369" s="5"/>
      <c r="AZ369" s="5"/>
      <c r="BA369" s="5"/>
      <c r="BB369" s="579" t="b">
        <f t="shared" si="10"/>
        <v>0</v>
      </c>
      <c r="BC369" s="579"/>
      <c r="BD369" s="5"/>
      <c r="BE369" s="5"/>
      <c r="BF369" s="5"/>
      <c r="BG369" s="5"/>
      <c r="BH369" s="5"/>
      <c r="BI369" s="5"/>
      <c r="BJ369" s="5"/>
      <c r="BK369" s="5"/>
      <c r="BL369" s="5"/>
      <c r="BM369" s="5"/>
      <c r="BN369" s="5"/>
      <c r="BO369" s="5"/>
      <c r="BP369" s="5"/>
      <c r="BQ369" s="5"/>
      <c r="BR369" s="5"/>
      <c r="BS369" s="5"/>
      <c r="BT369" s="5"/>
      <c r="BU369" s="5"/>
    </row>
    <row r="370" spans="1:73" hidden="1" x14ac:dyDescent="0.25">
      <c r="A370" s="5"/>
      <c r="B370" s="5"/>
      <c r="C370" s="32" t="s">
        <v>1204</v>
      </c>
      <c r="D370" s="5"/>
      <c r="E370" s="38"/>
      <c r="F370" s="5"/>
      <c r="G370" s="32"/>
      <c r="H370" s="5"/>
      <c r="I370" s="5"/>
      <c r="J370" s="5"/>
      <c r="K370" s="5"/>
      <c r="L370" s="129"/>
      <c r="M370" s="129"/>
      <c r="N370" s="387"/>
      <c r="O370" s="379"/>
      <c r="P370" s="379"/>
      <c r="Q370" s="379"/>
      <c r="R370" s="379"/>
      <c r="S370" s="379"/>
      <c r="T370" s="379"/>
      <c r="U370" s="105"/>
      <c r="V370" s="105"/>
      <c r="W370" s="105"/>
      <c r="X370" s="105"/>
      <c r="Y370" s="5"/>
      <c r="Z370" s="5"/>
      <c r="AA370" s="5"/>
      <c r="AB370" s="5"/>
      <c r="AC370" s="5"/>
      <c r="AD370" s="5"/>
      <c r="AE370" s="5"/>
      <c r="AF370" s="5"/>
      <c r="AG370" s="5"/>
      <c r="AH370" s="5"/>
      <c r="AI370" s="5"/>
      <c r="AJ370" s="5"/>
      <c r="AK370" s="5"/>
      <c r="AL370" s="105" t="s">
        <v>1205</v>
      </c>
      <c r="AM370" s="32"/>
      <c r="AN370" s="32"/>
      <c r="AO370" s="32"/>
      <c r="AP370" s="32"/>
      <c r="AQ370" s="32"/>
      <c r="AR370" s="32"/>
      <c r="AS370" s="32"/>
      <c r="AT370" s="579" t="str">
        <f t="shared" si="8"/>
        <v/>
      </c>
      <c r="AU370" s="579"/>
      <c r="AV370" s="579" t="str">
        <f t="shared" si="9"/>
        <v>Yes</v>
      </c>
      <c r="AW370" s="579"/>
      <c r="AX370" s="109" t="s">
        <v>733</v>
      </c>
      <c r="AY370" s="5"/>
      <c r="AZ370" s="5"/>
      <c r="BA370" s="5"/>
      <c r="BB370" s="579" t="b">
        <f t="shared" si="10"/>
        <v>0</v>
      </c>
      <c r="BC370" s="579"/>
      <c r="BD370" s="5"/>
      <c r="BE370" s="5"/>
      <c r="BF370" s="5"/>
      <c r="BG370" s="5"/>
      <c r="BH370" s="5"/>
      <c r="BI370" s="5"/>
      <c r="BJ370" s="5"/>
      <c r="BK370" s="5"/>
      <c r="BL370" s="5"/>
      <c r="BM370" s="5"/>
      <c r="BN370" s="5"/>
      <c r="BO370" s="5"/>
      <c r="BP370" s="5"/>
      <c r="BQ370" s="5"/>
      <c r="BR370" s="5"/>
      <c r="BS370" s="5"/>
      <c r="BT370" s="5"/>
      <c r="BU370" s="5"/>
    </row>
    <row r="371" spans="1:73" hidden="1" x14ac:dyDescent="0.25">
      <c r="A371" s="5"/>
      <c r="B371" s="5"/>
      <c r="C371" s="32" t="s">
        <v>1206</v>
      </c>
      <c r="D371" s="5"/>
      <c r="E371" s="38"/>
      <c r="F371" s="5"/>
      <c r="G371" s="32"/>
      <c r="H371" s="5"/>
      <c r="I371" s="5"/>
      <c r="J371" s="5"/>
      <c r="K371" s="5"/>
      <c r="L371" s="129"/>
      <c r="M371" s="129"/>
      <c r="N371" s="387"/>
      <c r="O371" s="379"/>
      <c r="P371" s="379"/>
      <c r="Q371" s="379"/>
      <c r="R371" s="379"/>
      <c r="S371" s="379"/>
      <c r="T371" s="379"/>
      <c r="U371" s="105"/>
      <c r="V371" s="105"/>
      <c r="W371" s="105"/>
      <c r="X371" s="105"/>
      <c r="Y371" s="5"/>
      <c r="Z371" s="5"/>
      <c r="AA371" s="5"/>
      <c r="AB371" s="5"/>
      <c r="AC371" s="5"/>
      <c r="AD371" s="5"/>
      <c r="AE371" s="5"/>
      <c r="AF371" s="5"/>
      <c r="AG371" s="5"/>
      <c r="AH371" s="5"/>
      <c r="AI371" s="5"/>
      <c r="AJ371" s="5"/>
      <c r="AK371" s="5"/>
      <c r="AL371" s="110" t="s">
        <v>1207</v>
      </c>
      <c r="AM371" s="32"/>
      <c r="AN371" s="32"/>
      <c r="AO371" s="32"/>
      <c r="AP371" s="32"/>
      <c r="AQ371" s="32"/>
      <c r="AR371" s="32"/>
      <c r="AS371" s="32"/>
      <c r="AT371" s="579" t="str">
        <f t="shared" si="8"/>
        <v/>
      </c>
      <c r="AU371" s="579"/>
      <c r="AV371" s="579" t="str">
        <f t="shared" si="9"/>
        <v>Yes</v>
      </c>
      <c r="AW371" s="579"/>
      <c r="AX371" s="108" t="s">
        <v>725</v>
      </c>
      <c r="AY371" s="5"/>
      <c r="AZ371" s="5"/>
      <c r="BA371" s="5"/>
      <c r="BB371" s="579" t="b">
        <f t="shared" si="10"/>
        <v>0</v>
      </c>
      <c r="BC371" s="579"/>
      <c r="BD371" s="5"/>
      <c r="BE371" s="5"/>
      <c r="BF371" s="5"/>
      <c r="BG371" s="5"/>
      <c r="BH371" s="5"/>
      <c r="BI371" s="5"/>
      <c r="BJ371" s="5"/>
      <c r="BK371" s="5"/>
      <c r="BL371" s="5"/>
      <c r="BM371" s="5"/>
      <c r="BN371" s="5"/>
      <c r="BO371" s="5"/>
      <c r="BP371" s="5"/>
      <c r="BQ371" s="5"/>
      <c r="BR371" s="5"/>
      <c r="BS371" s="5"/>
      <c r="BT371" s="5"/>
      <c r="BU371" s="5"/>
    </row>
    <row r="372" spans="1:73" hidden="1" x14ac:dyDescent="0.25">
      <c r="A372" s="5"/>
      <c r="B372" s="5"/>
      <c r="C372" s="32" t="s">
        <v>1208</v>
      </c>
      <c r="D372" s="5"/>
      <c r="E372" s="38"/>
      <c r="F372" s="5"/>
      <c r="G372" s="32"/>
      <c r="H372" s="5"/>
      <c r="I372" s="5"/>
      <c r="J372" s="5"/>
      <c r="K372" s="5"/>
      <c r="L372" s="129"/>
      <c r="M372" s="129"/>
      <c r="N372" s="387"/>
      <c r="O372" s="379"/>
      <c r="P372" s="379"/>
      <c r="Q372" s="379"/>
      <c r="R372" s="379"/>
      <c r="S372" s="379"/>
      <c r="T372" s="379"/>
      <c r="U372" s="105"/>
      <c r="V372" s="105"/>
      <c r="W372" s="105"/>
      <c r="X372" s="105"/>
      <c r="Y372" s="5"/>
      <c r="Z372" s="5"/>
      <c r="AA372" s="5"/>
      <c r="AB372" s="5"/>
      <c r="AC372" s="5"/>
      <c r="AD372" s="5"/>
      <c r="AE372" s="5"/>
      <c r="AF372" s="5"/>
      <c r="AG372" s="5"/>
      <c r="AH372" s="5"/>
      <c r="AI372" s="5"/>
      <c r="AJ372" s="5"/>
      <c r="AK372" s="5"/>
      <c r="AL372" s="105" t="s">
        <v>1209</v>
      </c>
      <c r="AM372" s="32"/>
      <c r="AN372" s="32"/>
      <c r="AO372" s="32"/>
      <c r="AP372" s="32"/>
      <c r="AQ372" s="32"/>
      <c r="AR372" s="32"/>
      <c r="AS372" s="32"/>
      <c r="AT372" s="579" t="str">
        <f t="shared" si="8"/>
        <v/>
      </c>
      <c r="AU372" s="579"/>
      <c r="AV372" s="579" t="str">
        <f t="shared" si="9"/>
        <v>Yes</v>
      </c>
      <c r="AW372" s="579"/>
      <c r="AX372" s="109" t="s">
        <v>733</v>
      </c>
      <c r="AY372" s="5"/>
      <c r="AZ372" s="5"/>
      <c r="BA372" s="5"/>
      <c r="BB372" s="579" t="b">
        <f t="shared" si="10"/>
        <v>0</v>
      </c>
      <c r="BC372" s="579"/>
      <c r="BD372" s="5"/>
      <c r="BE372" s="5"/>
      <c r="BF372" s="5"/>
      <c r="BG372" s="5"/>
      <c r="BH372" s="5"/>
      <c r="BI372" s="5"/>
      <c r="BJ372" s="5"/>
      <c r="BK372" s="5"/>
      <c r="BL372" s="5"/>
      <c r="BM372" s="5"/>
      <c r="BN372" s="5"/>
      <c r="BO372" s="5"/>
      <c r="BP372" s="5"/>
      <c r="BQ372" s="5"/>
      <c r="BR372" s="5"/>
      <c r="BS372" s="5"/>
      <c r="BT372" s="5"/>
      <c r="BU372" s="5"/>
    </row>
    <row r="373" spans="1:73" hidden="1" x14ac:dyDescent="0.25">
      <c r="A373" s="5"/>
      <c r="B373" s="5"/>
      <c r="C373" s="32" t="s">
        <v>1210</v>
      </c>
      <c r="D373" s="5"/>
      <c r="E373" s="38"/>
      <c r="F373" s="5"/>
      <c r="G373" s="32"/>
      <c r="H373" s="5"/>
      <c r="I373" s="5"/>
      <c r="J373" s="5"/>
      <c r="K373" s="5"/>
      <c r="L373" s="129"/>
      <c r="M373" s="129"/>
      <c r="N373" s="387"/>
      <c r="O373" s="379"/>
      <c r="P373" s="379"/>
      <c r="Q373" s="379"/>
      <c r="R373" s="379"/>
      <c r="S373" s="379"/>
      <c r="T373" s="379"/>
      <c r="U373" s="105"/>
      <c r="V373" s="105"/>
      <c r="W373" s="105"/>
      <c r="X373" s="105"/>
      <c r="Y373" s="5"/>
      <c r="Z373" s="5"/>
      <c r="AA373" s="5"/>
      <c r="AB373" s="5"/>
      <c r="AC373" s="5"/>
      <c r="AD373" s="5"/>
      <c r="AE373" s="5"/>
      <c r="AF373" s="5"/>
      <c r="AG373" s="5"/>
      <c r="AH373" s="5"/>
      <c r="AI373" s="5"/>
      <c r="AJ373" s="5"/>
      <c r="AK373" s="5"/>
      <c r="AL373" s="110" t="s">
        <v>1211</v>
      </c>
      <c r="AM373" s="32"/>
      <c r="AN373" s="32"/>
      <c r="AO373" s="32"/>
      <c r="AP373" s="32"/>
      <c r="AQ373" s="32"/>
      <c r="AR373" s="32"/>
      <c r="AS373" s="32"/>
      <c r="AT373" s="579" t="str">
        <f t="shared" si="8"/>
        <v/>
      </c>
      <c r="AU373" s="579"/>
      <c r="AV373" s="579" t="str">
        <f t="shared" si="9"/>
        <v>Yes</v>
      </c>
      <c r="AW373" s="579"/>
      <c r="AX373" s="108" t="s">
        <v>725</v>
      </c>
      <c r="AY373" s="5"/>
      <c r="AZ373" s="5"/>
      <c r="BA373" s="5"/>
      <c r="BB373" s="579" t="b">
        <f t="shared" si="10"/>
        <v>0</v>
      </c>
      <c r="BC373" s="579"/>
      <c r="BD373" s="5"/>
      <c r="BE373" s="5"/>
      <c r="BF373" s="5"/>
      <c r="BG373" s="5"/>
      <c r="BH373" s="5"/>
      <c r="BI373" s="5"/>
      <c r="BJ373" s="5"/>
      <c r="BK373" s="5"/>
      <c r="BL373" s="5"/>
      <c r="BM373" s="5"/>
      <c r="BN373" s="5"/>
      <c r="BO373" s="5"/>
      <c r="BP373" s="5"/>
      <c r="BQ373" s="5"/>
      <c r="BR373" s="5"/>
      <c r="BS373" s="5"/>
      <c r="BT373" s="5"/>
      <c r="BU373" s="5"/>
    </row>
    <row r="374" spans="1:73" hidden="1" x14ac:dyDescent="0.25">
      <c r="A374" s="5"/>
      <c r="B374" s="5"/>
      <c r="C374" s="32" t="s">
        <v>1212</v>
      </c>
      <c r="D374" s="5"/>
      <c r="E374" s="38"/>
      <c r="F374" s="5"/>
      <c r="G374" s="32"/>
      <c r="H374" s="5"/>
      <c r="I374" s="5"/>
      <c r="J374" s="5"/>
      <c r="K374" s="5"/>
      <c r="L374" s="129"/>
      <c r="M374" s="129"/>
      <c r="N374" s="387"/>
      <c r="O374" s="379"/>
      <c r="P374" s="379"/>
      <c r="Q374" s="379"/>
      <c r="R374" s="379"/>
      <c r="S374" s="379"/>
      <c r="T374" s="379"/>
      <c r="U374" s="105"/>
      <c r="V374" s="105"/>
      <c r="W374" s="105"/>
      <c r="X374" s="105"/>
      <c r="Y374" s="5"/>
      <c r="Z374" s="5"/>
      <c r="AA374" s="5"/>
      <c r="AB374" s="5"/>
      <c r="AC374" s="5"/>
      <c r="AD374" s="5"/>
      <c r="AE374" s="5"/>
      <c r="AF374" s="5"/>
      <c r="AG374" s="5"/>
      <c r="AH374" s="5"/>
      <c r="AI374" s="5"/>
      <c r="AJ374" s="5"/>
      <c r="AK374" s="5"/>
      <c r="AL374" s="110" t="s">
        <v>1213</v>
      </c>
      <c r="AM374" s="32"/>
      <c r="AN374" s="32"/>
      <c r="AO374" s="32"/>
      <c r="AP374" s="32"/>
      <c r="AQ374" s="32"/>
      <c r="AR374" s="32"/>
      <c r="AS374" s="32"/>
      <c r="AT374" s="579" t="str">
        <f t="shared" si="8"/>
        <v/>
      </c>
      <c r="AU374" s="579"/>
      <c r="AV374" s="579" t="str">
        <f t="shared" si="9"/>
        <v>Yes</v>
      </c>
      <c r="AW374" s="579"/>
      <c r="AX374" s="108" t="s">
        <v>725</v>
      </c>
      <c r="AY374" s="5"/>
      <c r="AZ374" s="5"/>
      <c r="BA374" s="5"/>
      <c r="BB374" s="579" t="b">
        <f t="shared" si="10"/>
        <v>0</v>
      </c>
      <c r="BC374" s="579"/>
      <c r="BD374" s="5"/>
      <c r="BE374" s="5"/>
      <c r="BF374" s="5"/>
      <c r="BG374" s="5"/>
      <c r="BH374" s="5"/>
      <c r="BI374" s="5"/>
      <c r="BJ374" s="5"/>
      <c r="BK374" s="5"/>
      <c r="BL374" s="5"/>
      <c r="BM374" s="5"/>
      <c r="BN374" s="5"/>
      <c r="BO374" s="5"/>
      <c r="BP374" s="5"/>
      <c r="BQ374" s="5"/>
      <c r="BR374" s="5"/>
      <c r="BS374" s="5"/>
      <c r="BT374" s="5"/>
      <c r="BU374" s="5"/>
    </row>
    <row r="375" spans="1:73" hidden="1" x14ac:dyDescent="0.25">
      <c r="A375" s="5"/>
      <c r="B375" s="5"/>
      <c r="C375" s="32" t="s">
        <v>1214</v>
      </c>
      <c r="D375" s="5"/>
      <c r="E375" s="38"/>
      <c r="F375" s="5"/>
      <c r="G375" s="32"/>
      <c r="H375" s="5"/>
      <c r="I375" s="5"/>
      <c r="J375" s="5"/>
      <c r="K375" s="5"/>
      <c r="L375" s="129"/>
      <c r="M375" s="129"/>
      <c r="N375" s="387"/>
      <c r="O375" s="379"/>
      <c r="P375" s="379"/>
      <c r="Q375" s="379"/>
      <c r="R375" s="379"/>
      <c r="S375" s="379"/>
      <c r="T375" s="379"/>
      <c r="U375" s="105"/>
      <c r="V375" s="105"/>
      <c r="W375" s="105"/>
      <c r="X375" s="105"/>
      <c r="Y375" s="5"/>
      <c r="Z375" s="5"/>
      <c r="AA375" s="5"/>
      <c r="AB375" s="5"/>
      <c r="AC375" s="5"/>
      <c r="AD375" s="5"/>
      <c r="AE375" s="5"/>
      <c r="AF375" s="5"/>
      <c r="AG375" s="5"/>
      <c r="AH375" s="5"/>
      <c r="AI375" s="5"/>
      <c r="AJ375" s="5"/>
      <c r="AK375" s="5"/>
      <c r="AL375" s="110" t="s">
        <v>1215</v>
      </c>
      <c r="AM375" s="32"/>
      <c r="AN375" s="32"/>
      <c r="AO375" s="32"/>
      <c r="AP375" s="32"/>
      <c r="AQ375" s="32"/>
      <c r="AR375" s="32"/>
      <c r="AS375" s="32"/>
      <c r="AT375" s="579" t="str">
        <f t="shared" si="8"/>
        <v/>
      </c>
      <c r="AU375" s="579"/>
      <c r="AV375" s="579" t="str">
        <f t="shared" si="9"/>
        <v>Yes</v>
      </c>
      <c r="AW375" s="579"/>
      <c r="AX375" s="108" t="s">
        <v>725</v>
      </c>
      <c r="AY375" s="5"/>
      <c r="AZ375" s="5"/>
      <c r="BA375" s="5"/>
      <c r="BB375" s="579" t="b">
        <f t="shared" si="10"/>
        <v>0</v>
      </c>
      <c r="BC375" s="579"/>
      <c r="BD375" s="5"/>
      <c r="BE375" s="5"/>
      <c r="BF375" s="5"/>
      <c r="BG375" s="5"/>
      <c r="BH375" s="5"/>
      <c r="BI375" s="5"/>
      <c r="BJ375" s="5"/>
      <c r="BK375" s="5"/>
      <c r="BL375" s="5"/>
      <c r="BM375" s="5"/>
      <c r="BN375" s="5"/>
      <c r="BO375" s="5"/>
      <c r="BP375" s="5"/>
      <c r="BQ375" s="5"/>
      <c r="BR375" s="5"/>
      <c r="BS375" s="5"/>
      <c r="BT375" s="5"/>
      <c r="BU375" s="5"/>
    </row>
    <row r="376" spans="1:73" hidden="1" x14ac:dyDescent="0.25">
      <c r="A376" s="5"/>
      <c r="B376" s="5"/>
      <c r="C376" s="32" t="s">
        <v>1216</v>
      </c>
      <c r="D376" s="5"/>
      <c r="E376" s="38"/>
      <c r="F376" s="5"/>
      <c r="G376" s="32"/>
      <c r="H376" s="5"/>
      <c r="I376" s="5"/>
      <c r="J376" s="5"/>
      <c r="K376" s="5"/>
      <c r="L376" s="129"/>
      <c r="M376" s="129"/>
      <c r="N376" s="387"/>
      <c r="O376" s="379"/>
      <c r="P376" s="379"/>
      <c r="Q376" s="379"/>
      <c r="R376" s="379"/>
      <c r="S376" s="379"/>
      <c r="T376" s="379"/>
      <c r="U376" s="105"/>
      <c r="V376" s="105"/>
      <c r="W376" s="105"/>
      <c r="X376" s="105"/>
      <c r="Y376" s="5"/>
      <c r="Z376" s="5"/>
      <c r="AA376" s="5"/>
      <c r="AB376" s="5"/>
      <c r="AC376" s="5"/>
      <c r="AD376" s="5"/>
      <c r="AE376" s="5"/>
      <c r="AF376" s="5"/>
      <c r="AG376" s="5"/>
      <c r="AH376" s="5"/>
      <c r="AI376" s="5"/>
      <c r="AJ376" s="5"/>
      <c r="AK376" s="5"/>
      <c r="AL376" s="105" t="s">
        <v>906</v>
      </c>
      <c r="AM376" s="32"/>
      <c r="AN376" s="32"/>
      <c r="AO376" s="32"/>
      <c r="AP376" s="32"/>
      <c r="AQ376" s="32"/>
      <c r="AR376" s="32"/>
      <c r="AS376" s="32"/>
      <c r="AT376" s="579" t="str">
        <f t="shared" si="8"/>
        <v/>
      </c>
      <c r="AU376" s="579"/>
      <c r="AV376" s="579" t="str">
        <f t="shared" si="9"/>
        <v>Yes</v>
      </c>
      <c r="AW376" s="579"/>
      <c r="AX376" s="109" t="s">
        <v>733</v>
      </c>
      <c r="AY376" s="5"/>
      <c r="AZ376" s="5"/>
      <c r="BA376" s="5"/>
      <c r="BB376" s="579" t="b">
        <f t="shared" si="10"/>
        <v>0</v>
      </c>
      <c r="BC376" s="579"/>
      <c r="BD376" s="5"/>
      <c r="BE376" s="5"/>
      <c r="BF376" s="5"/>
      <c r="BG376" s="5"/>
      <c r="BH376" s="5"/>
      <c r="BI376" s="5"/>
      <c r="BJ376" s="5"/>
      <c r="BK376" s="5"/>
      <c r="BL376" s="5"/>
      <c r="BM376" s="5"/>
      <c r="BN376" s="5"/>
      <c r="BO376" s="5"/>
      <c r="BP376" s="5"/>
      <c r="BQ376" s="5"/>
      <c r="BR376" s="5"/>
      <c r="BS376" s="5"/>
      <c r="BT376" s="5"/>
      <c r="BU376" s="5"/>
    </row>
    <row r="377" spans="1:73" hidden="1" x14ac:dyDescent="0.25">
      <c r="A377" s="5"/>
      <c r="B377" s="5"/>
      <c r="C377" s="32" t="s">
        <v>1217</v>
      </c>
      <c r="D377" s="5"/>
      <c r="E377" s="38"/>
      <c r="F377" s="5"/>
      <c r="G377" s="32"/>
      <c r="H377" s="5"/>
      <c r="I377" s="5"/>
      <c r="J377" s="5"/>
      <c r="K377" s="5"/>
      <c r="L377" s="129"/>
      <c r="M377" s="129"/>
      <c r="N377" s="387"/>
      <c r="O377" s="379"/>
      <c r="P377" s="379"/>
      <c r="Q377" s="379"/>
      <c r="R377" s="379"/>
      <c r="S377" s="379"/>
      <c r="T377" s="379"/>
      <c r="U377" s="105"/>
      <c r="V377" s="105"/>
      <c r="W377" s="105"/>
      <c r="X377" s="105"/>
      <c r="Y377" s="5"/>
      <c r="Z377" s="5"/>
      <c r="AA377" s="5"/>
      <c r="AB377" s="5"/>
      <c r="AC377" s="5"/>
      <c r="AD377" s="5"/>
      <c r="AE377" s="5"/>
      <c r="AF377" s="5"/>
      <c r="AG377" s="5"/>
      <c r="AH377" s="5"/>
      <c r="AI377" s="5"/>
      <c r="AJ377" s="5"/>
      <c r="AK377" s="5"/>
      <c r="AL377" s="110" t="s">
        <v>1218</v>
      </c>
      <c r="AM377" s="32"/>
      <c r="AN377" s="32"/>
      <c r="AO377" s="32"/>
      <c r="AP377" s="32"/>
      <c r="AQ377" s="32"/>
      <c r="AR377" s="32"/>
      <c r="AS377" s="32"/>
      <c r="AT377" s="579" t="str">
        <f t="shared" si="8"/>
        <v/>
      </c>
      <c r="AU377" s="579"/>
      <c r="AV377" s="579" t="str">
        <f t="shared" si="9"/>
        <v>Yes</v>
      </c>
      <c r="AW377" s="579"/>
      <c r="AX377" s="108" t="s">
        <v>733</v>
      </c>
      <c r="AY377" s="5"/>
      <c r="AZ377" s="5"/>
      <c r="BA377" s="5"/>
      <c r="BB377" s="579" t="b">
        <f t="shared" si="10"/>
        <v>0</v>
      </c>
      <c r="BC377" s="579"/>
      <c r="BD377" s="5"/>
      <c r="BE377" s="5"/>
      <c r="BF377" s="5"/>
      <c r="BG377" s="5"/>
      <c r="BH377" s="5"/>
      <c r="BI377" s="5"/>
      <c r="BJ377" s="5"/>
      <c r="BK377" s="5"/>
      <c r="BL377" s="5"/>
      <c r="BM377" s="5"/>
      <c r="BN377" s="5"/>
      <c r="BO377" s="5"/>
      <c r="BP377" s="5"/>
      <c r="BQ377" s="5"/>
      <c r="BR377" s="5"/>
      <c r="BS377" s="5"/>
      <c r="BT377" s="5"/>
      <c r="BU377" s="5"/>
    </row>
    <row r="378" spans="1:73" hidden="1" x14ac:dyDescent="0.25">
      <c r="A378" s="5"/>
      <c r="B378" s="5"/>
      <c r="C378" s="32" t="s">
        <v>1219</v>
      </c>
      <c r="D378" s="5"/>
      <c r="E378" s="38"/>
      <c r="F378" s="5"/>
      <c r="G378" s="32"/>
      <c r="H378" s="5"/>
      <c r="I378" s="5"/>
      <c r="J378" s="5"/>
      <c r="K378" s="5"/>
      <c r="L378" s="129"/>
      <c r="M378" s="129"/>
      <c r="N378" s="387"/>
      <c r="O378" s="379"/>
      <c r="P378" s="379"/>
      <c r="Q378" s="379"/>
      <c r="R378" s="379"/>
      <c r="S378" s="379"/>
      <c r="T378" s="379"/>
      <c r="U378" s="105"/>
      <c r="V378" s="105"/>
      <c r="W378" s="105"/>
      <c r="X378" s="105"/>
      <c r="Y378" s="5"/>
      <c r="Z378" s="5"/>
      <c r="AA378" s="5"/>
      <c r="AB378" s="5"/>
      <c r="AC378" s="5"/>
      <c r="AD378" s="5"/>
      <c r="AE378" s="5"/>
      <c r="AF378" s="5"/>
      <c r="AG378" s="5"/>
      <c r="AH378" s="5"/>
      <c r="AI378" s="5"/>
      <c r="AJ378" s="5"/>
      <c r="AK378" s="5"/>
      <c r="AL378" s="105" t="s">
        <v>1220</v>
      </c>
      <c r="AM378" s="32"/>
      <c r="AN378" s="32"/>
      <c r="AO378" s="32"/>
      <c r="AP378" s="32"/>
      <c r="AQ378" s="32"/>
      <c r="AR378" s="32"/>
      <c r="AS378" s="32"/>
      <c r="AT378" s="579" t="str">
        <f t="shared" si="8"/>
        <v/>
      </c>
      <c r="AU378" s="579"/>
      <c r="AV378" s="579" t="str">
        <f t="shared" si="9"/>
        <v>Yes</v>
      </c>
      <c r="AW378" s="579"/>
      <c r="AX378" s="31" t="s">
        <v>743</v>
      </c>
      <c r="AY378" s="5"/>
      <c r="AZ378" s="5"/>
      <c r="BA378" s="5"/>
      <c r="BB378" s="579" t="b">
        <f t="shared" si="10"/>
        <v>0</v>
      </c>
      <c r="BC378" s="579"/>
      <c r="BD378" s="5"/>
      <c r="BE378" s="5"/>
      <c r="BF378" s="5"/>
      <c r="BG378" s="5"/>
      <c r="BH378" s="5"/>
      <c r="BI378" s="5"/>
      <c r="BJ378" s="5"/>
      <c r="BK378" s="5"/>
      <c r="BL378" s="5"/>
      <c r="BM378" s="5"/>
      <c r="BN378" s="5"/>
      <c r="BO378" s="5"/>
      <c r="BP378" s="5"/>
      <c r="BQ378" s="5"/>
      <c r="BR378" s="5"/>
      <c r="BS378" s="5"/>
      <c r="BT378" s="5"/>
      <c r="BU378" s="5"/>
    </row>
    <row r="379" spans="1:73" hidden="1" x14ac:dyDescent="0.25">
      <c r="A379" s="5"/>
      <c r="B379" s="5"/>
      <c r="C379" s="32" t="s">
        <v>1221</v>
      </c>
      <c r="D379" s="5"/>
      <c r="E379" s="38"/>
      <c r="F379" s="5"/>
      <c r="G379" s="32"/>
      <c r="H379" s="5"/>
      <c r="I379" s="5"/>
      <c r="J379" s="5"/>
      <c r="K379" s="5"/>
      <c r="L379" s="129"/>
      <c r="M379" s="129"/>
      <c r="N379" s="387"/>
      <c r="O379" s="379"/>
      <c r="P379" s="379"/>
      <c r="Q379" s="379"/>
      <c r="R379" s="379"/>
      <c r="S379" s="379"/>
      <c r="T379" s="379"/>
      <c r="U379" s="105"/>
      <c r="V379" s="105"/>
      <c r="W379" s="105"/>
      <c r="X379" s="105"/>
      <c r="Y379" s="5"/>
      <c r="Z379" s="5"/>
      <c r="AA379" s="5"/>
      <c r="AB379" s="5"/>
      <c r="AC379" s="5"/>
      <c r="AD379" s="5"/>
      <c r="AE379" s="5"/>
      <c r="AF379" s="5"/>
      <c r="AG379" s="5"/>
      <c r="AH379" s="5"/>
      <c r="AI379" s="5"/>
      <c r="AJ379" s="5"/>
      <c r="AK379" s="5"/>
      <c r="AL379" s="105" t="s">
        <v>1223</v>
      </c>
      <c r="AM379" s="32"/>
      <c r="AN379" s="32"/>
      <c r="AO379" s="32"/>
      <c r="AP379" s="32"/>
      <c r="AQ379" s="32"/>
      <c r="AR379" s="32"/>
      <c r="AS379" s="32"/>
      <c r="AT379" s="579" t="str">
        <f t="shared" si="8"/>
        <v/>
      </c>
      <c r="AU379" s="579"/>
      <c r="AV379" s="579" t="str">
        <f t="shared" si="9"/>
        <v>Yes</v>
      </c>
      <c r="AW379" s="579"/>
      <c r="AX379" s="109" t="s">
        <v>733</v>
      </c>
      <c r="AY379" s="5"/>
      <c r="AZ379" s="5"/>
      <c r="BA379" s="5"/>
      <c r="BB379" s="579" t="b">
        <f t="shared" si="10"/>
        <v>0</v>
      </c>
      <c r="BC379" s="579"/>
      <c r="BD379" s="5"/>
      <c r="BE379" s="5"/>
      <c r="BF379" s="5"/>
      <c r="BG379" s="5"/>
      <c r="BH379" s="5"/>
      <c r="BI379" s="5"/>
      <c r="BJ379" s="5"/>
      <c r="BK379" s="5"/>
      <c r="BL379" s="5"/>
      <c r="BM379" s="5"/>
      <c r="BN379" s="5"/>
      <c r="BO379" s="5"/>
      <c r="BP379" s="5"/>
      <c r="BQ379" s="5"/>
      <c r="BR379" s="5"/>
      <c r="BS379" s="5"/>
      <c r="BT379" s="5"/>
      <c r="BU379" s="5"/>
    </row>
    <row r="380" spans="1:73" hidden="1" x14ac:dyDescent="0.25">
      <c r="A380" s="5"/>
      <c r="B380" s="5"/>
      <c r="C380" s="32" t="s">
        <v>1224</v>
      </c>
      <c r="D380" s="5"/>
      <c r="E380" s="38"/>
      <c r="F380" s="5"/>
      <c r="G380" s="32"/>
      <c r="H380" s="5"/>
      <c r="I380" s="5"/>
      <c r="J380" s="5"/>
      <c r="K380" s="5"/>
      <c r="L380" s="129"/>
      <c r="M380" s="129"/>
      <c r="N380" s="387"/>
      <c r="O380" s="379"/>
      <c r="P380" s="379"/>
      <c r="Q380" s="379"/>
      <c r="R380" s="379"/>
      <c r="S380" s="379"/>
      <c r="T380" s="379"/>
      <c r="U380" s="105"/>
      <c r="V380" s="105"/>
      <c r="W380" s="105"/>
      <c r="X380" s="105"/>
      <c r="Y380" s="5"/>
      <c r="Z380" s="5"/>
      <c r="AA380" s="5"/>
      <c r="AB380" s="5"/>
      <c r="AC380" s="5"/>
      <c r="AD380" s="5"/>
      <c r="AE380" s="5"/>
      <c r="AF380" s="5"/>
      <c r="AG380" s="5"/>
      <c r="AH380" s="5"/>
      <c r="AI380" s="5"/>
      <c r="AJ380" s="5"/>
      <c r="AK380" s="5"/>
      <c r="AL380" s="110" t="s">
        <v>1225</v>
      </c>
      <c r="AM380" s="32"/>
      <c r="AN380" s="32"/>
      <c r="AO380" s="32"/>
      <c r="AP380" s="32"/>
      <c r="AQ380" s="32"/>
      <c r="AR380" s="32"/>
      <c r="AS380" s="32"/>
      <c r="AT380" s="579" t="str">
        <f t="shared" si="8"/>
        <v/>
      </c>
      <c r="AU380" s="579"/>
      <c r="AV380" s="579" t="str">
        <f t="shared" si="9"/>
        <v>Yes</v>
      </c>
      <c r="AW380" s="579"/>
      <c r="AX380" s="108" t="s">
        <v>725</v>
      </c>
      <c r="AY380" s="5"/>
      <c r="AZ380" s="5"/>
      <c r="BA380" s="5"/>
      <c r="BB380" s="579" t="b">
        <f t="shared" si="10"/>
        <v>0</v>
      </c>
      <c r="BC380" s="579"/>
      <c r="BD380" s="5"/>
      <c r="BE380" s="5"/>
      <c r="BF380" s="5"/>
      <c r="BG380" s="5"/>
      <c r="BH380" s="5"/>
      <c r="BI380" s="5"/>
      <c r="BJ380" s="5"/>
      <c r="BK380" s="5"/>
      <c r="BL380" s="5"/>
      <c r="BM380" s="5"/>
      <c r="BN380" s="5"/>
      <c r="BO380" s="5"/>
      <c r="BP380" s="5"/>
      <c r="BQ380" s="5"/>
      <c r="BR380" s="5"/>
      <c r="BS380" s="5"/>
      <c r="BT380" s="5"/>
      <c r="BU380" s="5"/>
    </row>
    <row r="381" spans="1:73" hidden="1" x14ac:dyDescent="0.25">
      <c r="A381" s="5"/>
      <c r="B381" s="5"/>
      <c r="C381" s="32" t="s">
        <v>1226</v>
      </c>
      <c r="D381" s="5"/>
      <c r="E381" s="38"/>
      <c r="F381" s="5"/>
      <c r="G381" s="32"/>
      <c r="H381" s="5"/>
      <c r="I381" s="5"/>
      <c r="J381" s="5"/>
      <c r="K381" s="5"/>
      <c r="L381" s="129"/>
      <c r="M381" s="129"/>
      <c r="N381" s="387"/>
      <c r="O381" s="379"/>
      <c r="P381" s="379"/>
      <c r="Q381" s="379"/>
      <c r="R381" s="379"/>
      <c r="S381" s="379"/>
      <c r="T381" s="379"/>
      <c r="U381" s="105"/>
      <c r="V381" s="105"/>
      <c r="W381" s="105"/>
      <c r="X381" s="105"/>
      <c r="Y381" s="5"/>
      <c r="Z381" s="5"/>
      <c r="AA381" s="5"/>
      <c r="AB381" s="5"/>
      <c r="AC381" s="5"/>
      <c r="AD381" s="5"/>
      <c r="AE381" s="5"/>
      <c r="AF381" s="5"/>
      <c r="AG381" s="5"/>
      <c r="AH381" s="5"/>
      <c r="AI381" s="5"/>
      <c r="AJ381" s="5"/>
      <c r="AK381" s="5"/>
      <c r="AL381" s="110" t="s">
        <v>1227</v>
      </c>
      <c r="AM381" s="32"/>
      <c r="AN381" s="32"/>
      <c r="AO381" s="32"/>
      <c r="AP381" s="32"/>
      <c r="AQ381" s="32"/>
      <c r="AR381" s="32"/>
      <c r="AS381" s="32"/>
      <c r="AT381" s="579" t="str">
        <f t="shared" si="8"/>
        <v/>
      </c>
      <c r="AU381" s="579"/>
      <c r="AV381" s="579" t="str">
        <f t="shared" si="9"/>
        <v>Yes</v>
      </c>
      <c r="AW381" s="579"/>
      <c r="AX381" s="108" t="s">
        <v>797</v>
      </c>
      <c r="AY381" s="5"/>
      <c r="AZ381" s="5"/>
      <c r="BA381" s="5"/>
      <c r="BB381" s="579" t="b">
        <f t="shared" si="10"/>
        <v>0</v>
      </c>
      <c r="BC381" s="579"/>
      <c r="BD381" s="5"/>
      <c r="BE381" s="5"/>
      <c r="BF381" s="5"/>
      <c r="BG381" s="5"/>
      <c r="BH381" s="5"/>
      <c r="BI381" s="5"/>
      <c r="BJ381" s="5"/>
      <c r="BK381" s="5"/>
      <c r="BL381" s="5"/>
      <c r="BM381" s="5"/>
      <c r="BN381" s="5"/>
      <c r="BO381" s="5"/>
      <c r="BP381" s="5"/>
      <c r="BQ381" s="5"/>
      <c r="BR381" s="5"/>
      <c r="BS381" s="5"/>
      <c r="BT381" s="5"/>
      <c r="BU381" s="5"/>
    </row>
    <row r="382" spans="1:73" hidden="1" x14ac:dyDescent="0.25">
      <c r="A382" s="5"/>
      <c r="B382" s="5"/>
      <c r="C382" s="32" t="s">
        <v>1228</v>
      </c>
      <c r="D382" s="5"/>
      <c r="E382" s="38"/>
      <c r="F382" s="5"/>
      <c r="G382" s="32"/>
      <c r="H382" s="5"/>
      <c r="I382" s="5"/>
      <c r="J382" s="5"/>
      <c r="K382" s="5"/>
      <c r="L382" s="129"/>
      <c r="M382" s="129"/>
      <c r="N382" s="387"/>
      <c r="O382" s="379"/>
      <c r="P382" s="379"/>
      <c r="Q382" s="379"/>
      <c r="R382" s="379"/>
      <c r="S382" s="379"/>
      <c r="T382" s="379"/>
      <c r="U382" s="105"/>
      <c r="V382" s="105"/>
      <c r="W382" s="105"/>
      <c r="X382" s="105"/>
      <c r="Y382" s="5"/>
      <c r="Z382" s="5"/>
      <c r="AA382" s="5"/>
      <c r="AB382" s="5"/>
      <c r="AC382" s="5"/>
      <c r="AD382" s="5"/>
      <c r="AE382" s="5"/>
      <c r="AF382" s="5"/>
      <c r="AG382" s="5"/>
      <c r="AH382" s="5"/>
      <c r="AI382" s="5"/>
      <c r="AJ382" s="5"/>
      <c r="AK382" s="5"/>
      <c r="AL382" s="110" t="s">
        <v>1229</v>
      </c>
      <c r="AM382" s="32"/>
      <c r="AN382" s="32"/>
      <c r="AO382" s="32"/>
      <c r="AP382" s="32"/>
      <c r="AQ382" s="32"/>
      <c r="AR382" s="32"/>
      <c r="AS382" s="32"/>
      <c r="AT382" s="579" t="str">
        <f t="shared" si="8"/>
        <v/>
      </c>
      <c r="AU382" s="579"/>
      <c r="AV382" s="579" t="str">
        <f t="shared" si="9"/>
        <v>Yes</v>
      </c>
      <c r="AW382" s="579"/>
      <c r="AX382" s="108" t="s">
        <v>725</v>
      </c>
      <c r="AY382" s="5"/>
      <c r="AZ382" s="5"/>
      <c r="BA382" s="5"/>
      <c r="BB382" s="579" t="b">
        <f t="shared" si="10"/>
        <v>0</v>
      </c>
      <c r="BC382" s="579"/>
      <c r="BD382" s="5"/>
      <c r="BE382" s="5"/>
      <c r="BF382" s="5"/>
      <c r="BG382" s="5"/>
      <c r="BH382" s="5"/>
      <c r="BI382" s="5"/>
      <c r="BJ382" s="5"/>
      <c r="BK382" s="5"/>
      <c r="BL382" s="5"/>
      <c r="BM382" s="5"/>
      <c r="BN382" s="5"/>
      <c r="BO382" s="5"/>
      <c r="BP382" s="5"/>
      <c r="BQ382" s="5"/>
      <c r="BR382" s="5"/>
      <c r="BS382" s="5"/>
      <c r="BT382" s="5"/>
      <c r="BU382" s="5"/>
    </row>
    <row r="383" spans="1:73" hidden="1" x14ac:dyDescent="0.25">
      <c r="A383" s="5"/>
      <c r="B383" s="5"/>
      <c r="C383" s="32" t="s">
        <v>1230</v>
      </c>
      <c r="D383" s="5"/>
      <c r="E383" s="38"/>
      <c r="F383" s="5"/>
      <c r="G383" s="32"/>
      <c r="H383" s="5"/>
      <c r="I383" s="5"/>
      <c r="J383" s="5"/>
      <c r="K383" s="5"/>
      <c r="L383" s="129"/>
      <c r="M383" s="129"/>
      <c r="N383" s="387"/>
      <c r="O383" s="379"/>
      <c r="P383" s="379"/>
      <c r="Q383" s="379"/>
      <c r="R383" s="379"/>
      <c r="S383" s="379"/>
      <c r="T383" s="379"/>
      <c r="U383" s="105"/>
      <c r="V383" s="105"/>
      <c r="W383" s="105"/>
      <c r="X383" s="105"/>
      <c r="Y383" s="5"/>
      <c r="Z383" s="5"/>
      <c r="AA383" s="5"/>
      <c r="AB383" s="5"/>
      <c r="AC383" s="5"/>
      <c r="AD383" s="5"/>
      <c r="AE383" s="5"/>
      <c r="AF383" s="5"/>
      <c r="AG383" s="5"/>
      <c r="AH383" s="5"/>
      <c r="AI383" s="5"/>
      <c r="AJ383" s="5"/>
      <c r="AK383" s="5"/>
      <c r="AL383" s="105" t="s">
        <v>1231</v>
      </c>
      <c r="AM383" s="32"/>
      <c r="AN383" s="32"/>
      <c r="AO383" s="32"/>
      <c r="AP383" s="32"/>
      <c r="AQ383" s="32"/>
      <c r="AR383" s="32"/>
      <c r="AS383" s="32"/>
      <c r="AT383" s="579" t="str">
        <f t="shared" ref="AT383:AT446" si="11">IF($AL383=$Q$183,"Yes","")</f>
        <v/>
      </c>
      <c r="AU383" s="579"/>
      <c r="AV383" s="579" t="str">
        <f t="shared" si="9"/>
        <v>Yes</v>
      </c>
      <c r="AW383" s="579"/>
      <c r="AX383" s="31" t="s">
        <v>797</v>
      </c>
      <c r="AY383" s="5"/>
      <c r="AZ383" s="5"/>
      <c r="BA383" s="5"/>
      <c r="BB383" s="579" t="b">
        <f t="shared" si="10"/>
        <v>0</v>
      </c>
      <c r="BC383" s="579"/>
      <c r="BD383" s="5"/>
      <c r="BE383" s="5"/>
      <c r="BF383" s="5"/>
      <c r="BG383" s="5"/>
      <c r="BH383" s="5"/>
      <c r="BI383" s="5"/>
      <c r="BJ383" s="5"/>
      <c r="BK383" s="5"/>
      <c r="BL383" s="5"/>
      <c r="BM383" s="5"/>
      <c r="BN383" s="5"/>
      <c r="BO383" s="5"/>
      <c r="BP383" s="5"/>
      <c r="BQ383" s="5"/>
      <c r="BR383" s="5"/>
      <c r="BS383" s="5"/>
      <c r="BT383" s="5"/>
      <c r="BU383" s="5"/>
    </row>
    <row r="384" spans="1:73" hidden="1" x14ac:dyDescent="0.25">
      <c r="A384" s="5"/>
      <c r="B384" s="5"/>
      <c r="C384" s="32" t="s">
        <v>1232</v>
      </c>
      <c r="D384" s="5"/>
      <c r="E384" s="38"/>
      <c r="F384" s="5"/>
      <c r="G384" s="32"/>
      <c r="H384" s="5"/>
      <c r="I384" s="5"/>
      <c r="J384" s="5"/>
      <c r="K384" s="5"/>
      <c r="L384" s="129"/>
      <c r="M384" s="129"/>
      <c r="N384" s="387"/>
      <c r="O384" s="379"/>
      <c r="P384" s="379"/>
      <c r="Q384" s="379"/>
      <c r="R384" s="379"/>
      <c r="S384" s="379"/>
      <c r="T384" s="379"/>
      <c r="U384" s="105"/>
      <c r="V384" s="105"/>
      <c r="W384" s="105"/>
      <c r="X384" s="105"/>
      <c r="Y384" s="5"/>
      <c r="Z384" s="5"/>
      <c r="AA384" s="5"/>
      <c r="AB384" s="5"/>
      <c r="AC384" s="5"/>
      <c r="AD384" s="5"/>
      <c r="AE384" s="5"/>
      <c r="AF384" s="5"/>
      <c r="AG384" s="5"/>
      <c r="AH384" s="5"/>
      <c r="AI384" s="5"/>
      <c r="AJ384" s="5"/>
      <c r="AK384" s="5"/>
      <c r="AL384" s="105" t="s">
        <v>1233</v>
      </c>
      <c r="AM384" s="32"/>
      <c r="AN384" s="32"/>
      <c r="AO384" s="32"/>
      <c r="AP384" s="32"/>
      <c r="AQ384" s="32"/>
      <c r="AR384" s="32"/>
      <c r="AS384" s="32"/>
      <c r="AT384" s="579" t="str">
        <f t="shared" si="11"/>
        <v/>
      </c>
      <c r="AU384" s="579"/>
      <c r="AV384" s="579" t="str">
        <f t="shared" ref="AV384:AV447" si="12">IF(AX384="90.1-2001","No","Yes")</f>
        <v>Yes</v>
      </c>
      <c r="AW384" s="579"/>
      <c r="AX384" s="109" t="s">
        <v>733</v>
      </c>
      <c r="AY384" s="5"/>
      <c r="AZ384" s="5"/>
      <c r="BA384" s="5"/>
      <c r="BB384" s="579" t="b">
        <f t="shared" ref="BB384:BB447" si="13">AND(AT384="Yes",AV384="Yes")</f>
        <v>0</v>
      </c>
      <c r="BC384" s="579"/>
      <c r="BD384" s="5"/>
      <c r="BE384" s="5"/>
      <c r="BF384" s="5"/>
      <c r="BG384" s="5"/>
      <c r="BH384" s="5"/>
      <c r="BI384" s="5"/>
      <c r="BJ384" s="5"/>
      <c r="BK384" s="5"/>
      <c r="BL384" s="5"/>
      <c r="BM384" s="5"/>
      <c r="BN384" s="5"/>
      <c r="BO384" s="5"/>
      <c r="BP384" s="5"/>
      <c r="BQ384" s="5"/>
      <c r="BR384" s="5"/>
      <c r="BS384" s="5"/>
      <c r="BT384" s="5"/>
      <c r="BU384" s="5"/>
    </row>
    <row r="385" spans="1:73" hidden="1" x14ac:dyDescent="0.25">
      <c r="A385" s="5"/>
      <c r="B385" s="5"/>
      <c r="C385" s="32" t="s">
        <v>1234</v>
      </c>
      <c r="D385" s="5"/>
      <c r="E385" s="38"/>
      <c r="F385" s="5"/>
      <c r="G385" s="32"/>
      <c r="H385" s="5"/>
      <c r="I385" s="5"/>
      <c r="J385" s="5"/>
      <c r="K385" s="5"/>
      <c r="L385" s="129"/>
      <c r="M385" s="129"/>
      <c r="N385" s="387"/>
      <c r="O385" s="379"/>
      <c r="P385" s="379"/>
      <c r="Q385" s="379"/>
      <c r="R385" s="379"/>
      <c r="S385" s="379"/>
      <c r="T385" s="379"/>
      <c r="U385" s="105"/>
      <c r="V385" s="105"/>
      <c r="W385" s="105"/>
      <c r="X385" s="105"/>
      <c r="Y385" s="5"/>
      <c r="Z385" s="5"/>
      <c r="AA385" s="5"/>
      <c r="AB385" s="5"/>
      <c r="AC385" s="5"/>
      <c r="AD385" s="5"/>
      <c r="AE385" s="5"/>
      <c r="AF385" s="5"/>
      <c r="AG385" s="5"/>
      <c r="AH385" s="5"/>
      <c r="AI385" s="5"/>
      <c r="AJ385" s="5"/>
      <c r="AK385" s="5"/>
      <c r="AL385" s="105" t="s">
        <v>1235</v>
      </c>
      <c r="AM385" s="32"/>
      <c r="AN385" s="32"/>
      <c r="AO385" s="32"/>
      <c r="AP385" s="32"/>
      <c r="AQ385" s="32"/>
      <c r="AR385" s="32"/>
      <c r="AS385" s="32"/>
      <c r="AT385" s="579" t="str">
        <f t="shared" si="11"/>
        <v/>
      </c>
      <c r="AU385" s="579"/>
      <c r="AV385" s="579" t="str">
        <f t="shared" si="12"/>
        <v>Yes</v>
      </c>
      <c r="AW385" s="579"/>
      <c r="AX385" s="109" t="s">
        <v>733</v>
      </c>
      <c r="AY385" s="5"/>
      <c r="AZ385" s="5"/>
      <c r="BA385" s="5"/>
      <c r="BB385" s="579" t="b">
        <f t="shared" si="13"/>
        <v>0</v>
      </c>
      <c r="BC385" s="579"/>
      <c r="BD385" s="5"/>
      <c r="BE385" s="5"/>
      <c r="BF385" s="5"/>
      <c r="BG385" s="5"/>
      <c r="BH385" s="5"/>
      <c r="BI385" s="5"/>
      <c r="BJ385" s="5"/>
      <c r="BK385" s="5"/>
      <c r="BL385" s="5"/>
      <c r="BM385" s="5"/>
      <c r="BN385" s="5"/>
      <c r="BO385" s="5"/>
      <c r="BP385" s="5"/>
      <c r="BQ385" s="5"/>
      <c r="BR385" s="5"/>
      <c r="BS385" s="5"/>
      <c r="BT385" s="5"/>
      <c r="BU385" s="5"/>
    </row>
    <row r="386" spans="1:73" hidden="1" x14ac:dyDescent="0.25">
      <c r="A386" s="5"/>
      <c r="B386" s="5"/>
      <c r="C386" s="32" t="s">
        <v>1236</v>
      </c>
      <c r="D386" s="5"/>
      <c r="E386" s="38"/>
      <c r="F386" s="5"/>
      <c r="G386" s="32"/>
      <c r="H386" s="5"/>
      <c r="I386" s="5"/>
      <c r="J386" s="5"/>
      <c r="K386" s="5"/>
      <c r="L386" s="129"/>
      <c r="M386" s="129"/>
      <c r="N386" s="387"/>
      <c r="O386" s="379"/>
      <c r="P386" s="379"/>
      <c r="Q386" s="379"/>
      <c r="R386" s="379"/>
      <c r="S386" s="379"/>
      <c r="T386" s="379"/>
      <c r="U386" s="105"/>
      <c r="V386" s="105"/>
      <c r="W386" s="105"/>
      <c r="X386" s="105"/>
      <c r="Y386" s="5"/>
      <c r="Z386" s="5"/>
      <c r="AA386" s="5"/>
      <c r="AB386" s="5"/>
      <c r="AC386" s="5"/>
      <c r="AD386" s="5"/>
      <c r="AE386" s="5"/>
      <c r="AF386" s="5"/>
      <c r="AG386" s="5"/>
      <c r="AH386" s="5"/>
      <c r="AI386" s="5"/>
      <c r="AJ386" s="5"/>
      <c r="AK386" s="5"/>
      <c r="AL386" s="105" t="s">
        <v>1237</v>
      </c>
      <c r="AM386" s="32"/>
      <c r="AN386" s="32"/>
      <c r="AO386" s="32"/>
      <c r="AP386" s="32"/>
      <c r="AQ386" s="32"/>
      <c r="AR386" s="32"/>
      <c r="AS386" s="32"/>
      <c r="AT386" s="579" t="str">
        <f t="shared" si="11"/>
        <v/>
      </c>
      <c r="AU386" s="579"/>
      <c r="AV386" s="579" t="str">
        <f t="shared" si="12"/>
        <v>Yes</v>
      </c>
      <c r="AW386" s="579"/>
      <c r="AX386" s="31" t="s">
        <v>797</v>
      </c>
      <c r="AY386" s="5"/>
      <c r="AZ386" s="5"/>
      <c r="BA386" s="5"/>
      <c r="BB386" s="579" t="b">
        <f t="shared" si="13"/>
        <v>0</v>
      </c>
      <c r="BC386" s="579"/>
      <c r="BD386" s="5"/>
      <c r="BE386" s="5"/>
      <c r="BF386" s="5"/>
      <c r="BG386" s="5"/>
      <c r="BH386" s="5"/>
      <c r="BI386" s="5"/>
      <c r="BJ386" s="5"/>
      <c r="BK386" s="5"/>
      <c r="BL386" s="5"/>
      <c r="BM386" s="5"/>
      <c r="BN386" s="5"/>
      <c r="BO386" s="5"/>
      <c r="BP386" s="5"/>
      <c r="BQ386" s="5"/>
      <c r="BR386" s="5"/>
      <c r="BS386" s="5"/>
      <c r="BT386" s="5"/>
      <c r="BU386" s="5"/>
    </row>
    <row r="387" spans="1:73" hidden="1" x14ac:dyDescent="0.25">
      <c r="A387" s="5"/>
      <c r="B387" s="5"/>
      <c r="C387" s="32" t="s">
        <v>1238</v>
      </c>
      <c r="D387" s="5"/>
      <c r="E387" s="38"/>
      <c r="F387" s="5"/>
      <c r="G387" s="32"/>
      <c r="H387" s="5"/>
      <c r="I387" s="5"/>
      <c r="J387" s="5"/>
      <c r="K387" s="5"/>
      <c r="L387" s="129"/>
      <c r="M387" s="129"/>
      <c r="N387" s="387"/>
      <c r="O387" s="379"/>
      <c r="P387" s="379"/>
      <c r="Q387" s="379"/>
      <c r="R387" s="379"/>
      <c r="S387" s="379"/>
      <c r="T387" s="379"/>
      <c r="U387" s="105"/>
      <c r="V387" s="105"/>
      <c r="W387" s="105"/>
      <c r="X387" s="105"/>
      <c r="Y387" s="5"/>
      <c r="Z387" s="5"/>
      <c r="AA387" s="5"/>
      <c r="AB387" s="5"/>
      <c r="AC387" s="5"/>
      <c r="AD387" s="5"/>
      <c r="AE387" s="5"/>
      <c r="AF387" s="5"/>
      <c r="AG387" s="5"/>
      <c r="AH387" s="5"/>
      <c r="AI387" s="5"/>
      <c r="AJ387" s="5"/>
      <c r="AK387" s="5"/>
      <c r="AL387" s="105" t="s">
        <v>1239</v>
      </c>
      <c r="AM387" s="32"/>
      <c r="AN387" s="32"/>
      <c r="AO387" s="32"/>
      <c r="AP387" s="32"/>
      <c r="AQ387" s="32"/>
      <c r="AR387" s="32"/>
      <c r="AS387" s="32"/>
      <c r="AT387" s="579" t="str">
        <f t="shared" si="11"/>
        <v/>
      </c>
      <c r="AU387" s="579"/>
      <c r="AV387" s="579" t="str">
        <f t="shared" si="12"/>
        <v>No</v>
      </c>
      <c r="AW387" s="579"/>
      <c r="AX387" s="109" t="s">
        <v>729</v>
      </c>
      <c r="AY387" s="5"/>
      <c r="AZ387" s="5"/>
      <c r="BA387" s="5"/>
      <c r="BB387" s="579" t="b">
        <f t="shared" si="13"/>
        <v>0</v>
      </c>
      <c r="BC387" s="579"/>
      <c r="BD387" s="5"/>
      <c r="BE387" s="5"/>
      <c r="BF387" s="5"/>
      <c r="BG387" s="5"/>
      <c r="BH387" s="5"/>
      <c r="BI387" s="5"/>
      <c r="BJ387" s="5"/>
      <c r="BK387" s="5"/>
      <c r="BL387" s="5"/>
      <c r="BM387" s="5"/>
      <c r="BN387" s="5"/>
      <c r="BO387" s="5"/>
      <c r="BP387" s="5"/>
      <c r="BQ387" s="5"/>
      <c r="BR387" s="5"/>
      <c r="BS387" s="5"/>
      <c r="BT387" s="5"/>
      <c r="BU387" s="5"/>
    </row>
    <row r="388" spans="1:73" hidden="1" x14ac:dyDescent="0.25">
      <c r="A388" s="5"/>
      <c r="B388" s="5"/>
      <c r="C388" s="32" t="s">
        <v>1240</v>
      </c>
      <c r="D388" s="5"/>
      <c r="E388" s="38"/>
      <c r="F388" s="5"/>
      <c r="G388" s="32"/>
      <c r="H388" s="5"/>
      <c r="I388" s="5"/>
      <c r="J388" s="5"/>
      <c r="K388" s="5"/>
      <c r="L388" s="129"/>
      <c r="M388" s="129"/>
      <c r="N388" s="387"/>
      <c r="O388" s="379"/>
      <c r="P388" s="379"/>
      <c r="Q388" s="379"/>
      <c r="R388" s="379"/>
      <c r="S388" s="379"/>
      <c r="T388" s="379"/>
      <c r="U388" s="105"/>
      <c r="V388" s="105"/>
      <c r="W388" s="105"/>
      <c r="X388" s="105"/>
      <c r="Y388" s="5"/>
      <c r="Z388" s="5"/>
      <c r="AA388" s="5"/>
      <c r="AB388" s="5"/>
      <c r="AC388" s="5"/>
      <c r="AD388" s="5"/>
      <c r="AE388" s="5"/>
      <c r="AF388" s="5"/>
      <c r="AG388" s="5"/>
      <c r="AH388" s="5"/>
      <c r="AI388" s="5"/>
      <c r="AJ388" s="5"/>
      <c r="AK388" s="5"/>
      <c r="AL388" s="105" t="s">
        <v>1241</v>
      </c>
      <c r="AM388" s="32"/>
      <c r="AN388" s="32"/>
      <c r="AO388" s="32"/>
      <c r="AP388" s="32"/>
      <c r="AQ388" s="32"/>
      <c r="AR388" s="32"/>
      <c r="AS388" s="32"/>
      <c r="AT388" s="579" t="str">
        <f t="shared" si="11"/>
        <v/>
      </c>
      <c r="AU388" s="579"/>
      <c r="AV388" s="579" t="str">
        <f t="shared" si="12"/>
        <v>Yes</v>
      </c>
      <c r="AW388" s="579"/>
      <c r="AX388" s="109" t="s">
        <v>725</v>
      </c>
      <c r="AY388" s="5"/>
      <c r="AZ388" s="5"/>
      <c r="BA388" s="5"/>
      <c r="BB388" s="579" t="b">
        <f t="shared" si="13"/>
        <v>0</v>
      </c>
      <c r="BC388" s="579"/>
      <c r="BD388" s="5"/>
      <c r="BE388" s="5"/>
      <c r="BF388" s="5"/>
      <c r="BG388" s="5"/>
      <c r="BH388" s="5"/>
      <c r="BI388" s="5"/>
      <c r="BJ388" s="5"/>
      <c r="BK388" s="5"/>
      <c r="BL388" s="5"/>
      <c r="BM388" s="5"/>
      <c r="BN388" s="5"/>
      <c r="BO388" s="5"/>
      <c r="BP388" s="5"/>
      <c r="BQ388" s="5"/>
      <c r="BR388" s="5"/>
      <c r="BS388" s="5"/>
      <c r="BT388" s="5"/>
      <c r="BU388" s="5"/>
    </row>
    <row r="389" spans="1:73" hidden="1" x14ac:dyDescent="0.25">
      <c r="A389" s="5"/>
      <c r="B389" s="5"/>
      <c r="C389" s="32" t="s">
        <v>1242</v>
      </c>
      <c r="D389" s="5"/>
      <c r="E389" s="38"/>
      <c r="F389" s="5"/>
      <c r="G389" s="32"/>
      <c r="H389" s="5"/>
      <c r="I389" s="5"/>
      <c r="J389" s="5"/>
      <c r="K389" s="5"/>
      <c r="L389" s="129"/>
      <c r="M389" s="129"/>
      <c r="N389" s="387"/>
      <c r="O389" s="379"/>
      <c r="P389" s="379"/>
      <c r="Q389" s="379"/>
      <c r="R389" s="379"/>
      <c r="S389" s="379"/>
      <c r="T389" s="379"/>
      <c r="U389" s="105"/>
      <c r="V389" s="105"/>
      <c r="W389" s="105"/>
      <c r="X389" s="105"/>
      <c r="Y389" s="5"/>
      <c r="Z389" s="5"/>
      <c r="AA389" s="5"/>
      <c r="AB389" s="5"/>
      <c r="AC389" s="5"/>
      <c r="AD389" s="5"/>
      <c r="AE389" s="5"/>
      <c r="AF389" s="5"/>
      <c r="AG389" s="5"/>
      <c r="AH389" s="5"/>
      <c r="AI389" s="5"/>
      <c r="AJ389" s="5"/>
      <c r="AK389" s="5"/>
      <c r="AL389" s="105" t="s">
        <v>1243</v>
      </c>
      <c r="AM389" s="32"/>
      <c r="AN389" s="32"/>
      <c r="AO389" s="32"/>
      <c r="AP389" s="32"/>
      <c r="AQ389" s="32"/>
      <c r="AR389" s="32"/>
      <c r="AS389" s="32"/>
      <c r="AT389" s="579" t="str">
        <f t="shared" si="11"/>
        <v/>
      </c>
      <c r="AU389" s="579"/>
      <c r="AV389" s="579" t="str">
        <f t="shared" si="12"/>
        <v>Yes</v>
      </c>
      <c r="AW389" s="579"/>
      <c r="AX389" s="108" t="s">
        <v>725</v>
      </c>
      <c r="AY389" s="5"/>
      <c r="AZ389" s="5"/>
      <c r="BA389" s="5"/>
      <c r="BB389" s="579" t="b">
        <f t="shared" si="13"/>
        <v>0</v>
      </c>
      <c r="BC389" s="579"/>
      <c r="BD389" s="5"/>
      <c r="BE389" s="5"/>
      <c r="BF389" s="5"/>
      <c r="BG389" s="5"/>
      <c r="BH389" s="5"/>
      <c r="BI389" s="5"/>
      <c r="BJ389" s="5"/>
      <c r="BK389" s="5"/>
      <c r="BL389" s="5"/>
      <c r="BM389" s="5"/>
      <c r="BN389" s="5"/>
      <c r="BO389" s="5"/>
      <c r="BP389" s="5"/>
      <c r="BQ389" s="5"/>
      <c r="BR389" s="5"/>
      <c r="BS389" s="5"/>
      <c r="BT389" s="5"/>
      <c r="BU389" s="5"/>
    </row>
    <row r="390" spans="1:73" hidden="1" x14ac:dyDescent="0.25">
      <c r="A390" s="5"/>
      <c r="B390" s="5"/>
      <c r="C390" s="32" t="s">
        <v>1244</v>
      </c>
      <c r="D390" s="5"/>
      <c r="E390" s="38"/>
      <c r="F390" s="5"/>
      <c r="G390" s="32"/>
      <c r="H390" s="5"/>
      <c r="I390" s="5"/>
      <c r="J390" s="5"/>
      <c r="K390" s="5"/>
      <c r="L390" s="129"/>
      <c r="M390" s="129"/>
      <c r="N390" s="387"/>
      <c r="O390" s="379"/>
      <c r="P390" s="379"/>
      <c r="Q390" s="379"/>
      <c r="R390" s="379"/>
      <c r="S390" s="379"/>
      <c r="T390" s="379"/>
      <c r="U390" s="105"/>
      <c r="V390" s="105"/>
      <c r="W390" s="105"/>
      <c r="X390" s="105"/>
      <c r="Y390" s="5"/>
      <c r="Z390" s="5"/>
      <c r="AA390" s="5"/>
      <c r="AB390" s="5"/>
      <c r="AC390" s="5"/>
      <c r="AD390" s="5"/>
      <c r="AE390" s="5"/>
      <c r="AF390" s="5"/>
      <c r="AG390" s="5"/>
      <c r="AH390" s="5"/>
      <c r="AI390" s="5"/>
      <c r="AJ390" s="5"/>
      <c r="AK390" s="5"/>
      <c r="AL390" s="110" t="s">
        <v>1245</v>
      </c>
      <c r="AM390" s="32"/>
      <c r="AN390" s="32"/>
      <c r="AO390" s="32"/>
      <c r="AP390" s="32"/>
      <c r="AQ390" s="32"/>
      <c r="AR390" s="32"/>
      <c r="AS390" s="32"/>
      <c r="AT390" s="579" t="str">
        <f t="shared" si="11"/>
        <v/>
      </c>
      <c r="AU390" s="579"/>
      <c r="AV390" s="579" t="str">
        <f t="shared" si="12"/>
        <v>Yes</v>
      </c>
      <c r="AW390" s="579"/>
      <c r="AX390" s="108" t="s">
        <v>725</v>
      </c>
      <c r="AY390" s="5"/>
      <c r="AZ390" s="5"/>
      <c r="BA390" s="5"/>
      <c r="BB390" s="579" t="b">
        <f t="shared" si="13"/>
        <v>0</v>
      </c>
      <c r="BC390" s="579"/>
      <c r="BD390" s="5"/>
      <c r="BE390" s="5"/>
      <c r="BF390" s="5"/>
      <c r="BG390" s="5"/>
      <c r="BH390" s="5"/>
      <c r="BI390" s="5"/>
      <c r="BJ390" s="5"/>
      <c r="BK390" s="5"/>
      <c r="BL390" s="5"/>
      <c r="BM390" s="5"/>
      <c r="BN390" s="5"/>
      <c r="BO390" s="5"/>
      <c r="BP390" s="5"/>
      <c r="BQ390" s="5"/>
      <c r="BR390" s="5"/>
      <c r="BS390" s="5"/>
      <c r="BT390" s="5"/>
      <c r="BU390" s="5"/>
    </row>
    <row r="391" spans="1:73" hidden="1" x14ac:dyDescent="0.25">
      <c r="A391" s="5"/>
      <c r="B391" s="5"/>
      <c r="C391" s="32" t="s">
        <v>1246</v>
      </c>
      <c r="D391" s="5"/>
      <c r="E391" s="38"/>
      <c r="F391" s="5"/>
      <c r="G391" s="32"/>
      <c r="H391" s="5"/>
      <c r="I391" s="5"/>
      <c r="J391" s="5"/>
      <c r="K391" s="5"/>
      <c r="L391" s="129"/>
      <c r="M391" s="129"/>
      <c r="N391" s="387"/>
      <c r="O391" s="379"/>
      <c r="P391" s="379"/>
      <c r="Q391" s="379"/>
      <c r="R391" s="379"/>
      <c r="S391" s="379"/>
      <c r="T391" s="379"/>
      <c r="U391" s="105"/>
      <c r="V391" s="105"/>
      <c r="W391" s="105"/>
      <c r="X391" s="105"/>
      <c r="Y391" s="5"/>
      <c r="Z391" s="5"/>
      <c r="AA391" s="5"/>
      <c r="AB391" s="5"/>
      <c r="AC391" s="5"/>
      <c r="AD391" s="5"/>
      <c r="AE391" s="5"/>
      <c r="AF391" s="5"/>
      <c r="AG391" s="5"/>
      <c r="AH391" s="5"/>
      <c r="AI391" s="5"/>
      <c r="AJ391" s="5"/>
      <c r="AK391" s="5"/>
      <c r="AL391" s="110" t="s">
        <v>1247</v>
      </c>
      <c r="AM391" s="32"/>
      <c r="AN391" s="32"/>
      <c r="AO391" s="32"/>
      <c r="AP391" s="32"/>
      <c r="AQ391" s="32"/>
      <c r="AR391" s="32"/>
      <c r="AS391" s="32"/>
      <c r="AT391" s="579" t="str">
        <f t="shared" si="11"/>
        <v/>
      </c>
      <c r="AU391" s="579"/>
      <c r="AV391" s="579" t="str">
        <f t="shared" si="12"/>
        <v>Yes</v>
      </c>
      <c r="AW391" s="579"/>
      <c r="AX391" s="108" t="s">
        <v>725</v>
      </c>
      <c r="AY391" s="5"/>
      <c r="AZ391" s="5"/>
      <c r="BA391" s="5"/>
      <c r="BB391" s="579" t="b">
        <f t="shared" si="13"/>
        <v>0</v>
      </c>
      <c r="BC391" s="579"/>
      <c r="BD391" s="5"/>
      <c r="BE391" s="5"/>
      <c r="BF391" s="5"/>
      <c r="BG391" s="5"/>
      <c r="BH391" s="5"/>
      <c r="BI391" s="5"/>
      <c r="BJ391" s="5"/>
      <c r="BK391" s="5"/>
      <c r="BL391" s="5"/>
      <c r="BM391" s="5"/>
      <c r="BN391" s="5"/>
      <c r="BO391" s="5"/>
      <c r="BP391" s="5"/>
      <c r="BQ391" s="5"/>
      <c r="BR391" s="5"/>
      <c r="BS391" s="5"/>
      <c r="BT391" s="5"/>
      <c r="BU391" s="5"/>
    </row>
    <row r="392" spans="1:73" hidden="1" x14ac:dyDescent="0.25">
      <c r="A392" s="5"/>
      <c r="B392" s="5"/>
      <c r="C392" s="32" t="s">
        <v>1248</v>
      </c>
      <c r="D392" s="5"/>
      <c r="E392" s="38"/>
      <c r="F392" s="5"/>
      <c r="G392" s="32"/>
      <c r="H392" s="5"/>
      <c r="I392" s="5"/>
      <c r="J392" s="5"/>
      <c r="K392" s="5"/>
      <c r="L392" s="129"/>
      <c r="M392" s="129"/>
      <c r="N392" s="387"/>
      <c r="O392" s="379"/>
      <c r="P392" s="379"/>
      <c r="Q392" s="379"/>
      <c r="R392" s="379"/>
      <c r="S392" s="379"/>
      <c r="T392" s="379"/>
      <c r="U392" s="105"/>
      <c r="V392" s="105"/>
      <c r="W392" s="105"/>
      <c r="X392" s="105"/>
      <c r="Y392" s="5"/>
      <c r="Z392" s="5"/>
      <c r="AA392" s="5"/>
      <c r="AB392" s="5"/>
      <c r="AC392" s="5"/>
      <c r="AD392" s="5"/>
      <c r="AE392" s="5"/>
      <c r="AF392" s="5"/>
      <c r="AG392" s="5"/>
      <c r="AH392" s="5"/>
      <c r="AI392" s="5"/>
      <c r="AJ392" s="5"/>
      <c r="AK392" s="5"/>
      <c r="AL392" s="105" t="s">
        <v>1249</v>
      </c>
      <c r="AM392" s="32"/>
      <c r="AN392" s="32"/>
      <c r="AO392" s="32"/>
      <c r="AP392" s="32"/>
      <c r="AQ392" s="32"/>
      <c r="AR392" s="32"/>
      <c r="AS392" s="32"/>
      <c r="AT392" s="579" t="str">
        <f t="shared" si="11"/>
        <v/>
      </c>
      <c r="AU392" s="579"/>
      <c r="AV392" s="579" t="str">
        <f t="shared" si="12"/>
        <v>Yes</v>
      </c>
      <c r="AW392" s="579"/>
      <c r="AX392" s="109" t="s">
        <v>733</v>
      </c>
      <c r="AY392" s="5"/>
      <c r="AZ392" s="5"/>
      <c r="BA392" s="5"/>
      <c r="BB392" s="579" t="b">
        <f t="shared" si="13"/>
        <v>0</v>
      </c>
      <c r="BC392" s="579"/>
      <c r="BD392" s="5"/>
      <c r="BE392" s="5"/>
      <c r="BF392" s="5"/>
      <c r="BG392" s="5"/>
      <c r="BH392" s="5"/>
      <c r="BI392" s="5"/>
      <c r="BJ392" s="5"/>
      <c r="BK392" s="5"/>
      <c r="BL392" s="5"/>
      <c r="BM392" s="5"/>
      <c r="BN392" s="5"/>
      <c r="BO392" s="5"/>
      <c r="BP392" s="5"/>
      <c r="BQ392" s="5"/>
      <c r="BR392" s="5"/>
      <c r="BS392" s="5"/>
      <c r="BT392" s="5"/>
      <c r="BU392" s="5"/>
    </row>
    <row r="393" spans="1:73" hidden="1" x14ac:dyDescent="0.25">
      <c r="A393" s="5"/>
      <c r="B393" s="5"/>
      <c r="C393" s="32" t="s">
        <v>1250</v>
      </c>
      <c r="D393" s="5"/>
      <c r="E393" s="38"/>
      <c r="F393" s="5"/>
      <c r="G393" s="32"/>
      <c r="H393" s="5"/>
      <c r="I393" s="5"/>
      <c r="J393" s="5"/>
      <c r="K393" s="5"/>
      <c r="L393" s="129"/>
      <c r="M393" s="129"/>
      <c r="N393" s="387"/>
      <c r="O393" s="379"/>
      <c r="P393" s="379"/>
      <c r="Q393" s="379"/>
      <c r="R393" s="379"/>
      <c r="S393" s="379"/>
      <c r="T393" s="379"/>
      <c r="U393" s="105"/>
      <c r="V393" s="105"/>
      <c r="W393" s="105"/>
      <c r="X393" s="105"/>
      <c r="Y393" s="5"/>
      <c r="Z393" s="5"/>
      <c r="AA393" s="5"/>
      <c r="AB393" s="5"/>
      <c r="AC393" s="5"/>
      <c r="AD393" s="5"/>
      <c r="AE393" s="5"/>
      <c r="AF393" s="5"/>
      <c r="AG393" s="5"/>
      <c r="AH393" s="5"/>
      <c r="AI393" s="5"/>
      <c r="AJ393" s="5"/>
      <c r="AK393" s="5"/>
      <c r="AL393" s="105" t="s">
        <v>1251</v>
      </c>
      <c r="AM393" s="32"/>
      <c r="AN393" s="32"/>
      <c r="AO393" s="32"/>
      <c r="AP393" s="32"/>
      <c r="AQ393" s="32"/>
      <c r="AR393" s="32"/>
      <c r="AS393" s="32"/>
      <c r="AT393" s="579" t="str">
        <f t="shared" si="11"/>
        <v/>
      </c>
      <c r="AU393" s="579"/>
      <c r="AV393" s="579" t="str">
        <f t="shared" si="12"/>
        <v>Yes</v>
      </c>
      <c r="AW393" s="579"/>
      <c r="AX393" s="31" t="s">
        <v>797</v>
      </c>
      <c r="AY393" s="5"/>
      <c r="AZ393" s="5"/>
      <c r="BA393" s="5"/>
      <c r="BB393" s="579" t="b">
        <f t="shared" si="13"/>
        <v>0</v>
      </c>
      <c r="BC393" s="579"/>
      <c r="BD393" s="5"/>
      <c r="BE393" s="5"/>
      <c r="BF393" s="5"/>
      <c r="BG393" s="5"/>
      <c r="BH393" s="5"/>
      <c r="BI393" s="5"/>
      <c r="BJ393" s="5"/>
      <c r="BK393" s="5"/>
      <c r="BL393" s="5"/>
      <c r="BM393" s="5"/>
      <c r="BN393" s="5"/>
      <c r="BO393" s="5"/>
      <c r="BP393" s="5"/>
      <c r="BQ393" s="5"/>
      <c r="BR393" s="5"/>
      <c r="BS393" s="5"/>
      <c r="BT393" s="5"/>
      <c r="BU393" s="5"/>
    </row>
    <row r="394" spans="1:73" hidden="1" x14ac:dyDescent="0.25">
      <c r="A394" s="5"/>
      <c r="B394" s="5"/>
      <c r="C394" s="32" t="s">
        <v>1252</v>
      </c>
      <c r="D394" s="5"/>
      <c r="E394" s="38"/>
      <c r="F394" s="5"/>
      <c r="G394" s="32"/>
      <c r="H394" s="5"/>
      <c r="I394" s="5"/>
      <c r="J394" s="5"/>
      <c r="K394" s="5"/>
      <c r="L394" s="129"/>
      <c r="M394" s="129"/>
      <c r="N394" s="387"/>
      <c r="O394" s="379"/>
      <c r="P394" s="379"/>
      <c r="Q394" s="379"/>
      <c r="R394" s="379"/>
      <c r="S394" s="379"/>
      <c r="T394" s="379"/>
      <c r="U394" s="105"/>
      <c r="V394" s="105"/>
      <c r="W394" s="105"/>
      <c r="X394" s="105"/>
      <c r="Y394" s="5"/>
      <c r="Z394" s="5"/>
      <c r="AA394" s="5"/>
      <c r="AB394" s="5"/>
      <c r="AC394" s="5"/>
      <c r="AD394" s="5"/>
      <c r="AE394" s="5"/>
      <c r="AF394" s="5"/>
      <c r="AG394" s="5"/>
      <c r="AH394" s="5"/>
      <c r="AI394" s="5"/>
      <c r="AJ394" s="5"/>
      <c r="AK394" s="5"/>
      <c r="AL394" s="113" t="s">
        <v>1253</v>
      </c>
      <c r="AM394" s="32"/>
      <c r="AN394" s="32"/>
      <c r="AO394" s="32"/>
      <c r="AP394" s="32"/>
      <c r="AQ394" s="32"/>
      <c r="AR394" s="32"/>
      <c r="AS394" s="32"/>
      <c r="AT394" s="579" t="str">
        <f t="shared" si="11"/>
        <v/>
      </c>
      <c r="AU394" s="579"/>
      <c r="AV394" s="579" t="str">
        <f t="shared" si="12"/>
        <v>Yes</v>
      </c>
      <c r="AW394" s="579"/>
      <c r="AX394" s="108" t="s">
        <v>725</v>
      </c>
      <c r="AY394" s="5"/>
      <c r="AZ394" s="5"/>
      <c r="BA394" s="5"/>
      <c r="BB394" s="579" t="b">
        <f t="shared" si="13"/>
        <v>0</v>
      </c>
      <c r="BC394" s="579"/>
      <c r="BD394" s="5"/>
      <c r="BE394" s="5"/>
      <c r="BF394" s="5"/>
      <c r="BG394" s="5"/>
      <c r="BH394" s="5"/>
      <c r="BI394" s="5"/>
      <c r="BJ394" s="5"/>
      <c r="BK394" s="5"/>
      <c r="BL394" s="5"/>
      <c r="BM394" s="5"/>
      <c r="BN394" s="5"/>
      <c r="BO394" s="5"/>
      <c r="BP394" s="5"/>
      <c r="BQ394" s="5"/>
      <c r="BR394" s="5"/>
      <c r="BS394" s="5"/>
      <c r="BT394" s="5"/>
      <c r="BU394" s="5"/>
    </row>
    <row r="395" spans="1:73" hidden="1" x14ac:dyDescent="0.25">
      <c r="A395" s="5"/>
      <c r="B395" s="5"/>
      <c r="C395" s="32" t="s">
        <v>1254</v>
      </c>
      <c r="D395" s="5"/>
      <c r="E395" s="38"/>
      <c r="F395" s="5"/>
      <c r="G395" s="32"/>
      <c r="H395" s="5"/>
      <c r="I395" s="5"/>
      <c r="J395" s="5"/>
      <c r="K395" s="5"/>
      <c r="L395" s="129"/>
      <c r="M395" s="129"/>
      <c r="N395" s="387"/>
      <c r="O395" s="379"/>
      <c r="P395" s="379"/>
      <c r="Q395" s="379"/>
      <c r="R395" s="379"/>
      <c r="S395" s="379"/>
      <c r="T395" s="379"/>
      <c r="U395" s="105"/>
      <c r="V395" s="105"/>
      <c r="W395" s="105"/>
      <c r="X395" s="105"/>
      <c r="Y395" s="5"/>
      <c r="Z395" s="5"/>
      <c r="AA395" s="5"/>
      <c r="AB395" s="5"/>
      <c r="AC395" s="5"/>
      <c r="AD395" s="5"/>
      <c r="AE395" s="5"/>
      <c r="AF395" s="5"/>
      <c r="AG395" s="5"/>
      <c r="AH395" s="5"/>
      <c r="AI395" s="5"/>
      <c r="AJ395" s="5"/>
      <c r="AK395" s="5"/>
      <c r="AL395" s="107" t="s">
        <v>1255</v>
      </c>
      <c r="AM395" s="32"/>
      <c r="AN395" s="32"/>
      <c r="AO395" s="32"/>
      <c r="AP395" s="32"/>
      <c r="AQ395" s="32"/>
      <c r="AR395" s="32"/>
      <c r="AS395" s="32"/>
      <c r="AT395" s="579" t="str">
        <f t="shared" si="11"/>
        <v/>
      </c>
      <c r="AU395" s="579"/>
      <c r="AV395" s="579" t="str">
        <f t="shared" si="12"/>
        <v>Yes</v>
      </c>
      <c r="AW395" s="579"/>
      <c r="AX395" s="108" t="s">
        <v>725</v>
      </c>
      <c r="AY395" s="5"/>
      <c r="AZ395" s="5"/>
      <c r="BA395" s="5"/>
      <c r="BB395" s="579" t="b">
        <f t="shared" si="13"/>
        <v>0</v>
      </c>
      <c r="BC395" s="579"/>
      <c r="BD395" s="5"/>
      <c r="BE395" s="5"/>
      <c r="BF395" s="5"/>
      <c r="BG395" s="5"/>
      <c r="BH395" s="5"/>
      <c r="BI395" s="5"/>
      <c r="BJ395" s="5"/>
      <c r="BK395" s="5"/>
      <c r="BL395" s="5"/>
      <c r="BM395" s="5"/>
      <c r="BN395" s="5"/>
      <c r="BO395" s="5"/>
      <c r="BP395" s="5"/>
      <c r="BQ395" s="5"/>
      <c r="BR395" s="5"/>
      <c r="BS395" s="5"/>
      <c r="BT395" s="5"/>
      <c r="BU395" s="5"/>
    </row>
    <row r="396" spans="1:73" hidden="1" x14ac:dyDescent="0.25">
      <c r="A396" s="5"/>
      <c r="B396" s="5"/>
      <c r="C396" s="32" t="s">
        <v>1256</v>
      </c>
      <c r="D396" s="5"/>
      <c r="E396" s="38"/>
      <c r="F396" s="5"/>
      <c r="G396" s="32"/>
      <c r="H396" s="5"/>
      <c r="I396" s="5"/>
      <c r="J396" s="5"/>
      <c r="K396" s="5"/>
      <c r="L396" s="129"/>
      <c r="M396" s="129"/>
      <c r="N396" s="387"/>
      <c r="O396" s="379"/>
      <c r="P396" s="379"/>
      <c r="Q396" s="379"/>
      <c r="R396" s="379"/>
      <c r="S396" s="379"/>
      <c r="T396" s="379"/>
      <c r="U396" s="105"/>
      <c r="V396" s="105"/>
      <c r="W396" s="105"/>
      <c r="X396" s="105"/>
      <c r="Y396" s="5"/>
      <c r="Z396" s="5"/>
      <c r="AA396" s="5"/>
      <c r="AB396" s="5"/>
      <c r="AC396" s="5"/>
      <c r="AD396" s="5"/>
      <c r="AE396" s="5"/>
      <c r="AF396" s="5"/>
      <c r="AG396" s="5"/>
      <c r="AH396" s="5"/>
      <c r="AI396" s="5"/>
      <c r="AJ396" s="5"/>
      <c r="AK396" s="5"/>
      <c r="AL396" s="105" t="s">
        <v>1257</v>
      </c>
      <c r="AM396" s="32"/>
      <c r="AN396" s="32"/>
      <c r="AO396" s="32"/>
      <c r="AP396" s="32"/>
      <c r="AQ396" s="32"/>
      <c r="AR396" s="32"/>
      <c r="AS396" s="32"/>
      <c r="AT396" s="579" t="str">
        <f t="shared" si="11"/>
        <v/>
      </c>
      <c r="AU396" s="579"/>
      <c r="AV396" s="579" t="str">
        <f t="shared" si="12"/>
        <v>Yes</v>
      </c>
      <c r="AW396" s="579"/>
      <c r="AX396" s="109" t="s">
        <v>733</v>
      </c>
      <c r="AY396" s="5"/>
      <c r="AZ396" s="5"/>
      <c r="BA396" s="5"/>
      <c r="BB396" s="579" t="b">
        <f t="shared" si="13"/>
        <v>0</v>
      </c>
      <c r="BC396" s="579"/>
      <c r="BD396" s="5"/>
      <c r="BE396" s="5"/>
      <c r="BF396" s="5"/>
      <c r="BG396" s="5"/>
      <c r="BH396" s="5"/>
      <c r="BI396" s="5"/>
      <c r="BJ396" s="5"/>
      <c r="BK396" s="5"/>
      <c r="BL396" s="5"/>
      <c r="BM396" s="5"/>
      <c r="BN396" s="5"/>
      <c r="BO396" s="5"/>
      <c r="BP396" s="5"/>
      <c r="BQ396" s="5"/>
      <c r="BR396" s="5"/>
      <c r="BS396" s="5"/>
      <c r="BT396" s="5"/>
      <c r="BU396" s="5"/>
    </row>
    <row r="397" spans="1:73" hidden="1" x14ac:dyDescent="0.25">
      <c r="A397" s="5"/>
      <c r="B397" s="5"/>
      <c r="C397" s="32" t="s">
        <v>1258</v>
      </c>
      <c r="D397" s="5"/>
      <c r="E397" s="38"/>
      <c r="F397" s="5"/>
      <c r="G397" s="32"/>
      <c r="H397" s="5"/>
      <c r="I397" s="5"/>
      <c r="J397" s="5"/>
      <c r="K397" s="5"/>
      <c r="L397" s="129"/>
      <c r="M397" s="129"/>
      <c r="N397" s="387"/>
      <c r="O397" s="379"/>
      <c r="P397" s="379"/>
      <c r="Q397" s="379"/>
      <c r="R397" s="379"/>
      <c r="S397" s="379"/>
      <c r="T397" s="379"/>
      <c r="U397" s="105"/>
      <c r="V397" s="105"/>
      <c r="W397" s="105"/>
      <c r="X397" s="105"/>
      <c r="Y397" s="5"/>
      <c r="Z397" s="5"/>
      <c r="AA397" s="5"/>
      <c r="AB397" s="5"/>
      <c r="AC397" s="5"/>
      <c r="AD397" s="5"/>
      <c r="AE397" s="5"/>
      <c r="AF397" s="5"/>
      <c r="AG397" s="5"/>
      <c r="AH397" s="5"/>
      <c r="AI397" s="5"/>
      <c r="AJ397" s="5"/>
      <c r="AK397" s="5"/>
      <c r="AL397" s="105" t="s">
        <v>1259</v>
      </c>
      <c r="AM397" s="32"/>
      <c r="AN397" s="32"/>
      <c r="AO397" s="32"/>
      <c r="AP397" s="32"/>
      <c r="AQ397" s="32"/>
      <c r="AR397" s="32"/>
      <c r="AS397" s="32"/>
      <c r="AT397" s="579" t="str">
        <f t="shared" si="11"/>
        <v/>
      </c>
      <c r="AU397" s="579"/>
      <c r="AV397" s="579" t="str">
        <f t="shared" si="12"/>
        <v>No</v>
      </c>
      <c r="AW397" s="579"/>
      <c r="AX397" s="109" t="s">
        <v>729</v>
      </c>
      <c r="AY397" s="5"/>
      <c r="AZ397" s="5"/>
      <c r="BA397" s="5"/>
      <c r="BB397" s="579" t="b">
        <f t="shared" si="13"/>
        <v>0</v>
      </c>
      <c r="BC397" s="579"/>
      <c r="BD397" s="5"/>
      <c r="BE397" s="5"/>
      <c r="BF397" s="5"/>
      <c r="BG397" s="5"/>
      <c r="BH397" s="5"/>
      <c r="BI397" s="5"/>
      <c r="BJ397" s="5"/>
      <c r="BK397" s="5"/>
      <c r="BL397" s="5"/>
      <c r="BM397" s="5"/>
      <c r="BN397" s="5"/>
      <c r="BO397" s="5"/>
      <c r="BP397" s="5"/>
      <c r="BQ397" s="5"/>
      <c r="BR397" s="5"/>
      <c r="BS397" s="5"/>
      <c r="BT397" s="5"/>
      <c r="BU397" s="5"/>
    </row>
    <row r="398" spans="1:73" hidden="1" x14ac:dyDescent="0.25">
      <c r="A398" s="5"/>
      <c r="B398" s="5"/>
      <c r="C398" s="32" t="s">
        <v>1260</v>
      </c>
      <c r="D398" s="5"/>
      <c r="E398" s="38"/>
      <c r="F398" s="5"/>
      <c r="G398" s="32"/>
      <c r="H398" s="5"/>
      <c r="I398" s="5"/>
      <c r="J398" s="5"/>
      <c r="K398" s="5"/>
      <c r="L398" s="129"/>
      <c r="M398" s="129"/>
      <c r="N398" s="387"/>
      <c r="O398" s="379"/>
      <c r="P398" s="379"/>
      <c r="Q398" s="379"/>
      <c r="R398" s="379"/>
      <c r="S398" s="379"/>
      <c r="T398" s="379"/>
      <c r="U398" s="105"/>
      <c r="V398" s="105"/>
      <c r="W398" s="105"/>
      <c r="X398" s="105"/>
      <c r="Y398" s="5"/>
      <c r="Z398" s="5"/>
      <c r="AA398" s="5"/>
      <c r="AB398" s="5"/>
      <c r="AC398" s="5"/>
      <c r="AD398" s="5"/>
      <c r="AE398" s="5"/>
      <c r="AF398" s="5"/>
      <c r="AG398" s="5"/>
      <c r="AH398" s="5"/>
      <c r="AI398" s="5"/>
      <c r="AJ398" s="5"/>
      <c r="AK398" s="5"/>
      <c r="AL398" s="105" t="s">
        <v>1261</v>
      </c>
      <c r="AM398" s="32"/>
      <c r="AN398" s="32"/>
      <c r="AO398" s="32"/>
      <c r="AP398" s="32"/>
      <c r="AQ398" s="32"/>
      <c r="AR398" s="32"/>
      <c r="AS398" s="32"/>
      <c r="AT398" s="579" t="str">
        <f t="shared" si="11"/>
        <v/>
      </c>
      <c r="AU398" s="579"/>
      <c r="AV398" s="579" t="str">
        <f t="shared" si="12"/>
        <v>No</v>
      </c>
      <c r="AW398" s="579"/>
      <c r="AX398" s="109" t="s">
        <v>729</v>
      </c>
      <c r="AY398" s="5"/>
      <c r="AZ398" s="5"/>
      <c r="BA398" s="5"/>
      <c r="BB398" s="579" t="b">
        <f t="shared" si="13"/>
        <v>0</v>
      </c>
      <c r="BC398" s="579"/>
      <c r="BD398" s="5"/>
      <c r="BE398" s="5"/>
      <c r="BF398" s="5"/>
      <c r="BG398" s="5"/>
      <c r="BH398" s="5"/>
      <c r="BI398" s="5"/>
      <c r="BJ398" s="5"/>
      <c r="BK398" s="5"/>
      <c r="BL398" s="5"/>
      <c r="BM398" s="5"/>
      <c r="BN398" s="5"/>
      <c r="BO398" s="5"/>
      <c r="BP398" s="5"/>
      <c r="BQ398" s="5"/>
      <c r="BR398" s="5"/>
      <c r="BS398" s="5"/>
      <c r="BT398" s="5"/>
      <c r="BU398" s="5"/>
    </row>
    <row r="399" spans="1:73" hidden="1" x14ac:dyDescent="0.25">
      <c r="A399" s="5"/>
      <c r="B399" s="5"/>
      <c r="C399" s="32" t="s">
        <v>1262</v>
      </c>
      <c r="D399" s="5"/>
      <c r="E399" s="38"/>
      <c r="F399" s="5"/>
      <c r="G399" s="32"/>
      <c r="H399" s="5"/>
      <c r="I399" s="5"/>
      <c r="J399" s="5"/>
      <c r="K399" s="5"/>
      <c r="L399" s="129"/>
      <c r="M399" s="129"/>
      <c r="N399" s="387"/>
      <c r="O399" s="379"/>
      <c r="P399" s="379"/>
      <c r="Q399" s="379"/>
      <c r="R399" s="379"/>
      <c r="S399" s="379"/>
      <c r="T399" s="379"/>
      <c r="U399" s="105"/>
      <c r="V399" s="105"/>
      <c r="W399" s="105"/>
      <c r="X399" s="105"/>
      <c r="Y399" s="5"/>
      <c r="Z399" s="5"/>
      <c r="AA399" s="5"/>
      <c r="AB399" s="5"/>
      <c r="AC399" s="5"/>
      <c r="AD399" s="5"/>
      <c r="AE399" s="5"/>
      <c r="AF399" s="5"/>
      <c r="AG399" s="5"/>
      <c r="AH399" s="5"/>
      <c r="AI399" s="5"/>
      <c r="AJ399" s="5"/>
      <c r="AK399" s="5"/>
      <c r="AL399" s="105" t="s">
        <v>1264</v>
      </c>
      <c r="AM399" s="32"/>
      <c r="AN399" s="32"/>
      <c r="AO399" s="32"/>
      <c r="AP399" s="32"/>
      <c r="AQ399" s="32"/>
      <c r="AR399" s="32"/>
      <c r="AS399" s="32"/>
      <c r="AT399" s="579" t="str">
        <f t="shared" si="11"/>
        <v/>
      </c>
      <c r="AU399" s="579"/>
      <c r="AV399" s="579" t="str">
        <f t="shared" si="12"/>
        <v>Yes</v>
      </c>
      <c r="AW399" s="579"/>
      <c r="AX399" s="109" t="s">
        <v>733</v>
      </c>
      <c r="AY399" s="5"/>
      <c r="AZ399" s="5"/>
      <c r="BA399" s="5"/>
      <c r="BB399" s="579" t="b">
        <f t="shared" si="13"/>
        <v>0</v>
      </c>
      <c r="BC399" s="579"/>
      <c r="BD399" s="5"/>
      <c r="BE399" s="5"/>
      <c r="BF399" s="5"/>
      <c r="BG399" s="5"/>
      <c r="BH399" s="5"/>
      <c r="BI399" s="5"/>
      <c r="BJ399" s="5"/>
      <c r="BK399" s="5"/>
      <c r="BL399" s="5"/>
      <c r="BM399" s="5"/>
      <c r="BN399" s="5"/>
      <c r="BO399" s="5"/>
      <c r="BP399" s="5"/>
      <c r="BQ399" s="5"/>
      <c r="BR399" s="5"/>
      <c r="BS399" s="5"/>
      <c r="BT399" s="5"/>
      <c r="BU399" s="5"/>
    </row>
    <row r="400" spans="1:73" hidden="1" x14ac:dyDescent="0.25">
      <c r="A400" s="5"/>
      <c r="B400" s="5"/>
      <c r="C400" s="32" t="s">
        <v>1265</v>
      </c>
      <c r="D400" s="5"/>
      <c r="E400" s="38"/>
      <c r="F400" s="5"/>
      <c r="G400" s="32"/>
      <c r="H400" s="5"/>
      <c r="I400" s="5"/>
      <c r="J400" s="5"/>
      <c r="K400" s="5"/>
      <c r="L400" s="129"/>
      <c r="M400" s="129"/>
      <c r="N400" s="387"/>
      <c r="O400" s="379"/>
      <c r="P400" s="379"/>
      <c r="Q400" s="379"/>
      <c r="R400" s="379"/>
      <c r="S400" s="379"/>
      <c r="T400" s="379"/>
      <c r="U400" s="105"/>
      <c r="V400" s="105"/>
      <c r="W400" s="105"/>
      <c r="X400" s="105"/>
      <c r="Y400" s="5"/>
      <c r="Z400" s="5"/>
      <c r="AA400" s="5"/>
      <c r="AB400" s="5"/>
      <c r="AC400" s="5"/>
      <c r="AD400" s="5"/>
      <c r="AE400" s="5"/>
      <c r="AF400" s="5"/>
      <c r="AG400" s="5"/>
      <c r="AH400" s="5"/>
      <c r="AI400" s="5"/>
      <c r="AJ400" s="5"/>
      <c r="AK400" s="5"/>
      <c r="AL400" s="105" t="s">
        <v>1266</v>
      </c>
      <c r="AM400" s="32"/>
      <c r="AN400" s="32"/>
      <c r="AO400" s="32"/>
      <c r="AP400" s="32"/>
      <c r="AQ400" s="32"/>
      <c r="AR400" s="32"/>
      <c r="AS400" s="32"/>
      <c r="AT400" s="579" t="str">
        <f t="shared" si="11"/>
        <v/>
      </c>
      <c r="AU400" s="579"/>
      <c r="AV400" s="579" t="str">
        <f t="shared" si="12"/>
        <v>No</v>
      </c>
      <c r="AW400" s="579"/>
      <c r="AX400" s="109" t="s">
        <v>729</v>
      </c>
      <c r="AY400" s="5"/>
      <c r="AZ400" s="5"/>
      <c r="BA400" s="5"/>
      <c r="BB400" s="579" t="b">
        <f t="shared" si="13"/>
        <v>0</v>
      </c>
      <c r="BC400" s="579"/>
      <c r="BD400" s="5"/>
      <c r="BE400" s="5"/>
      <c r="BF400" s="5"/>
      <c r="BG400" s="5"/>
      <c r="BH400" s="5"/>
      <c r="BI400" s="5"/>
      <c r="BJ400" s="5"/>
      <c r="BK400" s="5"/>
      <c r="BL400" s="5"/>
      <c r="BM400" s="5"/>
      <c r="BN400" s="5"/>
      <c r="BO400" s="5"/>
      <c r="BP400" s="5"/>
      <c r="BQ400" s="5"/>
      <c r="BR400" s="5"/>
      <c r="BS400" s="5"/>
      <c r="BT400" s="5"/>
      <c r="BU400" s="5"/>
    </row>
    <row r="401" spans="1:73" hidden="1" x14ac:dyDescent="0.25">
      <c r="A401" s="5"/>
      <c r="B401" s="5"/>
      <c r="C401" s="32" t="s">
        <v>1267</v>
      </c>
      <c r="D401" s="5"/>
      <c r="E401" s="38"/>
      <c r="F401" s="5"/>
      <c r="G401" s="32"/>
      <c r="H401" s="5"/>
      <c r="I401" s="5"/>
      <c r="J401" s="5"/>
      <c r="K401" s="5"/>
      <c r="L401" s="129"/>
      <c r="M401" s="129"/>
      <c r="N401" s="387"/>
      <c r="O401" s="379"/>
      <c r="P401" s="379"/>
      <c r="Q401" s="379"/>
      <c r="R401" s="379"/>
      <c r="S401" s="379"/>
      <c r="T401" s="379"/>
      <c r="U401" s="105"/>
      <c r="V401" s="105"/>
      <c r="W401" s="105"/>
      <c r="X401" s="105"/>
      <c r="Y401" s="5"/>
      <c r="Z401" s="5"/>
      <c r="AA401" s="5"/>
      <c r="AB401" s="5"/>
      <c r="AC401" s="5"/>
      <c r="AD401" s="5"/>
      <c r="AE401" s="5"/>
      <c r="AF401" s="5"/>
      <c r="AG401" s="5"/>
      <c r="AH401" s="5"/>
      <c r="AI401" s="5"/>
      <c r="AJ401" s="5"/>
      <c r="AK401" s="5"/>
      <c r="AL401" s="105" t="s">
        <v>785</v>
      </c>
      <c r="AM401" s="32"/>
      <c r="AN401" s="32"/>
      <c r="AO401" s="32"/>
      <c r="AP401" s="32"/>
      <c r="AQ401" s="32"/>
      <c r="AR401" s="32"/>
      <c r="AS401" s="32"/>
      <c r="AT401" s="579" t="str">
        <f t="shared" si="11"/>
        <v/>
      </c>
      <c r="AU401" s="579"/>
      <c r="AV401" s="579" t="str">
        <f t="shared" si="12"/>
        <v>Yes</v>
      </c>
      <c r="AW401" s="579"/>
      <c r="AX401" s="109" t="s">
        <v>733</v>
      </c>
      <c r="AY401" s="5"/>
      <c r="AZ401" s="5"/>
      <c r="BA401" s="5"/>
      <c r="BB401" s="579" t="b">
        <f t="shared" si="13"/>
        <v>0</v>
      </c>
      <c r="BC401" s="579"/>
      <c r="BD401" s="5"/>
      <c r="BE401" s="5"/>
      <c r="BF401" s="5"/>
      <c r="BG401" s="5"/>
      <c r="BH401" s="5"/>
      <c r="BI401" s="5"/>
      <c r="BJ401" s="5"/>
      <c r="BK401" s="5"/>
      <c r="BL401" s="5"/>
      <c r="BM401" s="5"/>
      <c r="BN401" s="5"/>
      <c r="BO401" s="5"/>
      <c r="BP401" s="5"/>
      <c r="BQ401" s="5"/>
      <c r="BR401" s="5"/>
      <c r="BS401" s="5"/>
      <c r="BT401" s="5"/>
      <c r="BU401" s="5"/>
    </row>
    <row r="402" spans="1:73" hidden="1" x14ac:dyDescent="0.25">
      <c r="A402" s="5"/>
      <c r="B402" s="5"/>
      <c r="C402" s="32" t="s">
        <v>1268</v>
      </c>
      <c r="D402" s="5"/>
      <c r="E402" s="38"/>
      <c r="F402" s="5"/>
      <c r="G402" s="32"/>
      <c r="H402" s="5"/>
      <c r="I402" s="5"/>
      <c r="J402" s="5"/>
      <c r="K402" s="5"/>
      <c r="L402" s="129"/>
      <c r="M402" s="129"/>
      <c r="N402" s="387"/>
      <c r="O402" s="379"/>
      <c r="P402" s="379"/>
      <c r="Q402" s="379"/>
      <c r="R402" s="379"/>
      <c r="S402" s="379"/>
      <c r="T402" s="379"/>
      <c r="U402" s="105"/>
      <c r="V402" s="105"/>
      <c r="W402" s="105"/>
      <c r="X402" s="105"/>
      <c r="Y402" s="5"/>
      <c r="Z402" s="5"/>
      <c r="AA402" s="5"/>
      <c r="AB402" s="5"/>
      <c r="AC402" s="5"/>
      <c r="AD402" s="5"/>
      <c r="AE402" s="5"/>
      <c r="AF402" s="5"/>
      <c r="AG402" s="5"/>
      <c r="AH402" s="5"/>
      <c r="AI402" s="5"/>
      <c r="AJ402" s="5"/>
      <c r="AK402" s="5"/>
      <c r="AL402" s="110" t="s">
        <v>1269</v>
      </c>
      <c r="AM402" s="32"/>
      <c r="AN402" s="32"/>
      <c r="AO402" s="32"/>
      <c r="AP402" s="32"/>
      <c r="AQ402" s="32"/>
      <c r="AR402" s="32"/>
      <c r="AS402" s="32"/>
      <c r="AT402" s="579" t="str">
        <f t="shared" si="11"/>
        <v/>
      </c>
      <c r="AU402" s="579"/>
      <c r="AV402" s="579" t="str">
        <f t="shared" si="12"/>
        <v>Yes</v>
      </c>
      <c r="AW402" s="579"/>
      <c r="AX402" s="108" t="s">
        <v>725</v>
      </c>
      <c r="AY402" s="5"/>
      <c r="AZ402" s="5"/>
      <c r="BA402" s="5"/>
      <c r="BB402" s="579" t="b">
        <f t="shared" si="13"/>
        <v>0</v>
      </c>
      <c r="BC402" s="579"/>
      <c r="BD402" s="5"/>
      <c r="BE402" s="5"/>
      <c r="BF402" s="5"/>
      <c r="BG402" s="5"/>
      <c r="BH402" s="5"/>
      <c r="BI402" s="5"/>
      <c r="BJ402" s="5"/>
      <c r="BK402" s="5"/>
      <c r="BL402" s="5"/>
      <c r="BM402" s="5"/>
      <c r="BN402" s="5"/>
      <c r="BO402" s="5"/>
      <c r="BP402" s="5"/>
      <c r="BQ402" s="5"/>
      <c r="BR402" s="5"/>
      <c r="BS402" s="5"/>
      <c r="BT402" s="5"/>
      <c r="BU402" s="5"/>
    </row>
    <row r="403" spans="1:73" hidden="1" x14ac:dyDescent="0.25">
      <c r="A403" s="5"/>
      <c r="B403" s="5"/>
      <c r="C403" s="32" t="s">
        <v>1270</v>
      </c>
      <c r="D403" s="5"/>
      <c r="E403" s="38"/>
      <c r="F403" s="5"/>
      <c r="G403" s="32"/>
      <c r="H403" s="5"/>
      <c r="I403" s="5"/>
      <c r="J403" s="5"/>
      <c r="K403" s="5"/>
      <c r="L403" s="129"/>
      <c r="M403" s="129"/>
      <c r="N403" s="387"/>
      <c r="O403" s="379"/>
      <c r="P403" s="379"/>
      <c r="Q403" s="379"/>
      <c r="R403" s="379"/>
      <c r="S403" s="379"/>
      <c r="T403" s="379"/>
      <c r="U403" s="105"/>
      <c r="V403" s="105"/>
      <c r="W403" s="105"/>
      <c r="X403" s="105"/>
      <c r="Y403" s="5"/>
      <c r="Z403" s="5"/>
      <c r="AA403" s="5"/>
      <c r="AB403" s="5"/>
      <c r="AC403" s="5"/>
      <c r="AD403" s="5"/>
      <c r="AE403" s="5"/>
      <c r="AF403" s="5"/>
      <c r="AG403" s="5"/>
      <c r="AH403" s="5"/>
      <c r="AI403" s="5"/>
      <c r="AJ403" s="5"/>
      <c r="AK403" s="5"/>
      <c r="AL403" s="105" t="s">
        <v>1271</v>
      </c>
      <c r="AM403" s="32"/>
      <c r="AN403" s="32"/>
      <c r="AO403" s="32"/>
      <c r="AP403" s="32"/>
      <c r="AQ403" s="32"/>
      <c r="AR403" s="32"/>
      <c r="AS403" s="32"/>
      <c r="AT403" s="579" t="str">
        <f t="shared" si="11"/>
        <v/>
      </c>
      <c r="AU403" s="579"/>
      <c r="AV403" s="579" t="str">
        <f t="shared" si="12"/>
        <v>Yes</v>
      </c>
      <c r="AW403" s="579"/>
      <c r="AX403" s="109" t="s">
        <v>733</v>
      </c>
      <c r="AY403" s="5"/>
      <c r="AZ403" s="5"/>
      <c r="BA403" s="5"/>
      <c r="BB403" s="579" t="b">
        <f t="shared" si="13"/>
        <v>0</v>
      </c>
      <c r="BC403" s="579"/>
      <c r="BD403" s="5"/>
      <c r="BE403" s="5"/>
      <c r="BF403" s="5"/>
      <c r="BG403" s="5"/>
      <c r="BH403" s="5"/>
      <c r="BI403" s="5"/>
      <c r="BJ403" s="5"/>
      <c r="BK403" s="5"/>
      <c r="BL403" s="5"/>
      <c r="BM403" s="5"/>
      <c r="BN403" s="5"/>
      <c r="BO403" s="5"/>
      <c r="BP403" s="5"/>
      <c r="BQ403" s="5"/>
      <c r="BR403" s="5"/>
      <c r="BS403" s="5"/>
      <c r="BT403" s="5"/>
      <c r="BU403" s="5"/>
    </row>
    <row r="404" spans="1:73" hidden="1" x14ac:dyDescent="0.25">
      <c r="A404" s="5"/>
      <c r="B404" s="5"/>
      <c r="C404" s="32" t="s">
        <v>1272</v>
      </c>
      <c r="D404" s="5"/>
      <c r="E404" s="38"/>
      <c r="F404" s="5"/>
      <c r="G404" s="32"/>
      <c r="H404" s="5"/>
      <c r="I404" s="5"/>
      <c r="J404" s="5"/>
      <c r="K404" s="5"/>
      <c r="L404" s="129"/>
      <c r="M404" s="129"/>
      <c r="N404" s="387"/>
      <c r="O404" s="379"/>
      <c r="P404" s="379"/>
      <c r="Q404" s="379"/>
      <c r="R404" s="379"/>
      <c r="S404" s="379"/>
      <c r="T404" s="379"/>
      <c r="U404" s="105"/>
      <c r="V404" s="105"/>
      <c r="W404" s="105"/>
      <c r="X404" s="105"/>
      <c r="Y404" s="5"/>
      <c r="Z404" s="5"/>
      <c r="AA404" s="5"/>
      <c r="AB404" s="5"/>
      <c r="AC404" s="5"/>
      <c r="AD404" s="5"/>
      <c r="AE404" s="5"/>
      <c r="AF404" s="5"/>
      <c r="AG404" s="5"/>
      <c r="AH404" s="5"/>
      <c r="AI404" s="5"/>
      <c r="AJ404" s="5"/>
      <c r="AK404" s="5"/>
      <c r="AL404" s="110" t="s">
        <v>1273</v>
      </c>
      <c r="AM404" s="32"/>
      <c r="AN404" s="32"/>
      <c r="AO404" s="32"/>
      <c r="AP404" s="32"/>
      <c r="AQ404" s="32"/>
      <c r="AR404" s="32"/>
      <c r="AS404" s="32"/>
      <c r="AT404" s="579" t="str">
        <f t="shared" si="11"/>
        <v/>
      </c>
      <c r="AU404" s="579"/>
      <c r="AV404" s="579" t="str">
        <f t="shared" si="12"/>
        <v>Yes</v>
      </c>
      <c r="AW404" s="579"/>
      <c r="AX404" s="108" t="s">
        <v>725</v>
      </c>
      <c r="AY404" s="5"/>
      <c r="AZ404" s="5"/>
      <c r="BA404" s="5"/>
      <c r="BB404" s="579" t="b">
        <f t="shared" si="13"/>
        <v>0</v>
      </c>
      <c r="BC404" s="579"/>
      <c r="BD404" s="5"/>
      <c r="BE404" s="5"/>
      <c r="BF404" s="5"/>
      <c r="BG404" s="5"/>
      <c r="BH404" s="5"/>
      <c r="BI404" s="5"/>
      <c r="BJ404" s="5"/>
      <c r="BK404" s="5"/>
      <c r="BL404" s="5"/>
      <c r="BM404" s="5"/>
      <c r="BN404" s="5"/>
      <c r="BO404" s="5"/>
      <c r="BP404" s="5"/>
      <c r="BQ404" s="5"/>
      <c r="BR404" s="5"/>
      <c r="BS404" s="5"/>
      <c r="BT404" s="5"/>
      <c r="BU404" s="5"/>
    </row>
    <row r="405" spans="1:73" hidden="1" x14ac:dyDescent="0.25">
      <c r="A405" s="5"/>
      <c r="B405" s="5"/>
      <c r="C405" s="32" t="s">
        <v>1274</v>
      </c>
      <c r="D405" s="5"/>
      <c r="E405" s="38"/>
      <c r="F405" s="5"/>
      <c r="G405" s="32"/>
      <c r="H405" s="5"/>
      <c r="I405" s="5"/>
      <c r="J405" s="5"/>
      <c r="K405" s="5"/>
      <c r="L405" s="129"/>
      <c r="M405" s="129"/>
      <c r="N405" s="387"/>
      <c r="O405" s="379"/>
      <c r="P405" s="379"/>
      <c r="Q405" s="379"/>
      <c r="R405" s="379"/>
      <c r="S405" s="379"/>
      <c r="T405" s="379"/>
      <c r="U405" s="105"/>
      <c r="V405" s="105"/>
      <c r="W405" s="105"/>
      <c r="X405" s="105"/>
      <c r="Y405" s="5"/>
      <c r="Z405" s="5"/>
      <c r="AA405" s="5"/>
      <c r="AB405" s="5"/>
      <c r="AC405" s="5"/>
      <c r="AD405" s="5"/>
      <c r="AE405" s="5"/>
      <c r="AF405" s="5"/>
      <c r="AG405" s="5"/>
      <c r="AH405" s="5"/>
      <c r="AI405" s="5"/>
      <c r="AJ405" s="5"/>
      <c r="AK405" s="5"/>
      <c r="AL405" s="107" t="s">
        <v>1275</v>
      </c>
      <c r="AM405" s="32"/>
      <c r="AN405" s="32"/>
      <c r="AO405" s="32"/>
      <c r="AP405" s="32"/>
      <c r="AQ405" s="32"/>
      <c r="AR405" s="32"/>
      <c r="AS405" s="32"/>
      <c r="AT405" s="579" t="str">
        <f t="shared" si="11"/>
        <v/>
      </c>
      <c r="AU405" s="579"/>
      <c r="AV405" s="579" t="str">
        <f t="shared" si="12"/>
        <v>Yes</v>
      </c>
      <c r="AW405" s="579"/>
      <c r="AX405" s="108" t="s">
        <v>725</v>
      </c>
      <c r="AY405" s="5"/>
      <c r="AZ405" s="5"/>
      <c r="BA405" s="5"/>
      <c r="BB405" s="579" t="b">
        <f t="shared" si="13"/>
        <v>0</v>
      </c>
      <c r="BC405" s="579"/>
      <c r="BD405" s="5"/>
      <c r="BE405" s="5"/>
      <c r="BF405" s="5"/>
      <c r="BG405" s="5"/>
      <c r="BH405" s="5"/>
      <c r="BI405" s="5"/>
      <c r="BJ405" s="5"/>
      <c r="BK405" s="5"/>
      <c r="BL405" s="5"/>
      <c r="BM405" s="5"/>
      <c r="BN405" s="5"/>
      <c r="BO405" s="5"/>
      <c r="BP405" s="5"/>
      <c r="BQ405" s="5"/>
      <c r="BR405" s="5"/>
      <c r="BS405" s="5"/>
      <c r="BT405" s="5"/>
      <c r="BU405" s="5"/>
    </row>
    <row r="406" spans="1:73" hidden="1" x14ac:dyDescent="0.25">
      <c r="A406" s="5"/>
      <c r="B406" s="5"/>
      <c r="C406" s="32" t="s">
        <v>1276</v>
      </c>
      <c r="D406" s="5"/>
      <c r="E406" s="38"/>
      <c r="F406" s="5"/>
      <c r="G406" s="32"/>
      <c r="H406" s="5"/>
      <c r="I406" s="5"/>
      <c r="J406" s="5"/>
      <c r="K406" s="5"/>
      <c r="L406" s="129"/>
      <c r="M406" s="129"/>
      <c r="N406" s="387"/>
      <c r="O406" s="379"/>
      <c r="P406" s="379"/>
      <c r="Q406" s="379"/>
      <c r="R406" s="379"/>
      <c r="S406" s="379"/>
      <c r="T406" s="379"/>
      <c r="U406" s="105"/>
      <c r="V406" s="105"/>
      <c r="W406" s="105"/>
      <c r="X406" s="105"/>
      <c r="Y406" s="5"/>
      <c r="Z406" s="5"/>
      <c r="AA406" s="5"/>
      <c r="AB406" s="5"/>
      <c r="AC406" s="5"/>
      <c r="AD406" s="5"/>
      <c r="AE406" s="5"/>
      <c r="AF406" s="5"/>
      <c r="AG406" s="5"/>
      <c r="AH406" s="5"/>
      <c r="AI406" s="5"/>
      <c r="AJ406" s="5"/>
      <c r="AK406" s="5"/>
      <c r="AL406" s="105" t="s">
        <v>1277</v>
      </c>
      <c r="AM406" s="32"/>
      <c r="AN406" s="32"/>
      <c r="AO406" s="32"/>
      <c r="AP406" s="32"/>
      <c r="AQ406" s="32"/>
      <c r="AR406" s="32"/>
      <c r="AS406" s="32"/>
      <c r="AT406" s="579" t="str">
        <f t="shared" si="11"/>
        <v/>
      </c>
      <c r="AU406" s="579"/>
      <c r="AV406" s="579" t="str">
        <f t="shared" si="12"/>
        <v>Yes</v>
      </c>
      <c r="AW406" s="579"/>
      <c r="AX406" s="109" t="s">
        <v>733</v>
      </c>
      <c r="AY406" s="5"/>
      <c r="AZ406" s="5"/>
      <c r="BA406" s="5"/>
      <c r="BB406" s="579" t="b">
        <f t="shared" si="13"/>
        <v>0</v>
      </c>
      <c r="BC406" s="579"/>
      <c r="BD406" s="5"/>
      <c r="BE406" s="5"/>
      <c r="BF406" s="5"/>
      <c r="BG406" s="5"/>
      <c r="BH406" s="5"/>
      <c r="BI406" s="5"/>
      <c r="BJ406" s="5"/>
      <c r="BK406" s="5"/>
      <c r="BL406" s="5"/>
      <c r="BM406" s="5"/>
      <c r="BN406" s="5"/>
      <c r="BO406" s="5"/>
      <c r="BP406" s="5"/>
      <c r="BQ406" s="5"/>
      <c r="BR406" s="5"/>
      <c r="BS406" s="5"/>
      <c r="BT406" s="5"/>
      <c r="BU406" s="5"/>
    </row>
    <row r="407" spans="1:73" hidden="1" x14ac:dyDescent="0.25">
      <c r="A407" s="5"/>
      <c r="B407" s="5"/>
      <c r="C407" s="32" t="s">
        <v>1278</v>
      </c>
      <c r="D407" s="5"/>
      <c r="E407" s="38"/>
      <c r="F407" s="5"/>
      <c r="G407" s="32"/>
      <c r="H407" s="5"/>
      <c r="I407" s="5"/>
      <c r="J407" s="5"/>
      <c r="K407" s="5"/>
      <c r="L407" s="129"/>
      <c r="M407" s="129"/>
      <c r="N407" s="387"/>
      <c r="O407" s="379"/>
      <c r="P407" s="379"/>
      <c r="Q407" s="379"/>
      <c r="R407" s="379"/>
      <c r="S407" s="379"/>
      <c r="T407" s="379"/>
      <c r="U407" s="105"/>
      <c r="V407" s="105"/>
      <c r="W407" s="105"/>
      <c r="X407" s="105"/>
      <c r="Y407" s="5"/>
      <c r="Z407" s="5"/>
      <c r="AA407" s="5"/>
      <c r="AB407" s="5"/>
      <c r="AC407" s="5"/>
      <c r="AD407" s="5"/>
      <c r="AE407" s="5"/>
      <c r="AF407" s="5"/>
      <c r="AG407" s="5"/>
      <c r="AH407" s="5"/>
      <c r="AI407" s="5"/>
      <c r="AJ407" s="5"/>
      <c r="AK407" s="5"/>
      <c r="AL407" s="110" t="s">
        <v>1279</v>
      </c>
      <c r="AM407" s="32"/>
      <c r="AN407" s="32"/>
      <c r="AO407" s="32"/>
      <c r="AP407" s="32"/>
      <c r="AQ407" s="32"/>
      <c r="AR407" s="32"/>
      <c r="AS407" s="32"/>
      <c r="AT407" s="579" t="str">
        <f t="shared" si="11"/>
        <v/>
      </c>
      <c r="AU407" s="579"/>
      <c r="AV407" s="579" t="str">
        <f t="shared" si="12"/>
        <v>Yes</v>
      </c>
      <c r="AW407" s="579"/>
      <c r="AX407" s="108" t="s">
        <v>725</v>
      </c>
      <c r="AY407" s="5"/>
      <c r="AZ407" s="5"/>
      <c r="BA407" s="5"/>
      <c r="BB407" s="579" t="b">
        <f t="shared" si="13"/>
        <v>0</v>
      </c>
      <c r="BC407" s="579"/>
      <c r="BD407" s="5"/>
      <c r="BE407" s="5"/>
      <c r="BF407" s="5"/>
      <c r="BG407" s="5"/>
      <c r="BH407" s="5"/>
      <c r="BI407" s="5"/>
      <c r="BJ407" s="5"/>
      <c r="BK407" s="5"/>
      <c r="BL407" s="5"/>
      <c r="BM407" s="5"/>
      <c r="BN407" s="5"/>
      <c r="BO407" s="5"/>
      <c r="BP407" s="5"/>
      <c r="BQ407" s="5"/>
      <c r="BR407" s="5"/>
      <c r="BS407" s="5"/>
      <c r="BT407" s="5"/>
      <c r="BU407" s="5"/>
    </row>
    <row r="408" spans="1:73" hidden="1" x14ac:dyDescent="0.25">
      <c r="A408" s="5"/>
      <c r="B408" s="5"/>
      <c r="C408" s="32" t="s">
        <v>1280</v>
      </c>
      <c r="D408" s="5"/>
      <c r="E408" s="38"/>
      <c r="F408" s="5"/>
      <c r="G408" s="32"/>
      <c r="H408" s="5"/>
      <c r="I408" s="5"/>
      <c r="J408" s="5"/>
      <c r="K408" s="5"/>
      <c r="L408" s="129"/>
      <c r="M408" s="129"/>
      <c r="N408" s="387"/>
      <c r="O408" s="379"/>
      <c r="P408" s="379"/>
      <c r="Q408" s="379"/>
      <c r="R408" s="379"/>
      <c r="S408" s="379"/>
      <c r="T408" s="379"/>
      <c r="U408" s="105"/>
      <c r="V408" s="105"/>
      <c r="W408" s="105"/>
      <c r="X408" s="105"/>
      <c r="Y408" s="5"/>
      <c r="Z408" s="5"/>
      <c r="AA408" s="5"/>
      <c r="AB408" s="5"/>
      <c r="AC408" s="5"/>
      <c r="AD408" s="5"/>
      <c r="AE408" s="5"/>
      <c r="AF408" s="5"/>
      <c r="AG408" s="5"/>
      <c r="AH408" s="5"/>
      <c r="AI408" s="5"/>
      <c r="AJ408" s="5"/>
      <c r="AK408" s="5"/>
      <c r="AL408" s="110" t="s">
        <v>1281</v>
      </c>
      <c r="AM408" s="32"/>
      <c r="AN408" s="32"/>
      <c r="AO408" s="32"/>
      <c r="AP408" s="32"/>
      <c r="AQ408" s="32"/>
      <c r="AR408" s="32"/>
      <c r="AS408" s="32"/>
      <c r="AT408" s="579" t="str">
        <f t="shared" si="11"/>
        <v/>
      </c>
      <c r="AU408" s="579"/>
      <c r="AV408" s="579" t="str">
        <f t="shared" si="12"/>
        <v>Yes</v>
      </c>
      <c r="AW408" s="579"/>
      <c r="AX408" s="108" t="s">
        <v>725</v>
      </c>
      <c r="AY408" s="5"/>
      <c r="AZ408" s="5"/>
      <c r="BA408" s="5"/>
      <c r="BB408" s="579" t="b">
        <f t="shared" si="13"/>
        <v>0</v>
      </c>
      <c r="BC408" s="579"/>
      <c r="BD408" s="5"/>
      <c r="BE408" s="5"/>
      <c r="BF408" s="5"/>
      <c r="BG408" s="5"/>
      <c r="BH408" s="5"/>
      <c r="BI408" s="5"/>
      <c r="BJ408" s="5"/>
      <c r="BK408" s="5"/>
      <c r="BL408" s="5"/>
      <c r="BM408" s="5"/>
      <c r="BN408" s="5"/>
      <c r="BO408" s="5"/>
      <c r="BP408" s="5"/>
      <c r="BQ408" s="5"/>
      <c r="BR408" s="5"/>
      <c r="BS408" s="5"/>
      <c r="BT408" s="5"/>
      <c r="BU408" s="5"/>
    </row>
    <row r="409" spans="1:73" hidden="1" x14ac:dyDescent="0.25">
      <c r="A409" s="5"/>
      <c r="B409" s="5"/>
      <c r="C409" s="32" t="s">
        <v>1282</v>
      </c>
      <c r="D409" s="5"/>
      <c r="E409" s="38"/>
      <c r="F409" s="5"/>
      <c r="G409" s="32"/>
      <c r="H409" s="5"/>
      <c r="I409" s="5"/>
      <c r="J409" s="5"/>
      <c r="K409" s="5"/>
      <c r="L409" s="129"/>
      <c r="M409" s="129"/>
      <c r="N409" s="387"/>
      <c r="O409" s="379"/>
      <c r="P409" s="379"/>
      <c r="Q409" s="379"/>
      <c r="R409" s="379"/>
      <c r="S409" s="379"/>
      <c r="T409" s="379"/>
      <c r="U409" s="105"/>
      <c r="V409" s="105"/>
      <c r="W409" s="105"/>
      <c r="X409" s="105"/>
      <c r="Y409" s="5"/>
      <c r="Z409" s="5"/>
      <c r="AA409" s="5"/>
      <c r="AB409" s="5"/>
      <c r="AC409" s="5"/>
      <c r="AD409" s="5"/>
      <c r="AE409" s="5"/>
      <c r="AF409" s="5"/>
      <c r="AG409" s="5"/>
      <c r="AH409" s="5"/>
      <c r="AI409" s="5"/>
      <c r="AJ409" s="5"/>
      <c r="AK409" s="5"/>
      <c r="AL409" s="105" t="s">
        <v>1283</v>
      </c>
      <c r="AM409" s="32"/>
      <c r="AN409" s="32"/>
      <c r="AO409" s="32"/>
      <c r="AP409" s="32"/>
      <c r="AQ409" s="32"/>
      <c r="AR409" s="32"/>
      <c r="AS409" s="32"/>
      <c r="AT409" s="579" t="str">
        <f t="shared" si="11"/>
        <v/>
      </c>
      <c r="AU409" s="579"/>
      <c r="AV409" s="579" t="str">
        <f t="shared" si="12"/>
        <v>Yes</v>
      </c>
      <c r="AW409" s="579"/>
      <c r="AX409" s="31" t="s">
        <v>743</v>
      </c>
      <c r="AY409" s="5"/>
      <c r="AZ409" s="5"/>
      <c r="BA409" s="5"/>
      <c r="BB409" s="579" t="b">
        <f t="shared" si="13"/>
        <v>0</v>
      </c>
      <c r="BC409" s="579"/>
      <c r="BD409" s="5"/>
      <c r="BE409" s="5"/>
      <c r="BF409" s="5"/>
      <c r="BG409" s="5"/>
      <c r="BH409" s="5"/>
      <c r="BI409" s="5"/>
      <c r="BJ409" s="5"/>
      <c r="BK409" s="5"/>
      <c r="BL409" s="5"/>
      <c r="BM409" s="5"/>
      <c r="BN409" s="5"/>
      <c r="BO409" s="5"/>
      <c r="BP409" s="5"/>
      <c r="BQ409" s="5"/>
      <c r="BR409" s="5"/>
      <c r="BS409" s="5"/>
      <c r="BT409" s="5"/>
      <c r="BU409" s="5"/>
    </row>
    <row r="410" spans="1:73" hidden="1" x14ac:dyDescent="0.25">
      <c r="A410" s="5"/>
      <c r="B410" s="5"/>
      <c r="C410" s="32" t="s">
        <v>1284</v>
      </c>
      <c r="D410" s="5"/>
      <c r="E410" s="38"/>
      <c r="F410" s="5"/>
      <c r="G410" s="32"/>
      <c r="H410" s="5"/>
      <c r="I410" s="5"/>
      <c r="J410" s="5"/>
      <c r="K410" s="5"/>
      <c r="L410" s="129"/>
      <c r="M410" s="129"/>
      <c r="N410" s="387"/>
      <c r="O410" s="379"/>
      <c r="P410" s="379"/>
      <c r="Q410" s="379"/>
      <c r="R410" s="379"/>
      <c r="S410" s="379"/>
      <c r="T410" s="379"/>
      <c r="U410" s="105"/>
      <c r="V410" s="105"/>
      <c r="W410" s="105"/>
      <c r="X410" s="105"/>
      <c r="Y410" s="5"/>
      <c r="Z410" s="5"/>
      <c r="AA410" s="5"/>
      <c r="AB410" s="5"/>
      <c r="AC410" s="5"/>
      <c r="AD410" s="5"/>
      <c r="AE410" s="5"/>
      <c r="AF410" s="5"/>
      <c r="AG410" s="5"/>
      <c r="AH410" s="5"/>
      <c r="AI410" s="5"/>
      <c r="AJ410" s="5"/>
      <c r="AK410" s="5"/>
      <c r="AL410" s="105" t="s">
        <v>1285</v>
      </c>
      <c r="AM410" s="32"/>
      <c r="AN410" s="32"/>
      <c r="AO410" s="32"/>
      <c r="AP410" s="32"/>
      <c r="AQ410" s="32"/>
      <c r="AR410" s="32"/>
      <c r="AS410" s="32"/>
      <c r="AT410" s="579" t="str">
        <f t="shared" si="11"/>
        <v/>
      </c>
      <c r="AU410" s="579"/>
      <c r="AV410" s="579" t="str">
        <f t="shared" si="12"/>
        <v>Yes</v>
      </c>
      <c r="AW410" s="579"/>
      <c r="AX410" s="109" t="s">
        <v>733</v>
      </c>
      <c r="AY410" s="5"/>
      <c r="AZ410" s="5"/>
      <c r="BA410" s="5"/>
      <c r="BB410" s="579" t="b">
        <f t="shared" si="13"/>
        <v>0</v>
      </c>
      <c r="BC410" s="579"/>
      <c r="BD410" s="5"/>
      <c r="BE410" s="5"/>
      <c r="BF410" s="5"/>
      <c r="BG410" s="5"/>
      <c r="BH410" s="5"/>
      <c r="BI410" s="5"/>
      <c r="BJ410" s="5"/>
      <c r="BK410" s="5"/>
      <c r="BL410" s="5"/>
      <c r="BM410" s="5"/>
      <c r="BN410" s="5"/>
      <c r="BO410" s="5"/>
      <c r="BP410" s="5"/>
      <c r="BQ410" s="5"/>
      <c r="BR410" s="5"/>
      <c r="BS410" s="5"/>
      <c r="BT410" s="5"/>
      <c r="BU410" s="5"/>
    </row>
    <row r="411" spans="1:73" hidden="1" x14ac:dyDescent="0.25">
      <c r="A411" s="5"/>
      <c r="B411" s="5"/>
      <c r="C411" s="32" t="s">
        <v>1286</v>
      </c>
      <c r="D411" s="5"/>
      <c r="E411" s="38"/>
      <c r="F411" s="5"/>
      <c r="G411" s="32"/>
      <c r="H411" s="5"/>
      <c r="I411" s="5"/>
      <c r="J411" s="5"/>
      <c r="K411" s="5"/>
      <c r="L411" s="129"/>
      <c r="M411" s="129"/>
      <c r="N411" s="387"/>
      <c r="O411" s="379"/>
      <c r="P411" s="379"/>
      <c r="Q411" s="379"/>
      <c r="R411" s="379"/>
      <c r="S411" s="379"/>
      <c r="T411" s="379"/>
      <c r="U411" s="105"/>
      <c r="V411" s="105"/>
      <c r="W411" s="105"/>
      <c r="X411" s="105"/>
      <c r="Y411" s="5"/>
      <c r="Z411" s="5"/>
      <c r="AA411" s="5"/>
      <c r="AB411" s="5"/>
      <c r="AC411" s="5"/>
      <c r="AD411" s="5"/>
      <c r="AE411" s="5"/>
      <c r="AF411" s="5"/>
      <c r="AG411" s="5"/>
      <c r="AH411" s="5"/>
      <c r="AI411" s="5"/>
      <c r="AJ411" s="5"/>
      <c r="AK411" s="5"/>
      <c r="AL411" s="107" t="s">
        <v>1287</v>
      </c>
      <c r="AM411" s="32"/>
      <c r="AN411" s="32"/>
      <c r="AO411" s="32"/>
      <c r="AP411" s="32"/>
      <c r="AQ411" s="32"/>
      <c r="AR411" s="32"/>
      <c r="AS411" s="32"/>
      <c r="AT411" s="579" t="str">
        <f t="shared" si="11"/>
        <v/>
      </c>
      <c r="AU411" s="579"/>
      <c r="AV411" s="579" t="str">
        <f t="shared" si="12"/>
        <v>Yes</v>
      </c>
      <c r="AW411" s="579"/>
      <c r="AX411" s="108" t="s">
        <v>725</v>
      </c>
      <c r="AY411" s="5"/>
      <c r="AZ411" s="5"/>
      <c r="BA411" s="5"/>
      <c r="BB411" s="579" t="b">
        <f t="shared" si="13"/>
        <v>0</v>
      </c>
      <c r="BC411" s="579"/>
      <c r="BD411" s="5"/>
      <c r="BE411" s="5"/>
      <c r="BF411" s="5"/>
      <c r="BG411" s="5"/>
      <c r="BH411" s="5"/>
      <c r="BI411" s="5"/>
      <c r="BJ411" s="5"/>
      <c r="BK411" s="5"/>
      <c r="BL411" s="5"/>
      <c r="BM411" s="5"/>
      <c r="BN411" s="5"/>
      <c r="BO411" s="5"/>
      <c r="BP411" s="5"/>
      <c r="BQ411" s="5"/>
      <c r="BR411" s="5"/>
      <c r="BS411" s="5"/>
      <c r="BT411" s="5"/>
      <c r="BU411" s="5"/>
    </row>
    <row r="412" spans="1:73" hidden="1" x14ac:dyDescent="0.25">
      <c r="A412" s="5"/>
      <c r="B412" s="5"/>
      <c r="C412" s="32" t="s">
        <v>1288</v>
      </c>
      <c r="D412" s="5"/>
      <c r="E412" s="38"/>
      <c r="F412" s="5"/>
      <c r="G412" s="32"/>
      <c r="H412" s="5"/>
      <c r="I412" s="5"/>
      <c r="J412" s="5"/>
      <c r="K412" s="5"/>
      <c r="L412" s="129"/>
      <c r="M412" s="129"/>
      <c r="N412" s="387"/>
      <c r="O412" s="379"/>
      <c r="P412" s="379"/>
      <c r="Q412" s="379"/>
      <c r="R412" s="379"/>
      <c r="S412" s="379"/>
      <c r="T412" s="379"/>
      <c r="U412" s="105"/>
      <c r="V412" s="105"/>
      <c r="W412" s="105"/>
      <c r="X412" s="105"/>
      <c r="Y412" s="5"/>
      <c r="Z412" s="5"/>
      <c r="AA412" s="5"/>
      <c r="AB412" s="5"/>
      <c r="AC412" s="5"/>
      <c r="AD412" s="5"/>
      <c r="AE412" s="5"/>
      <c r="AF412" s="5"/>
      <c r="AG412" s="5"/>
      <c r="AH412" s="5"/>
      <c r="AI412" s="5"/>
      <c r="AJ412" s="5"/>
      <c r="AK412" s="5"/>
      <c r="AL412" s="110" t="s">
        <v>1289</v>
      </c>
      <c r="AM412" s="32"/>
      <c r="AN412" s="32"/>
      <c r="AO412" s="32"/>
      <c r="AP412" s="32"/>
      <c r="AQ412" s="32"/>
      <c r="AR412" s="32"/>
      <c r="AS412" s="32"/>
      <c r="AT412" s="579" t="str">
        <f t="shared" si="11"/>
        <v/>
      </c>
      <c r="AU412" s="579"/>
      <c r="AV412" s="579" t="str">
        <f t="shared" si="12"/>
        <v>Yes</v>
      </c>
      <c r="AW412" s="579"/>
      <c r="AX412" s="108" t="s">
        <v>725</v>
      </c>
      <c r="AY412" s="5"/>
      <c r="AZ412" s="5"/>
      <c r="BA412" s="5"/>
      <c r="BB412" s="579" t="b">
        <f t="shared" si="13"/>
        <v>0</v>
      </c>
      <c r="BC412" s="579"/>
      <c r="BD412" s="5"/>
      <c r="BE412" s="5"/>
      <c r="BF412" s="5"/>
      <c r="BG412" s="5"/>
      <c r="BH412" s="5"/>
      <c r="BI412" s="5"/>
      <c r="BJ412" s="5"/>
      <c r="BK412" s="5"/>
      <c r="BL412" s="5"/>
      <c r="BM412" s="5"/>
      <c r="BN412" s="5"/>
      <c r="BO412" s="5"/>
      <c r="BP412" s="5"/>
      <c r="BQ412" s="5"/>
      <c r="BR412" s="5"/>
      <c r="BS412" s="5"/>
      <c r="BT412" s="5"/>
      <c r="BU412" s="5"/>
    </row>
    <row r="413" spans="1:73" hidden="1" x14ac:dyDescent="0.25">
      <c r="A413" s="5"/>
      <c r="B413" s="5"/>
      <c r="C413" s="32" t="s">
        <v>1290</v>
      </c>
      <c r="D413" s="5"/>
      <c r="E413" s="38"/>
      <c r="F413" s="5"/>
      <c r="G413" s="32"/>
      <c r="H413" s="5"/>
      <c r="I413" s="5"/>
      <c r="J413" s="5"/>
      <c r="K413" s="5"/>
      <c r="L413" s="129"/>
      <c r="M413" s="129"/>
      <c r="N413" s="387"/>
      <c r="O413" s="379"/>
      <c r="P413" s="379"/>
      <c r="Q413" s="379"/>
      <c r="R413" s="379"/>
      <c r="S413" s="379"/>
      <c r="T413" s="379"/>
      <c r="U413" s="105"/>
      <c r="V413" s="105"/>
      <c r="W413" s="105"/>
      <c r="X413" s="105"/>
      <c r="Y413" s="5"/>
      <c r="Z413" s="5"/>
      <c r="AA413" s="5"/>
      <c r="AB413" s="5"/>
      <c r="AC413" s="5"/>
      <c r="AD413" s="5"/>
      <c r="AE413" s="5"/>
      <c r="AF413" s="5"/>
      <c r="AG413" s="5"/>
      <c r="AH413" s="5"/>
      <c r="AI413" s="5"/>
      <c r="AJ413" s="5"/>
      <c r="AK413" s="5"/>
      <c r="AL413" s="110" t="s">
        <v>1291</v>
      </c>
      <c r="AM413" s="32"/>
      <c r="AN413" s="32"/>
      <c r="AO413" s="32"/>
      <c r="AP413" s="32"/>
      <c r="AQ413" s="32"/>
      <c r="AR413" s="32"/>
      <c r="AS413" s="32"/>
      <c r="AT413" s="579" t="str">
        <f t="shared" si="11"/>
        <v/>
      </c>
      <c r="AU413" s="579"/>
      <c r="AV413" s="579" t="str">
        <f t="shared" si="12"/>
        <v>Yes</v>
      </c>
      <c r="AW413" s="579"/>
      <c r="AX413" s="108" t="s">
        <v>725</v>
      </c>
      <c r="AY413" s="5"/>
      <c r="AZ413" s="5"/>
      <c r="BA413" s="5"/>
      <c r="BB413" s="579" t="b">
        <f t="shared" si="13"/>
        <v>0</v>
      </c>
      <c r="BC413" s="579"/>
      <c r="BD413" s="5"/>
      <c r="BE413" s="5"/>
      <c r="BF413" s="5"/>
      <c r="BG413" s="5"/>
      <c r="BH413" s="5"/>
      <c r="BI413" s="5"/>
      <c r="BJ413" s="5"/>
      <c r="BK413" s="5"/>
      <c r="BL413" s="5"/>
      <c r="BM413" s="5"/>
      <c r="BN413" s="5"/>
      <c r="BO413" s="5"/>
      <c r="BP413" s="5"/>
      <c r="BQ413" s="5"/>
      <c r="BR413" s="5"/>
      <c r="BS413" s="5"/>
      <c r="BT413" s="5"/>
      <c r="BU413" s="5"/>
    </row>
    <row r="414" spans="1:73" hidden="1" x14ac:dyDescent="0.25">
      <c r="A414" s="5"/>
      <c r="B414" s="5"/>
      <c r="C414" s="32" t="s">
        <v>1292</v>
      </c>
      <c r="D414" s="5"/>
      <c r="E414" s="38"/>
      <c r="F414" s="5"/>
      <c r="G414" s="32"/>
      <c r="H414" s="5"/>
      <c r="I414" s="5"/>
      <c r="J414" s="5"/>
      <c r="K414" s="5"/>
      <c r="L414" s="129"/>
      <c r="M414" s="129"/>
      <c r="N414" s="387"/>
      <c r="O414" s="379"/>
      <c r="P414" s="379"/>
      <c r="Q414" s="379"/>
      <c r="R414" s="379"/>
      <c r="S414" s="379"/>
      <c r="T414" s="379"/>
      <c r="U414" s="105"/>
      <c r="V414" s="105"/>
      <c r="W414" s="105"/>
      <c r="X414" s="105"/>
      <c r="Y414" s="5"/>
      <c r="Z414" s="5"/>
      <c r="AA414" s="5"/>
      <c r="AB414" s="5"/>
      <c r="AC414" s="5"/>
      <c r="AD414" s="5"/>
      <c r="AE414" s="5"/>
      <c r="AF414" s="5"/>
      <c r="AG414" s="5"/>
      <c r="AH414" s="5"/>
      <c r="AI414" s="5"/>
      <c r="AJ414" s="5"/>
      <c r="AK414" s="5"/>
      <c r="AL414" s="105" t="s">
        <v>1293</v>
      </c>
      <c r="AM414" s="32"/>
      <c r="AN414" s="32"/>
      <c r="AO414" s="32"/>
      <c r="AP414" s="32"/>
      <c r="AQ414" s="32"/>
      <c r="AR414" s="32"/>
      <c r="AS414" s="32"/>
      <c r="AT414" s="579" t="str">
        <f t="shared" si="11"/>
        <v/>
      </c>
      <c r="AU414" s="579"/>
      <c r="AV414" s="579" t="str">
        <f t="shared" si="12"/>
        <v>Yes</v>
      </c>
      <c r="AW414" s="579"/>
      <c r="AX414" s="109" t="s">
        <v>733</v>
      </c>
      <c r="AY414" s="5"/>
      <c r="AZ414" s="5"/>
      <c r="BA414" s="5"/>
      <c r="BB414" s="579" t="b">
        <f t="shared" si="13"/>
        <v>0</v>
      </c>
      <c r="BC414" s="579"/>
      <c r="BD414" s="5"/>
      <c r="BE414" s="5"/>
      <c r="BF414" s="5"/>
      <c r="BG414" s="5"/>
      <c r="BH414" s="5"/>
      <c r="BI414" s="5"/>
      <c r="BJ414" s="5"/>
      <c r="BK414" s="5"/>
      <c r="BL414" s="5"/>
      <c r="BM414" s="5"/>
      <c r="BN414" s="5"/>
      <c r="BO414" s="5"/>
      <c r="BP414" s="5"/>
      <c r="BQ414" s="5"/>
      <c r="BR414" s="5"/>
      <c r="BS414" s="5"/>
      <c r="BT414" s="5"/>
      <c r="BU414" s="5"/>
    </row>
    <row r="415" spans="1:73" hidden="1" x14ac:dyDescent="0.25">
      <c r="A415" s="5"/>
      <c r="B415" s="5"/>
      <c r="C415" s="32" t="s">
        <v>1294</v>
      </c>
      <c r="D415" s="5"/>
      <c r="E415" s="38"/>
      <c r="F415" s="5"/>
      <c r="G415" s="32"/>
      <c r="H415" s="5"/>
      <c r="I415" s="5"/>
      <c r="J415" s="5"/>
      <c r="K415" s="5"/>
      <c r="L415" s="129"/>
      <c r="M415" s="129"/>
      <c r="N415" s="387"/>
      <c r="O415" s="379"/>
      <c r="P415" s="379"/>
      <c r="Q415" s="379"/>
      <c r="R415" s="379"/>
      <c r="S415" s="379"/>
      <c r="T415" s="379"/>
      <c r="U415" s="105"/>
      <c r="V415" s="105"/>
      <c r="W415" s="105"/>
      <c r="X415" s="105"/>
      <c r="Y415" s="5"/>
      <c r="Z415" s="5"/>
      <c r="AA415" s="5"/>
      <c r="AB415" s="5"/>
      <c r="AC415" s="5"/>
      <c r="AD415" s="5"/>
      <c r="AE415" s="5"/>
      <c r="AF415" s="5"/>
      <c r="AG415" s="5"/>
      <c r="AH415" s="5"/>
      <c r="AI415" s="5"/>
      <c r="AJ415" s="5"/>
      <c r="AK415" s="5"/>
      <c r="AL415" s="105" t="s">
        <v>1295</v>
      </c>
      <c r="AM415" s="32"/>
      <c r="AN415" s="32"/>
      <c r="AO415" s="32"/>
      <c r="AP415" s="32"/>
      <c r="AQ415" s="32"/>
      <c r="AR415" s="32"/>
      <c r="AS415" s="32"/>
      <c r="AT415" s="579" t="str">
        <f t="shared" si="11"/>
        <v/>
      </c>
      <c r="AU415" s="579"/>
      <c r="AV415" s="579" t="str">
        <f t="shared" si="12"/>
        <v>Yes</v>
      </c>
      <c r="AW415" s="579"/>
      <c r="AX415" s="109" t="s">
        <v>733</v>
      </c>
      <c r="AY415" s="5"/>
      <c r="AZ415" s="5"/>
      <c r="BA415" s="5"/>
      <c r="BB415" s="579" t="b">
        <f t="shared" si="13"/>
        <v>0</v>
      </c>
      <c r="BC415" s="579"/>
      <c r="BD415" s="5"/>
      <c r="BE415" s="5"/>
      <c r="BF415" s="5"/>
      <c r="BG415" s="5"/>
      <c r="BH415" s="5"/>
      <c r="BI415" s="5"/>
      <c r="BJ415" s="5"/>
      <c r="BK415" s="5"/>
      <c r="BL415" s="5"/>
      <c r="BM415" s="5"/>
      <c r="BN415" s="5"/>
      <c r="BO415" s="5"/>
      <c r="BP415" s="5"/>
      <c r="BQ415" s="5"/>
      <c r="BR415" s="5"/>
      <c r="BS415" s="5"/>
      <c r="BT415" s="5"/>
      <c r="BU415" s="5"/>
    </row>
    <row r="416" spans="1:73" hidden="1" x14ac:dyDescent="0.25">
      <c r="A416" s="5"/>
      <c r="B416" s="5"/>
      <c r="C416" s="32" t="s">
        <v>1296</v>
      </c>
      <c r="D416" s="5"/>
      <c r="E416" s="38"/>
      <c r="F416" s="5"/>
      <c r="G416" s="32"/>
      <c r="H416" s="5"/>
      <c r="I416" s="5"/>
      <c r="J416" s="5"/>
      <c r="K416" s="5"/>
      <c r="L416" s="129"/>
      <c r="M416" s="129"/>
      <c r="N416" s="387"/>
      <c r="O416" s="379"/>
      <c r="P416" s="379"/>
      <c r="Q416" s="379"/>
      <c r="R416" s="379"/>
      <c r="S416" s="379"/>
      <c r="T416" s="379"/>
      <c r="U416" s="105"/>
      <c r="V416" s="105"/>
      <c r="W416" s="105"/>
      <c r="X416" s="105"/>
      <c r="Y416" s="5"/>
      <c r="Z416" s="5"/>
      <c r="AA416" s="5"/>
      <c r="AB416" s="5"/>
      <c r="AC416" s="5"/>
      <c r="AD416" s="5"/>
      <c r="AE416" s="5"/>
      <c r="AF416" s="5"/>
      <c r="AG416" s="5"/>
      <c r="AH416" s="5"/>
      <c r="AI416" s="5"/>
      <c r="AJ416" s="5"/>
      <c r="AK416" s="5"/>
      <c r="AL416" s="105" t="s">
        <v>1297</v>
      </c>
      <c r="AM416" s="32"/>
      <c r="AN416" s="32"/>
      <c r="AO416" s="32"/>
      <c r="AP416" s="32"/>
      <c r="AQ416" s="32"/>
      <c r="AR416" s="32"/>
      <c r="AS416" s="32"/>
      <c r="AT416" s="579" t="str">
        <f t="shared" si="11"/>
        <v/>
      </c>
      <c r="AU416" s="579"/>
      <c r="AV416" s="579" t="str">
        <f t="shared" si="12"/>
        <v>Yes</v>
      </c>
      <c r="AW416" s="579"/>
      <c r="AX416" s="109" t="s">
        <v>733</v>
      </c>
      <c r="AY416" s="5"/>
      <c r="AZ416" s="5"/>
      <c r="BA416" s="5"/>
      <c r="BB416" s="579" t="b">
        <f t="shared" si="13"/>
        <v>0</v>
      </c>
      <c r="BC416" s="579"/>
      <c r="BD416" s="5"/>
      <c r="BE416" s="5"/>
      <c r="BF416" s="5"/>
      <c r="BG416" s="5"/>
      <c r="BH416" s="5"/>
      <c r="BI416" s="5"/>
      <c r="BJ416" s="5"/>
      <c r="BK416" s="5"/>
      <c r="BL416" s="5"/>
      <c r="BM416" s="5"/>
      <c r="BN416" s="5"/>
      <c r="BO416" s="5"/>
      <c r="BP416" s="5"/>
      <c r="BQ416" s="5"/>
      <c r="BR416" s="5"/>
      <c r="BS416" s="5"/>
      <c r="BT416" s="5"/>
      <c r="BU416" s="5"/>
    </row>
    <row r="417" spans="1:73" hidden="1" x14ac:dyDescent="0.25">
      <c r="A417" s="5"/>
      <c r="B417" s="5"/>
      <c r="C417" s="32" t="s">
        <v>1298</v>
      </c>
      <c r="D417" s="5"/>
      <c r="E417" s="38"/>
      <c r="F417" s="5"/>
      <c r="G417" s="32"/>
      <c r="H417" s="5"/>
      <c r="I417" s="5"/>
      <c r="J417" s="5"/>
      <c r="K417" s="5"/>
      <c r="L417" s="129"/>
      <c r="M417" s="129"/>
      <c r="N417" s="387"/>
      <c r="O417" s="379"/>
      <c r="P417" s="379"/>
      <c r="Q417" s="379"/>
      <c r="R417" s="379"/>
      <c r="S417" s="379"/>
      <c r="T417" s="379"/>
      <c r="U417" s="105"/>
      <c r="V417" s="105"/>
      <c r="W417" s="105"/>
      <c r="X417" s="105"/>
      <c r="Y417" s="5"/>
      <c r="Z417" s="5"/>
      <c r="AA417" s="5"/>
      <c r="AB417" s="5"/>
      <c r="AC417" s="5"/>
      <c r="AD417" s="5"/>
      <c r="AE417" s="5"/>
      <c r="AF417" s="5"/>
      <c r="AG417" s="5"/>
      <c r="AH417" s="5"/>
      <c r="AI417" s="5"/>
      <c r="AJ417" s="5"/>
      <c r="AK417" s="5"/>
      <c r="AL417" s="105" t="s">
        <v>1300</v>
      </c>
      <c r="AM417" s="32"/>
      <c r="AN417" s="32"/>
      <c r="AO417" s="32"/>
      <c r="AP417" s="32"/>
      <c r="AQ417" s="32"/>
      <c r="AR417" s="32"/>
      <c r="AS417" s="32"/>
      <c r="AT417" s="579" t="str">
        <f t="shared" si="11"/>
        <v/>
      </c>
      <c r="AU417" s="579"/>
      <c r="AV417" s="579" t="str">
        <f t="shared" si="12"/>
        <v>Yes</v>
      </c>
      <c r="AW417" s="579"/>
      <c r="AX417" s="109" t="s">
        <v>733</v>
      </c>
      <c r="AY417" s="5"/>
      <c r="AZ417" s="5"/>
      <c r="BA417" s="5"/>
      <c r="BB417" s="579" t="b">
        <f t="shared" si="13"/>
        <v>0</v>
      </c>
      <c r="BC417" s="579"/>
      <c r="BD417" s="5"/>
      <c r="BE417" s="5"/>
      <c r="BF417" s="5"/>
      <c r="BG417" s="5"/>
      <c r="BH417" s="5"/>
      <c r="BI417" s="5"/>
      <c r="BJ417" s="5"/>
      <c r="BK417" s="5"/>
      <c r="BL417" s="5"/>
      <c r="BM417" s="5"/>
      <c r="BN417" s="5"/>
      <c r="BO417" s="5"/>
      <c r="BP417" s="5"/>
      <c r="BQ417" s="5"/>
      <c r="BR417" s="5"/>
      <c r="BS417" s="5"/>
      <c r="BT417" s="5"/>
      <c r="BU417" s="5"/>
    </row>
    <row r="418" spans="1:73" hidden="1" x14ac:dyDescent="0.25">
      <c r="A418" s="5"/>
      <c r="B418" s="5"/>
      <c r="C418" s="32" t="s">
        <v>1301</v>
      </c>
      <c r="D418" s="5"/>
      <c r="E418" s="38"/>
      <c r="F418" s="5"/>
      <c r="G418" s="32"/>
      <c r="H418" s="5"/>
      <c r="I418" s="5"/>
      <c r="J418" s="5"/>
      <c r="K418" s="5"/>
      <c r="L418" s="129"/>
      <c r="M418" s="129"/>
      <c r="N418" s="387"/>
      <c r="O418" s="379"/>
      <c r="P418" s="379"/>
      <c r="Q418" s="379"/>
      <c r="R418" s="379"/>
      <c r="S418" s="379"/>
      <c r="T418" s="379"/>
      <c r="U418" s="105"/>
      <c r="V418" s="105"/>
      <c r="W418" s="105"/>
      <c r="X418" s="105"/>
      <c r="Y418" s="5"/>
      <c r="Z418" s="5"/>
      <c r="AA418" s="5"/>
      <c r="AB418" s="5"/>
      <c r="AC418" s="5"/>
      <c r="AD418" s="5"/>
      <c r="AE418" s="5"/>
      <c r="AF418" s="5"/>
      <c r="AG418" s="5"/>
      <c r="AH418" s="5"/>
      <c r="AI418" s="5"/>
      <c r="AJ418" s="5"/>
      <c r="AK418" s="5"/>
      <c r="AL418" s="105" t="s">
        <v>1302</v>
      </c>
      <c r="AM418" s="32"/>
      <c r="AN418" s="32"/>
      <c r="AO418" s="32"/>
      <c r="AP418" s="32"/>
      <c r="AQ418" s="32"/>
      <c r="AR418" s="32"/>
      <c r="AS418" s="32"/>
      <c r="AT418" s="579" t="str">
        <f t="shared" si="11"/>
        <v/>
      </c>
      <c r="AU418" s="579"/>
      <c r="AV418" s="579" t="str">
        <f t="shared" si="12"/>
        <v>Yes</v>
      </c>
      <c r="AW418" s="579"/>
      <c r="AX418" s="109" t="s">
        <v>725</v>
      </c>
      <c r="AY418" s="5"/>
      <c r="AZ418" s="5"/>
      <c r="BA418" s="5"/>
      <c r="BB418" s="579" t="b">
        <f t="shared" si="13"/>
        <v>0</v>
      </c>
      <c r="BC418" s="579"/>
      <c r="BD418" s="5"/>
      <c r="BE418" s="5"/>
      <c r="BF418" s="5"/>
      <c r="BG418" s="5"/>
      <c r="BH418" s="5"/>
      <c r="BI418" s="5"/>
      <c r="BJ418" s="5"/>
      <c r="BK418" s="5"/>
      <c r="BL418" s="5"/>
      <c r="BM418" s="5"/>
      <c r="BN418" s="5"/>
      <c r="BO418" s="5"/>
      <c r="BP418" s="5"/>
      <c r="BQ418" s="5"/>
      <c r="BR418" s="5"/>
      <c r="BS418" s="5"/>
      <c r="BT418" s="5"/>
      <c r="BU418" s="5"/>
    </row>
    <row r="419" spans="1:73" hidden="1" x14ac:dyDescent="0.25">
      <c r="A419" s="5"/>
      <c r="B419" s="5"/>
      <c r="C419" s="32" t="s">
        <v>1303</v>
      </c>
      <c r="D419" s="5"/>
      <c r="E419" s="38"/>
      <c r="F419" s="5"/>
      <c r="G419" s="32"/>
      <c r="H419" s="5"/>
      <c r="I419" s="5"/>
      <c r="J419" s="5"/>
      <c r="K419" s="5"/>
      <c r="L419" s="129"/>
      <c r="M419" s="129"/>
      <c r="N419" s="387"/>
      <c r="O419" s="379"/>
      <c r="P419" s="379"/>
      <c r="Q419" s="379"/>
      <c r="R419" s="379"/>
      <c r="S419" s="379"/>
      <c r="T419" s="379"/>
      <c r="U419" s="105"/>
      <c r="V419" s="105"/>
      <c r="W419" s="105"/>
      <c r="X419" s="105"/>
      <c r="Y419" s="5"/>
      <c r="Z419" s="5"/>
      <c r="AA419" s="5"/>
      <c r="AB419" s="5"/>
      <c r="AC419" s="5"/>
      <c r="AD419" s="5"/>
      <c r="AE419" s="5"/>
      <c r="AF419" s="5"/>
      <c r="AG419" s="5"/>
      <c r="AH419" s="5"/>
      <c r="AI419" s="5"/>
      <c r="AJ419" s="5"/>
      <c r="AK419" s="5"/>
      <c r="AL419" s="105" t="s">
        <v>1304</v>
      </c>
      <c r="AM419" s="32"/>
      <c r="AN419" s="32"/>
      <c r="AO419" s="32"/>
      <c r="AP419" s="32"/>
      <c r="AQ419" s="32"/>
      <c r="AR419" s="32"/>
      <c r="AS419" s="32"/>
      <c r="AT419" s="579" t="str">
        <f t="shared" si="11"/>
        <v/>
      </c>
      <c r="AU419" s="579"/>
      <c r="AV419" s="579" t="str">
        <f t="shared" si="12"/>
        <v>Yes</v>
      </c>
      <c r="AW419" s="579"/>
      <c r="AX419" s="109" t="s">
        <v>733</v>
      </c>
      <c r="AY419" s="5"/>
      <c r="AZ419" s="5"/>
      <c r="BA419" s="5"/>
      <c r="BB419" s="579" t="b">
        <f t="shared" si="13"/>
        <v>0</v>
      </c>
      <c r="BC419" s="579"/>
      <c r="BD419" s="5"/>
      <c r="BE419" s="5"/>
      <c r="BF419" s="5"/>
      <c r="BG419" s="5"/>
      <c r="BH419" s="5"/>
      <c r="BI419" s="5"/>
      <c r="BJ419" s="5"/>
      <c r="BK419" s="5"/>
      <c r="BL419" s="5"/>
      <c r="BM419" s="5"/>
      <c r="BN419" s="5"/>
      <c r="BO419" s="5"/>
      <c r="BP419" s="5"/>
      <c r="BQ419" s="5"/>
      <c r="BR419" s="5"/>
      <c r="BS419" s="5"/>
      <c r="BT419" s="5"/>
      <c r="BU419" s="5"/>
    </row>
    <row r="420" spans="1:73" hidden="1" x14ac:dyDescent="0.25">
      <c r="A420" s="5"/>
      <c r="B420" s="5"/>
      <c r="C420" s="32" t="s">
        <v>1305</v>
      </c>
      <c r="D420" s="5"/>
      <c r="E420" s="38"/>
      <c r="F420" s="5"/>
      <c r="G420" s="32"/>
      <c r="H420" s="5"/>
      <c r="I420" s="5"/>
      <c r="J420" s="5"/>
      <c r="K420" s="5"/>
      <c r="L420" s="129"/>
      <c r="M420" s="129"/>
      <c r="N420" s="387"/>
      <c r="O420" s="379"/>
      <c r="P420" s="379"/>
      <c r="Q420" s="379"/>
      <c r="R420" s="379"/>
      <c r="S420" s="379"/>
      <c r="T420" s="379"/>
      <c r="U420" s="105"/>
      <c r="V420" s="105"/>
      <c r="W420" s="105"/>
      <c r="X420" s="105"/>
      <c r="Y420" s="5"/>
      <c r="Z420" s="5"/>
      <c r="AA420" s="5"/>
      <c r="AB420" s="5"/>
      <c r="AC420" s="5"/>
      <c r="AD420" s="5"/>
      <c r="AE420" s="5"/>
      <c r="AF420" s="5"/>
      <c r="AG420" s="5"/>
      <c r="AH420" s="5"/>
      <c r="AI420" s="5"/>
      <c r="AJ420" s="5"/>
      <c r="AK420" s="5"/>
      <c r="AL420" s="110" t="s">
        <v>1306</v>
      </c>
      <c r="AM420" s="32"/>
      <c r="AN420" s="32"/>
      <c r="AO420" s="32"/>
      <c r="AP420" s="32"/>
      <c r="AQ420" s="32"/>
      <c r="AR420" s="32"/>
      <c r="AS420" s="32"/>
      <c r="AT420" s="579" t="str">
        <f t="shared" si="11"/>
        <v/>
      </c>
      <c r="AU420" s="579"/>
      <c r="AV420" s="579" t="str">
        <f t="shared" si="12"/>
        <v>Yes</v>
      </c>
      <c r="AW420" s="579"/>
      <c r="AX420" s="108" t="s">
        <v>725</v>
      </c>
      <c r="AY420" s="5"/>
      <c r="AZ420" s="5"/>
      <c r="BA420" s="5"/>
      <c r="BB420" s="579" t="b">
        <f t="shared" si="13"/>
        <v>0</v>
      </c>
      <c r="BC420" s="579"/>
      <c r="BD420" s="5"/>
      <c r="BE420" s="5"/>
      <c r="BF420" s="5"/>
      <c r="BG420" s="5"/>
      <c r="BH420" s="5"/>
      <c r="BI420" s="5"/>
      <c r="BJ420" s="5"/>
      <c r="BK420" s="5"/>
      <c r="BL420" s="5"/>
      <c r="BM420" s="5"/>
      <c r="BN420" s="5"/>
      <c r="BO420" s="5"/>
      <c r="BP420" s="5"/>
      <c r="BQ420" s="5"/>
      <c r="BR420" s="5"/>
      <c r="BS420" s="5"/>
      <c r="BT420" s="5"/>
      <c r="BU420" s="5"/>
    </row>
    <row r="421" spans="1:73" hidden="1" x14ac:dyDescent="0.25">
      <c r="A421" s="5"/>
      <c r="B421" s="5"/>
      <c r="C421" s="32" t="s">
        <v>1307</v>
      </c>
      <c r="D421" s="5"/>
      <c r="E421" s="38"/>
      <c r="F421" s="5"/>
      <c r="G421" s="32"/>
      <c r="H421" s="5"/>
      <c r="I421" s="5"/>
      <c r="J421" s="5"/>
      <c r="K421" s="5"/>
      <c r="L421" s="129"/>
      <c r="M421" s="129"/>
      <c r="N421" s="387"/>
      <c r="O421" s="379"/>
      <c r="P421" s="379"/>
      <c r="Q421" s="379"/>
      <c r="R421" s="379"/>
      <c r="S421" s="379"/>
      <c r="T421" s="379"/>
      <c r="U421" s="105"/>
      <c r="V421" s="105"/>
      <c r="W421" s="105"/>
      <c r="X421" s="105"/>
      <c r="Y421" s="5"/>
      <c r="Z421" s="5"/>
      <c r="AA421" s="5"/>
      <c r="AB421" s="5"/>
      <c r="AC421" s="5"/>
      <c r="AD421" s="5"/>
      <c r="AE421" s="5"/>
      <c r="AF421" s="5"/>
      <c r="AG421" s="5"/>
      <c r="AH421" s="5"/>
      <c r="AI421" s="5"/>
      <c r="AJ421" s="5"/>
      <c r="AK421" s="5"/>
      <c r="AL421" s="105" t="s">
        <v>1308</v>
      </c>
      <c r="AM421" s="32"/>
      <c r="AN421" s="32"/>
      <c r="AO421" s="32"/>
      <c r="AP421" s="32"/>
      <c r="AQ421" s="32"/>
      <c r="AR421" s="32"/>
      <c r="AS421" s="32"/>
      <c r="AT421" s="579" t="str">
        <f t="shared" si="11"/>
        <v/>
      </c>
      <c r="AU421" s="579"/>
      <c r="AV421" s="579" t="str">
        <f t="shared" si="12"/>
        <v>Yes</v>
      </c>
      <c r="AW421" s="579"/>
      <c r="AX421" s="109" t="s">
        <v>733</v>
      </c>
      <c r="AY421" s="5"/>
      <c r="AZ421" s="5"/>
      <c r="BA421" s="5"/>
      <c r="BB421" s="579" t="b">
        <f t="shared" si="13"/>
        <v>0</v>
      </c>
      <c r="BC421" s="579"/>
      <c r="BD421" s="5"/>
      <c r="BE421" s="5"/>
      <c r="BF421" s="5"/>
      <c r="BG421" s="5"/>
      <c r="BH421" s="5"/>
      <c r="BI421" s="5"/>
      <c r="BJ421" s="5"/>
      <c r="BK421" s="5"/>
      <c r="BL421" s="5"/>
      <c r="BM421" s="5"/>
      <c r="BN421" s="5"/>
      <c r="BO421" s="5"/>
      <c r="BP421" s="5"/>
      <c r="BQ421" s="5"/>
      <c r="BR421" s="5"/>
      <c r="BS421" s="5"/>
      <c r="BT421" s="5"/>
      <c r="BU421" s="5"/>
    </row>
    <row r="422" spans="1:73" hidden="1" x14ac:dyDescent="0.25">
      <c r="A422" s="5"/>
      <c r="B422" s="5"/>
      <c r="C422" s="32" t="s">
        <v>1309</v>
      </c>
      <c r="D422" s="5"/>
      <c r="E422" s="38"/>
      <c r="F422" s="5"/>
      <c r="G422" s="32"/>
      <c r="H422" s="5"/>
      <c r="I422" s="5"/>
      <c r="J422" s="5"/>
      <c r="K422" s="5"/>
      <c r="L422" s="129"/>
      <c r="M422" s="129"/>
      <c r="N422" s="387"/>
      <c r="O422" s="379"/>
      <c r="P422" s="379"/>
      <c r="Q422" s="379"/>
      <c r="R422" s="379"/>
      <c r="S422" s="379"/>
      <c r="T422" s="379"/>
      <c r="U422" s="105"/>
      <c r="V422" s="105"/>
      <c r="W422" s="105"/>
      <c r="X422" s="105"/>
      <c r="Y422" s="5"/>
      <c r="Z422" s="5"/>
      <c r="AA422" s="5"/>
      <c r="AB422" s="5"/>
      <c r="AC422" s="5"/>
      <c r="AD422" s="5"/>
      <c r="AE422" s="5"/>
      <c r="AF422" s="5"/>
      <c r="AG422" s="5"/>
      <c r="AH422" s="5"/>
      <c r="AI422" s="5"/>
      <c r="AJ422" s="5"/>
      <c r="AK422" s="5"/>
      <c r="AL422" s="105" t="s">
        <v>1310</v>
      </c>
      <c r="AM422" s="32"/>
      <c r="AN422" s="32"/>
      <c r="AO422" s="32"/>
      <c r="AP422" s="32"/>
      <c r="AQ422" s="32"/>
      <c r="AR422" s="32"/>
      <c r="AS422" s="32"/>
      <c r="AT422" s="579" t="str">
        <f t="shared" si="11"/>
        <v/>
      </c>
      <c r="AU422" s="579"/>
      <c r="AV422" s="579" t="str">
        <f t="shared" si="12"/>
        <v>Yes</v>
      </c>
      <c r="AW422" s="579"/>
      <c r="AX422" s="109" t="s">
        <v>733</v>
      </c>
      <c r="AY422" s="5"/>
      <c r="AZ422" s="5"/>
      <c r="BA422" s="5"/>
      <c r="BB422" s="579" t="b">
        <f t="shared" si="13"/>
        <v>0</v>
      </c>
      <c r="BC422" s="579"/>
      <c r="BD422" s="5"/>
      <c r="BE422" s="5"/>
      <c r="BF422" s="5"/>
      <c r="BG422" s="5"/>
      <c r="BH422" s="5"/>
      <c r="BI422" s="5"/>
      <c r="BJ422" s="5"/>
      <c r="BK422" s="5"/>
      <c r="BL422" s="5"/>
      <c r="BM422" s="5"/>
      <c r="BN422" s="5"/>
      <c r="BO422" s="5"/>
      <c r="BP422" s="5"/>
      <c r="BQ422" s="5"/>
      <c r="BR422" s="5"/>
      <c r="BS422" s="5"/>
      <c r="BT422" s="5"/>
      <c r="BU422" s="5"/>
    </row>
    <row r="423" spans="1:73" hidden="1" x14ac:dyDescent="0.25">
      <c r="A423" s="5"/>
      <c r="B423" s="5"/>
      <c r="C423" s="32" t="s">
        <v>1311</v>
      </c>
      <c r="D423" s="5"/>
      <c r="E423" s="38"/>
      <c r="F423" s="5"/>
      <c r="G423" s="32"/>
      <c r="H423" s="5"/>
      <c r="I423" s="5"/>
      <c r="J423" s="5"/>
      <c r="K423" s="5"/>
      <c r="L423" s="129"/>
      <c r="M423" s="129"/>
      <c r="N423" s="387"/>
      <c r="O423" s="379"/>
      <c r="P423" s="379"/>
      <c r="Q423" s="379"/>
      <c r="R423" s="379"/>
      <c r="S423" s="379"/>
      <c r="T423" s="379"/>
      <c r="U423" s="105"/>
      <c r="V423" s="105"/>
      <c r="W423" s="105"/>
      <c r="X423" s="105"/>
      <c r="Y423" s="5"/>
      <c r="Z423" s="5"/>
      <c r="AA423" s="5"/>
      <c r="AB423" s="5"/>
      <c r="AC423" s="5"/>
      <c r="AD423" s="5"/>
      <c r="AE423" s="5"/>
      <c r="AF423" s="5"/>
      <c r="AG423" s="5"/>
      <c r="AH423" s="5"/>
      <c r="AI423" s="5"/>
      <c r="AJ423" s="5"/>
      <c r="AK423" s="5"/>
      <c r="AL423" s="105" t="s">
        <v>1312</v>
      </c>
      <c r="AM423" s="32"/>
      <c r="AN423" s="32"/>
      <c r="AO423" s="32"/>
      <c r="AP423" s="32"/>
      <c r="AQ423" s="32"/>
      <c r="AR423" s="32"/>
      <c r="AS423" s="32"/>
      <c r="AT423" s="579" t="str">
        <f t="shared" si="11"/>
        <v/>
      </c>
      <c r="AU423" s="579"/>
      <c r="AV423" s="579" t="str">
        <f t="shared" si="12"/>
        <v>No</v>
      </c>
      <c r="AW423" s="579"/>
      <c r="AX423" s="109" t="s">
        <v>729</v>
      </c>
      <c r="AY423" s="5"/>
      <c r="AZ423" s="5"/>
      <c r="BA423" s="5"/>
      <c r="BB423" s="579" t="b">
        <f t="shared" si="13"/>
        <v>0</v>
      </c>
      <c r="BC423" s="579"/>
      <c r="BD423" s="5"/>
      <c r="BE423" s="5"/>
      <c r="BF423" s="5"/>
      <c r="BG423" s="5"/>
      <c r="BH423" s="5"/>
      <c r="BI423" s="5"/>
      <c r="BJ423" s="5"/>
      <c r="BK423" s="5"/>
      <c r="BL423" s="5"/>
      <c r="BM423" s="5"/>
      <c r="BN423" s="5"/>
      <c r="BO423" s="5"/>
      <c r="BP423" s="5"/>
      <c r="BQ423" s="5"/>
      <c r="BR423" s="5"/>
      <c r="BS423" s="5"/>
      <c r="BT423" s="5"/>
      <c r="BU423" s="5"/>
    </row>
    <row r="424" spans="1:73" hidden="1" x14ac:dyDescent="0.25">
      <c r="A424" s="5"/>
      <c r="B424" s="5"/>
      <c r="C424" s="32" t="s">
        <v>1313</v>
      </c>
      <c r="D424" s="5"/>
      <c r="E424" s="38"/>
      <c r="F424" s="5"/>
      <c r="G424" s="32"/>
      <c r="H424" s="5"/>
      <c r="I424" s="5"/>
      <c r="J424" s="5"/>
      <c r="K424" s="5"/>
      <c r="L424" s="129"/>
      <c r="M424" s="129"/>
      <c r="N424" s="387"/>
      <c r="O424" s="379"/>
      <c r="P424" s="379"/>
      <c r="Q424" s="379"/>
      <c r="R424" s="379"/>
      <c r="S424" s="379"/>
      <c r="T424" s="379"/>
      <c r="U424" s="105"/>
      <c r="V424" s="105"/>
      <c r="W424" s="105"/>
      <c r="X424" s="105"/>
      <c r="Y424" s="5"/>
      <c r="Z424" s="5"/>
      <c r="AA424" s="5"/>
      <c r="AB424" s="5"/>
      <c r="AC424" s="5"/>
      <c r="AD424" s="5"/>
      <c r="AE424" s="5"/>
      <c r="AF424" s="5"/>
      <c r="AG424" s="5"/>
      <c r="AH424" s="5"/>
      <c r="AI424" s="5"/>
      <c r="AJ424" s="5"/>
      <c r="AK424" s="5"/>
      <c r="AL424" s="105" t="s">
        <v>1314</v>
      </c>
      <c r="AM424" s="32"/>
      <c r="AN424" s="32"/>
      <c r="AO424" s="32"/>
      <c r="AP424" s="32"/>
      <c r="AQ424" s="32"/>
      <c r="AR424" s="32"/>
      <c r="AS424" s="32"/>
      <c r="AT424" s="579" t="str">
        <f t="shared" si="11"/>
        <v/>
      </c>
      <c r="AU424" s="579"/>
      <c r="AV424" s="579" t="str">
        <f t="shared" si="12"/>
        <v>Yes</v>
      </c>
      <c r="AW424" s="579"/>
      <c r="AX424" s="109" t="s">
        <v>733</v>
      </c>
      <c r="AY424" s="5"/>
      <c r="AZ424" s="5"/>
      <c r="BA424" s="5"/>
      <c r="BB424" s="579" t="b">
        <f t="shared" si="13"/>
        <v>0</v>
      </c>
      <c r="BC424" s="579"/>
      <c r="BD424" s="5"/>
      <c r="BE424" s="5"/>
      <c r="BF424" s="5"/>
      <c r="BG424" s="5"/>
      <c r="BH424" s="5"/>
      <c r="BI424" s="5"/>
      <c r="BJ424" s="5"/>
      <c r="BK424" s="5"/>
      <c r="BL424" s="5"/>
      <c r="BM424" s="5"/>
      <c r="BN424" s="5"/>
      <c r="BO424" s="5"/>
      <c r="BP424" s="5"/>
      <c r="BQ424" s="5"/>
      <c r="BR424" s="5"/>
      <c r="BS424" s="5"/>
      <c r="BT424" s="5"/>
      <c r="BU424" s="5"/>
    </row>
    <row r="425" spans="1:73" hidden="1" x14ac:dyDescent="0.25">
      <c r="A425" s="5"/>
      <c r="B425" s="5"/>
      <c r="C425" s="32" t="s">
        <v>1315</v>
      </c>
      <c r="D425" s="5"/>
      <c r="E425" s="38"/>
      <c r="F425" s="5"/>
      <c r="G425" s="32"/>
      <c r="H425" s="5"/>
      <c r="I425" s="5"/>
      <c r="J425" s="5"/>
      <c r="K425" s="5"/>
      <c r="L425" s="129"/>
      <c r="M425" s="129"/>
      <c r="N425" s="387"/>
      <c r="O425" s="379"/>
      <c r="P425" s="379"/>
      <c r="Q425" s="379"/>
      <c r="R425" s="379"/>
      <c r="S425" s="379"/>
      <c r="T425" s="379"/>
      <c r="U425" s="105"/>
      <c r="V425" s="105"/>
      <c r="W425" s="105"/>
      <c r="X425" s="105"/>
      <c r="Y425" s="5"/>
      <c r="Z425" s="5"/>
      <c r="AA425" s="5"/>
      <c r="AB425" s="5"/>
      <c r="AC425" s="5"/>
      <c r="AD425" s="5"/>
      <c r="AE425" s="5"/>
      <c r="AF425" s="5"/>
      <c r="AG425" s="5"/>
      <c r="AH425" s="5"/>
      <c r="AI425" s="5"/>
      <c r="AJ425" s="5"/>
      <c r="AK425" s="5"/>
      <c r="AL425" s="110" t="s">
        <v>1316</v>
      </c>
      <c r="AM425" s="32"/>
      <c r="AN425" s="32"/>
      <c r="AO425" s="32"/>
      <c r="AP425" s="32"/>
      <c r="AQ425" s="32"/>
      <c r="AR425" s="32"/>
      <c r="AS425" s="32"/>
      <c r="AT425" s="579" t="str">
        <f t="shared" si="11"/>
        <v/>
      </c>
      <c r="AU425" s="579"/>
      <c r="AV425" s="579" t="str">
        <f t="shared" si="12"/>
        <v>Yes</v>
      </c>
      <c r="AW425" s="579"/>
      <c r="AX425" s="108" t="s">
        <v>725</v>
      </c>
      <c r="AY425" s="5"/>
      <c r="AZ425" s="5"/>
      <c r="BA425" s="5"/>
      <c r="BB425" s="579" t="b">
        <f t="shared" si="13"/>
        <v>0</v>
      </c>
      <c r="BC425" s="579"/>
      <c r="BD425" s="5"/>
      <c r="BE425" s="5"/>
      <c r="BF425" s="5"/>
      <c r="BG425" s="5"/>
      <c r="BH425" s="5"/>
      <c r="BI425" s="5"/>
      <c r="BJ425" s="5"/>
      <c r="BK425" s="5"/>
      <c r="BL425" s="5"/>
      <c r="BM425" s="5"/>
      <c r="BN425" s="5"/>
      <c r="BO425" s="5"/>
      <c r="BP425" s="5"/>
      <c r="BQ425" s="5"/>
      <c r="BR425" s="5"/>
      <c r="BS425" s="5"/>
      <c r="BT425" s="5"/>
      <c r="BU425" s="5"/>
    </row>
    <row r="426" spans="1:73" hidden="1" x14ac:dyDescent="0.25">
      <c r="A426" s="5"/>
      <c r="B426" s="5"/>
      <c r="C426" s="32" t="s">
        <v>1317</v>
      </c>
      <c r="D426" s="5"/>
      <c r="E426" s="38"/>
      <c r="F426" s="5"/>
      <c r="G426" s="32"/>
      <c r="H426" s="5"/>
      <c r="I426" s="5"/>
      <c r="J426" s="5"/>
      <c r="K426" s="5"/>
      <c r="L426" s="129"/>
      <c r="M426" s="129"/>
      <c r="N426" s="387"/>
      <c r="O426" s="379"/>
      <c r="P426" s="379"/>
      <c r="Q426" s="379"/>
      <c r="R426" s="379"/>
      <c r="S426" s="379"/>
      <c r="T426" s="379"/>
      <c r="U426" s="105"/>
      <c r="V426" s="105"/>
      <c r="W426" s="105"/>
      <c r="X426" s="105"/>
      <c r="Y426" s="5"/>
      <c r="Z426" s="5"/>
      <c r="AA426" s="5"/>
      <c r="AB426" s="5"/>
      <c r="AC426" s="5"/>
      <c r="AD426" s="5"/>
      <c r="AE426" s="5"/>
      <c r="AF426" s="5"/>
      <c r="AG426" s="5"/>
      <c r="AH426" s="5"/>
      <c r="AI426" s="5"/>
      <c r="AJ426" s="5"/>
      <c r="AK426" s="5"/>
      <c r="AL426" s="105" t="s">
        <v>1318</v>
      </c>
      <c r="AM426" s="32"/>
      <c r="AN426" s="32"/>
      <c r="AO426" s="32"/>
      <c r="AP426" s="32"/>
      <c r="AQ426" s="32"/>
      <c r="AR426" s="32"/>
      <c r="AS426" s="32"/>
      <c r="AT426" s="579" t="str">
        <f t="shared" si="11"/>
        <v/>
      </c>
      <c r="AU426" s="579"/>
      <c r="AV426" s="579" t="str">
        <f t="shared" si="12"/>
        <v>Yes</v>
      </c>
      <c r="AW426" s="579"/>
      <c r="AX426" s="109" t="s">
        <v>733</v>
      </c>
      <c r="AY426" s="5"/>
      <c r="AZ426" s="5"/>
      <c r="BA426" s="5"/>
      <c r="BB426" s="579" t="b">
        <f t="shared" si="13"/>
        <v>0</v>
      </c>
      <c r="BC426" s="579"/>
      <c r="BD426" s="5"/>
      <c r="BE426" s="5"/>
      <c r="BF426" s="5"/>
      <c r="BG426" s="5"/>
      <c r="BH426" s="5"/>
      <c r="BI426" s="5"/>
      <c r="BJ426" s="5"/>
      <c r="BK426" s="5"/>
      <c r="BL426" s="5"/>
      <c r="BM426" s="5"/>
      <c r="BN426" s="5"/>
      <c r="BO426" s="5"/>
      <c r="BP426" s="5"/>
      <c r="BQ426" s="5"/>
      <c r="BR426" s="5"/>
      <c r="BS426" s="5"/>
      <c r="BT426" s="5"/>
      <c r="BU426" s="5"/>
    </row>
    <row r="427" spans="1:73" hidden="1" x14ac:dyDescent="0.25">
      <c r="A427" s="5"/>
      <c r="B427" s="5"/>
      <c r="C427" s="32" t="s">
        <v>1319</v>
      </c>
      <c r="D427" s="5"/>
      <c r="E427" s="38"/>
      <c r="F427" s="5"/>
      <c r="G427" s="32"/>
      <c r="H427" s="5"/>
      <c r="I427" s="5"/>
      <c r="J427" s="5"/>
      <c r="K427" s="5"/>
      <c r="L427" s="129"/>
      <c r="M427" s="129"/>
      <c r="N427" s="387"/>
      <c r="O427" s="379"/>
      <c r="P427" s="379"/>
      <c r="Q427" s="379"/>
      <c r="R427" s="379"/>
      <c r="S427" s="379"/>
      <c r="T427" s="379"/>
      <c r="U427" s="105"/>
      <c r="V427" s="105"/>
      <c r="W427" s="105"/>
      <c r="X427" s="105"/>
      <c r="Y427" s="5"/>
      <c r="Z427" s="5"/>
      <c r="AA427" s="5"/>
      <c r="AB427" s="5"/>
      <c r="AC427" s="5"/>
      <c r="AD427" s="5"/>
      <c r="AE427" s="5"/>
      <c r="AF427" s="5"/>
      <c r="AG427" s="5"/>
      <c r="AH427" s="5"/>
      <c r="AI427" s="5"/>
      <c r="AJ427" s="5"/>
      <c r="AK427" s="5"/>
      <c r="AL427" s="107" t="s">
        <v>1320</v>
      </c>
      <c r="AM427" s="32"/>
      <c r="AN427" s="32"/>
      <c r="AO427" s="32"/>
      <c r="AP427" s="32"/>
      <c r="AQ427" s="32"/>
      <c r="AR427" s="32"/>
      <c r="AS427" s="32"/>
      <c r="AT427" s="579" t="str">
        <f t="shared" si="11"/>
        <v/>
      </c>
      <c r="AU427" s="579"/>
      <c r="AV427" s="579" t="str">
        <f t="shared" si="12"/>
        <v>Yes</v>
      </c>
      <c r="AW427" s="579"/>
      <c r="AX427" s="108" t="s">
        <v>725</v>
      </c>
      <c r="AY427" s="5"/>
      <c r="AZ427" s="5"/>
      <c r="BA427" s="5"/>
      <c r="BB427" s="579" t="b">
        <f t="shared" si="13"/>
        <v>0</v>
      </c>
      <c r="BC427" s="579"/>
      <c r="BD427" s="5"/>
      <c r="BE427" s="5"/>
      <c r="BF427" s="5"/>
      <c r="BG427" s="5"/>
      <c r="BH427" s="5"/>
      <c r="BI427" s="5"/>
      <c r="BJ427" s="5"/>
      <c r="BK427" s="5"/>
      <c r="BL427" s="5"/>
      <c r="BM427" s="5"/>
      <c r="BN427" s="5"/>
      <c r="BO427" s="5"/>
      <c r="BP427" s="5"/>
      <c r="BQ427" s="5"/>
      <c r="BR427" s="5"/>
      <c r="BS427" s="5"/>
      <c r="BT427" s="5"/>
      <c r="BU427" s="5"/>
    </row>
    <row r="428" spans="1:73" hidden="1" x14ac:dyDescent="0.25">
      <c r="A428" s="5"/>
      <c r="B428" s="5"/>
      <c r="C428" s="32" t="s">
        <v>1321</v>
      </c>
      <c r="D428" s="5"/>
      <c r="E428" s="38"/>
      <c r="F428" s="5"/>
      <c r="G428" s="32"/>
      <c r="H428" s="5"/>
      <c r="I428" s="5"/>
      <c r="J428" s="5"/>
      <c r="K428" s="5"/>
      <c r="L428" s="129"/>
      <c r="M428" s="129"/>
      <c r="N428" s="387"/>
      <c r="O428" s="379"/>
      <c r="P428" s="379"/>
      <c r="Q428" s="379"/>
      <c r="R428" s="379"/>
      <c r="S428" s="379"/>
      <c r="T428" s="379"/>
      <c r="U428" s="105"/>
      <c r="V428" s="105"/>
      <c r="W428" s="105"/>
      <c r="X428" s="105"/>
      <c r="Y428" s="5"/>
      <c r="Z428" s="5"/>
      <c r="AA428" s="5"/>
      <c r="AB428" s="5"/>
      <c r="AC428" s="5"/>
      <c r="AD428" s="5"/>
      <c r="AE428" s="5"/>
      <c r="AF428" s="5"/>
      <c r="AG428" s="5"/>
      <c r="AH428" s="5"/>
      <c r="AI428" s="5"/>
      <c r="AJ428" s="5"/>
      <c r="AK428" s="5"/>
      <c r="AL428" s="105" t="s">
        <v>1322</v>
      </c>
      <c r="AM428" s="32"/>
      <c r="AN428" s="32"/>
      <c r="AO428" s="32"/>
      <c r="AP428" s="32"/>
      <c r="AQ428" s="32"/>
      <c r="AR428" s="32"/>
      <c r="AS428" s="32"/>
      <c r="AT428" s="579" t="str">
        <f t="shared" si="11"/>
        <v/>
      </c>
      <c r="AU428" s="579"/>
      <c r="AV428" s="579" t="str">
        <f t="shared" si="12"/>
        <v>Yes</v>
      </c>
      <c r="AW428" s="579"/>
      <c r="AX428" s="109" t="s">
        <v>733</v>
      </c>
      <c r="AY428" s="5"/>
      <c r="AZ428" s="5"/>
      <c r="BA428" s="5"/>
      <c r="BB428" s="579" t="b">
        <f t="shared" si="13"/>
        <v>0</v>
      </c>
      <c r="BC428" s="579"/>
      <c r="BD428" s="5"/>
      <c r="BE428" s="5"/>
      <c r="BF428" s="5"/>
      <c r="BG428" s="5"/>
      <c r="BH428" s="5"/>
      <c r="BI428" s="5"/>
      <c r="BJ428" s="5"/>
      <c r="BK428" s="5"/>
      <c r="BL428" s="5"/>
      <c r="BM428" s="5"/>
      <c r="BN428" s="5"/>
      <c r="BO428" s="5"/>
      <c r="BP428" s="5"/>
      <c r="BQ428" s="5"/>
      <c r="BR428" s="5"/>
      <c r="BS428" s="5"/>
      <c r="BT428" s="5"/>
      <c r="BU428" s="5"/>
    </row>
    <row r="429" spans="1:73" hidden="1" x14ac:dyDescent="0.25">
      <c r="A429" s="5"/>
      <c r="B429" s="5"/>
      <c r="C429" s="32" t="s">
        <v>1323</v>
      </c>
      <c r="D429" s="5"/>
      <c r="E429" s="38"/>
      <c r="F429" s="5"/>
      <c r="G429" s="32"/>
      <c r="H429" s="5"/>
      <c r="I429" s="5"/>
      <c r="J429" s="5"/>
      <c r="K429" s="5"/>
      <c r="L429" s="129"/>
      <c r="M429" s="129"/>
      <c r="N429" s="387"/>
      <c r="O429" s="379"/>
      <c r="P429" s="379"/>
      <c r="Q429" s="379"/>
      <c r="R429" s="379"/>
      <c r="S429" s="379"/>
      <c r="T429" s="379"/>
      <c r="U429" s="105"/>
      <c r="V429" s="105"/>
      <c r="W429" s="105"/>
      <c r="X429" s="105"/>
      <c r="Y429" s="5"/>
      <c r="Z429" s="5"/>
      <c r="AA429" s="5"/>
      <c r="AB429" s="5"/>
      <c r="AC429" s="5"/>
      <c r="AD429" s="5"/>
      <c r="AE429" s="5"/>
      <c r="AF429" s="5"/>
      <c r="AG429" s="5"/>
      <c r="AH429" s="5"/>
      <c r="AI429" s="5"/>
      <c r="AJ429" s="5"/>
      <c r="AK429" s="5"/>
      <c r="AL429" s="113" t="s">
        <v>1324</v>
      </c>
      <c r="AM429" s="32"/>
      <c r="AN429" s="32"/>
      <c r="AO429" s="32"/>
      <c r="AP429" s="32"/>
      <c r="AQ429" s="32"/>
      <c r="AR429" s="32"/>
      <c r="AS429" s="32"/>
      <c r="AT429" s="579" t="str">
        <f t="shared" si="11"/>
        <v/>
      </c>
      <c r="AU429" s="579"/>
      <c r="AV429" s="579" t="str">
        <f t="shared" si="12"/>
        <v>Yes</v>
      </c>
      <c r="AW429" s="579"/>
      <c r="AX429" s="108" t="s">
        <v>725</v>
      </c>
      <c r="AY429" s="5"/>
      <c r="AZ429" s="5"/>
      <c r="BA429" s="5"/>
      <c r="BB429" s="579" t="b">
        <f t="shared" si="13"/>
        <v>0</v>
      </c>
      <c r="BC429" s="579"/>
      <c r="BD429" s="5"/>
      <c r="BE429" s="5"/>
      <c r="BF429" s="5"/>
      <c r="BG429" s="5"/>
      <c r="BH429" s="5"/>
      <c r="BI429" s="5"/>
      <c r="BJ429" s="5"/>
      <c r="BK429" s="5"/>
      <c r="BL429" s="5"/>
      <c r="BM429" s="5"/>
      <c r="BN429" s="5"/>
      <c r="BO429" s="5"/>
      <c r="BP429" s="5"/>
      <c r="BQ429" s="5"/>
      <c r="BR429" s="5"/>
      <c r="BS429" s="5"/>
      <c r="BT429" s="5"/>
      <c r="BU429" s="5"/>
    </row>
    <row r="430" spans="1:73" hidden="1" x14ac:dyDescent="0.25">
      <c r="A430" s="5"/>
      <c r="B430" s="5"/>
      <c r="C430" s="32" t="s">
        <v>1325</v>
      </c>
      <c r="D430" s="5"/>
      <c r="E430" s="38"/>
      <c r="F430" s="5"/>
      <c r="G430" s="32"/>
      <c r="H430" s="5"/>
      <c r="I430" s="5"/>
      <c r="J430" s="5"/>
      <c r="K430" s="5"/>
      <c r="L430" s="129"/>
      <c r="M430" s="129"/>
      <c r="N430" s="387"/>
      <c r="O430" s="379"/>
      <c r="P430" s="379"/>
      <c r="Q430" s="379"/>
      <c r="R430" s="379"/>
      <c r="S430" s="379"/>
      <c r="T430" s="379"/>
      <c r="U430" s="105"/>
      <c r="V430" s="105"/>
      <c r="W430" s="105"/>
      <c r="X430" s="105"/>
      <c r="Y430" s="5"/>
      <c r="Z430" s="5"/>
      <c r="AA430" s="5"/>
      <c r="AB430" s="5"/>
      <c r="AC430" s="5"/>
      <c r="AD430" s="5"/>
      <c r="AE430" s="5"/>
      <c r="AF430" s="5"/>
      <c r="AG430" s="5"/>
      <c r="AH430" s="5"/>
      <c r="AI430" s="5"/>
      <c r="AJ430" s="5"/>
      <c r="AK430" s="5"/>
      <c r="AL430" s="110" t="s">
        <v>1326</v>
      </c>
      <c r="AM430" s="32"/>
      <c r="AN430" s="32"/>
      <c r="AO430" s="32"/>
      <c r="AP430" s="32"/>
      <c r="AQ430" s="32"/>
      <c r="AR430" s="32"/>
      <c r="AS430" s="32"/>
      <c r="AT430" s="579" t="str">
        <f t="shared" si="11"/>
        <v/>
      </c>
      <c r="AU430" s="579"/>
      <c r="AV430" s="579" t="str">
        <f t="shared" si="12"/>
        <v>Yes</v>
      </c>
      <c r="AW430" s="579"/>
      <c r="AX430" s="108" t="s">
        <v>725</v>
      </c>
      <c r="AY430" s="5"/>
      <c r="AZ430" s="5"/>
      <c r="BA430" s="5"/>
      <c r="BB430" s="579" t="b">
        <f t="shared" si="13"/>
        <v>0</v>
      </c>
      <c r="BC430" s="579"/>
      <c r="BD430" s="5"/>
      <c r="BE430" s="5"/>
      <c r="BF430" s="5"/>
      <c r="BG430" s="5"/>
      <c r="BH430" s="5"/>
      <c r="BI430" s="5"/>
      <c r="BJ430" s="5"/>
      <c r="BK430" s="5"/>
      <c r="BL430" s="5"/>
      <c r="BM430" s="5"/>
      <c r="BN430" s="5"/>
      <c r="BO430" s="5"/>
      <c r="BP430" s="5"/>
      <c r="BQ430" s="5"/>
      <c r="BR430" s="5"/>
      <c r="BS430" s="5"/>
      <c r="BT430" s="5"/>
      <c r="BU430" s="5"/>
    </row>
    <row r="431" spans="1:73" hidden="1" x14ac:dyDescent="0.25">
      <c r="A431" s="5"/>
      <c r="B431" s="5"/>
      <c r="C431" s="32" t="s">
        <v>1327</v>
      </c>
      <c r="D431" s="5"/>
      <c r="E431" s="38"/>
      <c r="F431" s="5"/>
      <c r="G431" s="32"/>
      <c r="H431" s="5"/>
      <c r="I431" s="5"/>
      <c r="J431" s="5"/>
      <c r="K431" s="5"/>
      <c r="L431" s="129"/>
      <c r="M431" s="129"/>
      <c r="N431" s="387"/>
      <c r="O431" s="379"/>
      <c r="P431" s="379"/>
      <c r="Q431" s="379"/>
      <c r="R431" s="379"/>
      <c r="S431" s="379"/>
      <c r="T431" s="379"/>
      <c r="U431" s="105"/>
      <c r="V431" s="105"/>
      <c r="W431" s="105"/>
      <c r="X431" s="105"/>
      <c r="Y431" s="5"/>
      <c r="Z431" s="5"/>
      <c r="AA431" s="5"/>
      <c r="AB431" s="5"/>
      <c r="AC431" s="5"/>
      <c r="AD431" s="5"/>
      <c r="AE431" s="5"/>
      <c r="AF431" s="5"/>
      <c r="AG431" s="5"/>
      <c r="AH431" s="5"/>
      <c r="AI431" s="5"/>
      <c r="AJ431" s="5"/>
      <c r="AK431" s="5"/>
      <c r="AL431" s="110" t="s">
        <v>1328</v>
      </c>
      <c r="AM431" s="32"/>
      <c r="AN431" s="32"/>
      <c r="AO431" s="32"/>
      <c r="AP431" s="32"/>
      <c r="AQ431" s="32"/>
      <c r="AR431" s="32"/>
      <c r="AS431" s="32"/>
      <c r="AT431" s="579" t="str">
        <f t="shared" si="11"/>
        <v/>
      </c>
      <c r="AU431" s="579"/>
      <c r="AV431" s="579" t="str">
        <f t="shared" si="12"/>
        <v>Yes</v>
      </c>
      <c r="AW431" s="579"/>
      <c r="AX431" s="108" t="s">
        <v>725</v>
      </c>
      <c r="AY431" s="5"/>
      <c r="AZ431" s="5"/>
      <c r="BA431" s="5"/>
      <c r="BB431" s="579" t="b">
        <f t="shared" si="13"/>
        <v>0</v>
      </c>
      <c r="BC431" s="579"/>
      <c r="BD431" s="5"/>
      <c r="BE431" s="5"/>
      <c r="BF431" s="5"/>
      <c r="BG431" s="5"/>
      <c r="BH431" s="5"/>
      <c r="BI431" s="5"/>
      <c r="BJ431" s="5"/>
      <c r="BK431" s="5"/>
      <c r="BL431" s="5"/>
      <c r="BM431" s="5"/>
      <c r="BN431" s="5"/>
      <c r="BO431" s="5"/>
      <c r="BP431" s="5"/>
      <c r="BQ431" s="5"/>
      <c r="BR431" s="5"/>
      <c r="BS431" s="5"/>
      <c r="BT431" s="5"/>
      <c r="BU431" s="5"/>
    </row>
    <row r="432" spans="1:73" hidden="1" x14ac:dyDescent="0.25">
      <c r="A432" s="5"/>
      <c r="B432" s="5"/>
      <c r="C432" s="32" t="s">
        <v>1329</v>
      </c>
      <c r="D432" s="5"/>
      <c r="E432" s="38"/>
      <c r="F432" s="5"/>
      <c r="G432" s="32"/>
      <c r="H432" s="5"/>
      <c r="I432" s="5"/>
      <c r="J432" s="5"/>
      <c r="K432" s="5"/>
      <c r="L432" s="129"/>
      <c r="M432" s="129"/>
      <c r="N432" s="387"/>
      <c r="O432" s="379"/>
      <c r="P432" s="379"/>
      <c r="Q432" s="379"/>
      <c r="R432" s="379"/>
      <c r="S432" s="379"/>
      <c r="T432" s="379"/>
      <c r="U432" s="105"/>
      <c r="V432" s="105"/>
      <c r="W432" s="105"/>
      <c r="X432" s="105"/>
      <c r="Y432" s="5"/>
      <c r="Z432" s="5"/>
      <c r="AA432" s="5"/>
      <c r="AB432" s="5"/>
      <c r="AC432" s="5"/>
      <c r="AD432" s="5"/>
      <c r="AE432" s="5"/>
      <c r="AF432" s="5"/>
      <c r="AG432" s="5"/>
      <c r="AH432" s="5"/>
      <c r="AI432" s="5"/>
      <c r="AJ432" s="5"/>
      <c r="AK432" s="5"/>
      <c r="AL432" s="105" t="s">
        <v>1065</v>
      </c>
      <c r="AM432" s="32"/>
      <c r="AN432" s="32"/>
      <c r="AO432" s="32"/>
      <c r="AP432" s="32"/>
      <c r="AQ432" s="32"/>
      <c r="AR432" s="32"/>
      <c r="AS432" s="32"/>
      <c r="AT432" s="579" t="str">
        <f t="shared" si="11"/>
        <v/>
      </c>
      <c r="AU432" s="579"/>
      <c r="AV432" s="579" t="str">
        <f t="shared" si="12"/>
        <v>Yes</v>
      </c>
      <c r="AW432" s="579"/>
      <c r="AX432" s="109" t="s">
        <v>733</v>
      </c>
      <c r="AY432" s="5"/>
      <c r="AZ432" s="5"/>
      <c r="BA432" s="5"/>
      <c r="BB432" s="579" t="b">
        <f t="shared" si="13"/>
        <v>0</v>
      </c>
      <c r="BC432" s="579"/>
      <c r="BD432" s="5"/>
      <c r="BE432" s="5"/>
      <c r="BF432" s="5"/>
      <c r="BG432" s="5"/>
      <c r="BH432" s="5"/>
      <c r="BI432" s="5"/>
      <c r="BJ432" s="5"/>
      <c r="BK432" s="5"/>
      <c r="BL432" s="5"/>
      <c r="BM432" s="5"/>
      <c r="BN432" s="5"/>
      <c r="BO432" s="5"/>
      <c r="BP432" s="5"/>
      <c r="BQ432" s="5"/>
      <c r="BR432" s="5"/>
      <c r="BS432" s="5"/>
      <c r="BT432" s="5"/>
      <c r="BU432" s="5"/>
    </row>
    <row r="433" spans="1:73" hidden="1" x14ac:dyDescent="0.25">
      <c r="A433" s="5"/>
      <c r="B433" s="5"/>
      <c r="C433" s="32" t="s">
        <v>1330</v>
      </c>
      <c r="D433" s="5"/>
      <c r="E433" s="38"/>
      <c r="F433" s="5"/>
      <c r="G433" s="32"/>
      <c r="H433" s="5"/>
      <c r="I433" s="5"/>
      <c r="J433" s="5"/>
      <c r="K433" s="5"/>
      <c r="L433" s="129"/>
      <c r="M433" s="129"/>
      <c r="N433" s="387"/>
      <c r="O433" s="379"/>
      <c r="P433" s="379"/>
      <c r="Q433" s="379"/>
      <c r="R433" s="379"/>
      <c r="S433" s="379"/>
      <c r="T433" s="379"/>
      <c r="U433" s="105"/>
      <c r="V433" s="105"/>
      <c r="W433" s="105"/>
      <c r="X433" s="105"/>
      <c r="Y433" s="5"/>
      <c r="Z433" s="5"/>
      <c r="AA433" s="5"/>
      <c r="AB433" s="5"/>
      <c r="AC433" s="5"/>
      <c r="AD433" s="5"/>
      <c r="AE433" s="5"/>
      <c r="AF433" s="5"/>
      <c r="AG433" s="5"/>
      <c r="AH433" s="5"/>
      <c r="AI433" s="5"/>
      <c r="AJ433" s="5"/>
      <c r="AK433" s="5"/>
      <c r="AL433" s="105" t="s">
        <v>1331</v>
      </c>
      <c r="AM433" s="32"/>
      <c r="AN433" s="32"/>
      <c r="AO433" s="32"/>
      <c r="AP433" s="32"/>
      <c r="AQ433" s="32"/>
      <c r="AR433" s="32"/>
      <c r="AS433" s="32"/>
      <c r="AT433" s="579" t="str">
        <f t="shared" si="11"/>
        <v/>
      </c>
      <c r="AU433" s="579"/>
      <c r="AV433" s="579" t="str">
        <f t="shared" si="12"/>
        <v>No</v>
      </c>
      <c r="AW433" s="579"/>
      <c r="AX433" s="109" t="s">
        <v>729</v>
      </c>
      <c r="AY433" s="5"/>
      <c r="AZ433" s="5"/>
      <c r="BA433" s="5"/>
      <c r="BB433" s="579" t="b">
        <f t="shared" si="13"/>
        <v>0</v>
      </c>
      <c r="BC433" s="579"/>
      <c r="BD433" s="5"/>
      <c r="BE433" s="5"/>
      <c r="BF433" s="5"/>
      <c r="BG433" s="5"/>
      <c r="BH433" s="5"/>
      <c r="BI433" s="5"/>
      <c r="BJ433" s="5"/>
      <c r="BK433" s="5"/>
      <c r="BL433" s="5"/>
      <c r="BM433" s="5"/>
      <c r="BN433" s="5"/>
      <c r="BO433" s="5"/>
      <c r="BP433" s="5"/>
      <c r="BQ433" s="5"/>
      <c r="BR433" s="5"/>
      <c r="BS433" s="5"/>
      <c r="BT433" s="5"/>
      <c r="BU433" s="5"/>
    </row>
    <row r="434" spans="1:73" hidden="1" x14ac:dyDescent="0.25">
      <c r="A434" s="5"/>
      <c r="B434" s="5"/>
      <c r="C434" s="32" t="s">
        <v>1332</v>
      </c>
      <c r="D434" s="5"/>
      <c r="E434" s="38"/>
      <c r="F434" s="5"/>
      <c r="G434" s="32"/>
      <c r="H434" s="5"/>
      <c r="I434" s="5"/>
      <c r="J434" s="5"/>
      <c r="K434" s="5"/>
      <c r="L434" s="129"/>
      <c r="M434" s="129"/>
      <c r="N434" s="387"/>
      <c r="O434" s="379"/>
      <c r="P434" s="379"/>
      <c r="Q434" s="379"/>
      <c r="R434" s="379"/>
      <c r="S434" s="379"/>
      <c r="T434" s="379"/>
      <c r="U434" s="105"/>
      <c r="V434" s="105"/>
      <c r="W434" s="105"/>
      <c r="X434" s="105"/>
      <c r="Y434" s="5"/>
      <c r="Z434" s="5"/>
      <c r="AA434" s="5"/>
      <c r="AB434" s="5"/>
      <c r="AC434" s="5"/>
      <c r="AD434" s="5"/>
      <c r="AE434" s="5"/>
      <c r="AF434" s="5"/>
      <c r="AG434" s="5"/>
      <c r="AH434" s="5"/>
      <c r="AI434" s="5"/>
      <c r="AJ434" s="5"/>
      <c r="AK434" s="5"/>
      <c r="AL434" s="105" t="s">
        <v>1333</v>
      </c>
      <c r="AM434" s="32"/>
      <c r="AN434" s="32"/>
      <c r="AO434" s="32"/>
      <c r="AP434" s="32"/>
      <c r="AQ434" s="32"/>
      <c r="AR434" s="32"/>
      <c r="AS434" s="32"/>
      <c r="AT434" s="579" t="str">
        <f t="shared" si="11"/>
        <v/>
      </c>
      <c r="AU434" s="579"/>
      <c r="AV434" s="579" t="str">
        <f t="shared" si="12"/>
        <v>Yes</v>
      </c>
      <c r="AW434" s="579"/>
      <c r="AX434" s="109" t="s">
        <v>733</v>
      </c>
      <c r="AY434" s="5"/>
      <c r="AZ434" s="5"/>
      <c r="BA434" s="5"/>
      <c r="BB434" s="579" t="b">
        <f t="shared" si="13"/>
        <v>0</v>
      </c>
      <c r="BC434" s="579"/>
      <c r="BD434" s="5"/>
      <c r="BE434" s="5"/>
      <c r="BF434" s="5"/>
      <c r="BG434" s="5"/>
      <c r="BH434" s="5"/>
      <c r="BI434" s="5"/>
      <c r="BJ434" s="5"/>
      <c r="BK434" s="5"/>
      <c r="BL434" s="5"/>
      <c r="BM434" s="5"/>
      <c r="BN434" s="5"/>
      <c r="BO434" s="5"/>
      <c r="BP434" s="5"/>
      <c r="BQ434" s="5"/>
      <c r="BR434" s="5"/>
      <c r="BS434" s="5"/>
      <c r="BT434" s="5"/>
      <c r="BU434" s="5"/>
    </row>
    <row r="435" spans="1:73" hidden="1" x14ac:dyDescent="0.25">
      <c r="A435" s="5"/>
      <c r="B435" s="5"/>
      <c r="C435" s="32" t="s">
        <v>1334</v>
      </c>
      <c r="D435" s="5"/>
      <c r="E435" s="38"/>
      <c r="F435" s="5"/>
      <c r="G435" s="32"/>
      <c r="H435" s="5"/>
      <c r="I435" s="5"/>
      <c r="J435" s="5"/>
      <c r="K435" s="5"/>
      <c r="L435" s="129"/>
      <c r="M435" s="129"/>
      <c r="N435" s="387"/>
      <c r="O435" s="379"/>
      <c r="P435" s="379"/>
      <c r="Q435" s="379"/>
      <c r="R435" s="379"/>
      <c r="S435" s="379"/>
      <c r="T435" s="379"/>
      <c r="U435" s="105"/>
      <c r="V435" s="105"/>
      <c r="W435" s="105"/>
      <c r="X435" s="105"/>
      <c r="Y435" s="5"/>
      <c r="Z435" s="5"/>
      <c r="AA435" s="5"/>
      <c r="AB435" s="5"/>
      <c r="AC435" s="5"/>
      <c r="AD435" s="5"/>
      <c r="AE435" s="5"/>
      <c r="AF435" s="5"/>
      <c r="AG435" s="5"/>
      <c r="AH435" s="5"/>
      <c r="AI435" s="5"/>
      <c r="AJ435" s="5"/>
      <c r="AK435" s="5"/>
      <c r="AL435" s="105" t="s">
        <v>1335</v>
      </c>
      <c r="AM435" s="32"/>
      <c r="AN435" s="32"/>
      <c r="AO435" s="32"/>
      <c r="AP435" s="32"/>
      <c r="AQ435" s="32"/>
      <c r="AR435" s="32"/>
      <c r="AS435" s="32"/>
      <c r="AT435" s="579" t="str">
        <f t="shared" si="11"/>
        <v/>
      </c>
      <c r="AU435" s="579"/>
      <c r="AV435" s="579" t="str">
        <f t="shared" si="12"/>
        <v>Yes</v>
      </c>
      <c r="AW435" s="579"/>
      <c r="AX435" s="109" t="s">
        <v>733</v>
      </c>
      <c r="AY435" s="5"/>
      <c r="AZ435" s="5"/>
      <c r="BA435" s="5"/>
      <c r="BB435" s="579" t="b">
        <f t="shared" si="13"/>
        <v>0</v>
      </c>
      <c r="BC435" s="579"/>
      <c r="BD435" s="5"/>
      <c r="BE435" s="5"/>
      <c r="BF435" s="5"/>
      <c r="BG435" s="5"/>
      <c r="BH435" s="5"/>
      <c r="BI435" s="5"/>
      <c r="BJ435" s="5"/>
      <c r="BK435" s="5"/>
      <c r="BL435" s="5"/>
      <c r="BM435" s="5"/>
      <c r="BN435" s="5"/>
      <c r="BO435" s="5"/>
      <c r="BP435" s="5"/>
      <c r="BQ435" s="5"/>
      <c r="BR435" s="5"/>
      <c r="BS435" s="5"/>
      <c r="BT435" s="5"/>
      <c r="BU435" s="5"/>
    </row>
    <row r="436" spans="1:73" hidden="1" x14ac:dyDescent="0.25">
      <c r="A436" s="5"/>
      <c r="B436" s="5"/>
      <c r="C436" s="32" t="s">
        <v>1336</v>
      </c>
      <c r="D436" s="5"/>
      <c r="E436" s="38"/>
      <c r="F436" s="5"/>
      <c r="G436" s="32"/>
      <c r="H436" s="5"/>
      <c r="I436" s="5"/>
      <c r="J436" s="5"/>
      <c r="K436" s="5"/>
      <c r="L436" s="129"/>
      <c r="M436" s="129"/>
      <c r="N436" s="387"/>
      <c r="O436" s="379"/>
      <c r="P436" s="379"/>
      <c r="Q436" s="379"/>
      <c r="R436" s="379"/>
      <c r="S436" s="379"/>
      <c r="T436" s="379"/>
      <c r="U436" s="105"/>
      <c r="V436" s="105"/>
      <c r="W436" s="105"/>
      <c r="X436" s="105"/>
      <c r="Y436" s="5"/>
      <c r="Z436" s="5"/>
      <c r="AA436" s="5"/>
      <c r="AB436" s="5"/>
      <c r="AC436" s="5"/>
      <c r="AD436" s="5"/>
      <c r="AE436" s="5"/>
      <c r="AF436" s="5"/>
      <c r="AG436" s="5"/>
      <c r="AH436" s="5"/>
      <c r="AI436" s="5"/>
      <c r="AJ436" s="5"/>
      <c r="AK436" s="5"/>
      <c r="AL436" s="105" t="s">
        <v>1337</v>
      </c>
      <c r="AM436" s="32"/>
      <c r="AN436" s="32"/>
      <c r="AO436" s="32"/>
      <c r="AP436" s="32"/>
      <c r="AQ436" s="32"/>
      <c r="AR436" s="32"/>
      <c r="AS436" s="32"/>
      <c r="AT436" s="579" t="str">
        <f t="shared" si="11"/>
        <v/>
      </c>
      <c r="AU436" s="579"/>
      <c r="AV436" s="579" t="str">
        <f t="shared" si="12"/>
        <v>Yes</v>
      </c>
      <c r="AW436" s="579"/>
      <c r="AX436" s="109" t="s">
        <v>733</v>
      </c>
      <c r="AY436" s="5"/>
      <c r="AZ436" s="5"/>
      <c r="BA436" s="5"/>
      <c r="BB436" s="579" t="b">
        <f t="shared" si="13"/>
        <v>0</v>
      </c>
      <c r="BC436" s="579"/>
      <c r="BD436" s="5"/>
      <c r="BE436" s="5"/>
      <c r="BF436" s="5"/>
      <c r="BG436" s="5"/>
      <c r="BH436" s="5"/>
      <c r="BI436" s="5"/>
      <c r="BJ436" s="5"/>
      <c r="BK436" s="5"/>
      <c r="BL436" s="5"/>
      <c r="BM436" s="5"/>
      <c r="BN436" s="5"/>
      <c r="BO436" s="5"/>
      <c r="BP436" s="5"/>
      <c r="BQ436" s="5"/>
      <c r="BR436" s="5"/>
      <c r="BS436" s="5"/>
      <c r="BT436" s="5"/>
      <c r="BU436" s="5"/>
    </row>
    <row r="437" spans="1:73" hidden="1" x14ac:dyDescent="0.25">
      <c r="A437" s="5"/>
      <c r="B437" s="5"/>
      <c r="C437" s="32" t="s">
        <v>1338</v>
      </c>
      <c r="D437" s="5"/>
      <c r="E437" s="38"/>
      <c r="F437" s="5"/>
      <c r="G437" s="32"/>
      <c r="H437" s="5"/>
      <c r="I437" s="5"/>
      <c r="J437" s="5"/>
      <c r="K437" s="5"/>
      <c r="L437" s="129"/>
      <c r="M437" s="129"/>
      <c r="N437" s="387"/>
      <c r="O437" s="379"/>
      <c r="P437" s="379"/>
      <c r="Q437" s="379"/>
      <c r="R437" s="379"/>
      <c r="S437" s="379"/>
      <c r="T437" s="379"/>
      <c r="U437" s="105"/>
      <c r="V437" s="105"/>
      <c r="W437" s="105"/>
      <c r="X437" s="105"/>
      <c r="Y437" s="5"/>
      <c r="Z437" s="5"/>
      <c r="AA437" s="5"/>
      <c r="AB437" s="5"/>
      <c r="AC437" s="5"/>
      <c r="AD437" s="5"/>
      <c r="AE437" s="5"/>
      <c r="AF437" s="5"/>
      <c r="AG437" s="5"/>
      <c r="AH437" s="5"/>
      <c r="AI437" s="5"/>
      <c r="AJ437" s="5"/>
      <c r="AK437" s="5"/>
      <c r="AL437" s="105" t="s">
        <v>1339</v>
      </c>
      <c r="AM437" s="32"/>
      <c r="AN437" s="32"/>
      <c r="AO437" s="32"/>
      <c r="AP437" s="32"/>
      <c r="AQ437" s="32"/>
      <c r="AR437" s="32"/>
      <c r="AS437" s="32"/>
      <c r="AT437" s="579" t="str">
        <f t="shared" si="11"/>
        <v/>
      </c>
      <c r="AU437" s="579"/>
      <c r="AV437" s="579" t="str">
        <f t="shared" si="12"/>
        <v>Yes</v>
      </c>
      <c r="AW437" s="579"/>
      <c r="AX437" s="31" t="s">
        <v>797</v>
      </c>
      <c r="AY437" s="5"/>
      <c r="AZ437" s="5"/>
      <c r="BA437" s="5"/>
      <c r="BB437" s="579" t="b">
        <f t="shared" si="13"/>
        <v>0</v>
      </c>
      <c r="BC437" s="579"/>
      <c r="BD437" s="5"/>
      <c r="BE437" s="5"/>
      <c r="BF437" s="5"/>
      <c r="BG437" s="5"/>
      <c r="BH437" s="5"/>
      <c r="BI437" s="5"/>
      <c r="BJ437" s="5"/>
      <c r="BK437" s="5"/>
      <c r="BL437" s="5"/>
      <c r="BM437" s="5"/>
      <c r="BN437" s="5"/>
      <c r="BO437" s="5"/>
      <c r="BP437" s="5"/>
      <c r="BQ437" s="5"/>
      <c r="BR437" s="5"/>
      <c r="BS437" s="5"/>
      <c r="BT437" s="5"/>
      <c r="BU437" s="5"/>
    </row>
    <row r="438" spans="1:73" hidden="1" x14ac:dyDescent="0.25">
      <c r="A438" s="5"/>
      <c r="B438" s="5"/>
      <c r="C438" s="32" t="s">
        <v>1340</v>
      </c>
      <c r="D438" s="5"/>
      <c r="E438" s="38"/>
      <c r="F438" s="5"/>
      <c r="G438" s="32"/>
      <c r="H438" s="5"/>
      <c r="I438" s="5"/>
      <c r="J438" s="5"/>
      <c r="K438" s="5"/>
      <c r="L438" s="129"/>
      <c r="M438" s="129"/>
      <c r="N438" s="387"/>
      <c r="O438" s="379"/>
      <c r="P438" s="379"/>
      <c r="Q438" s="379"/>
      <c r="R438" s="379"/>
      <c r="S438" s="379"/>
      <c r="T438" s="379"/>
      <c r="U438" s="105"/>
      <c r="V438" s="105"/>
      <c r="W438" s="105"/>
      <c r="X438" s="105"/>
      <c r="Y438" s="5"/>
      <c r="Z438" s="5"/>
      <c r="AA438" s="5"/>
      <c r="AB438" s="5"/>
      <c r="AC438" s="5"/>
      <c r="AD438" s="5"/>
      <c r="AE438" s="5"/>
      <c r="AF438" s="5"/>
      <c r="AG438" s="5"/>
      <c r="AH438" s="5"/>
      <c r="AI438" s="5"/>
      <c r="AJ438" s="5"/>
      <c r="AK438" s="5"/>
      <c r="AL438" s="110" t="s">
        <v>1341</v>
      </c>
      <c r="AM438" s="32"/>
      <c r="AN438" s="32"/>
      <c r="AO438" s="32"/>
      <c r="AP438" s="32"/>
      <c r="AQ438" s="32"/>
      <c r="AR438" s="32"/>
      <c r="AS438" s="32"/>
      <c r="AT438" s="579" t="str">
        <f t="shared" si="11"/>
        <v/>
      </c>
      <c r="AU438" s="579"/>
      <c r="AV438" s="579" t="str">
        <f t="shared" si="12"/>
        <v>Yes</v>
      </c>
      <c r="AW438" s="579"/>
      <c r="AX438" s="108" t="s">
        <v>725</v>
      </c>
      <c r="AY438" s="5"/>
      <c r="AZ438" s="5"/>
      <c r="BA438" s="5"/>
      <c r="BB438" s="579" t="b">
        <f t="shared" si="13"/>
        <v>0</v>
      </c>
      <c r="BC438" s="579"/>
      <c r="BD438" s="5"/>
      <c r="BE438" s="5"/>
      <c r="BF438" s="5"/>
      <c r="BG438" s="5"/>
      <c r="BH438" s="5"/>
      <c r="BI438" s="5"/>
      <c r="BJ438" s="5"/>
      <c r="BK438" s="5"/>
      <c r="BL438" s="5"/>
      <c r="BM438" s="5"/>
      <c r="BN438" s="5"/>
      <c r="BO438" s="5"/>
      <c r="BP438" s="5"/>
      <c r="BQ438" s="5"/>
      <c r="BR438" s="5"/>
      <c r="BS438" s="5"/>
      <c r="BT438" s="5"/>
      <c r="BU438" s="5"/>
    </row>
    <row r="439" spans="1:73" hidden="1" x14ac:dyDescent="0.25">
      <c r="A439" s="5"/>
      <c r="B439" s="5"/>
      <c r="C439" s="32" t="s">
        <v>1342</v>
      </c>
      <c r="D439" s="5"/>
      <c r="E439" s="38"/>
      <c r="F439" s="5"/>
      <c r="G439" s="32"/>
      <c r="H439" s="5"/>
      <c r="I439" s="5"/>
      <c r="J439" s="5"/>
      <c r="K439" s="5"/>
      <c r="L439" s="129"/>
      <c r="M439" s="129"/>
      <c r="N439" s="387"/>
      <c r="O439" s="379"/>
      <c r="P439" s="379"/>
      <c r="Q439" s="379"/>
      <c r="R439" s="379"/>
      <c r="S439" s="379"/>
      <c r="T439" s="379"/>
      <c r="U439" s="105"/>
      <c r="V439" s="105"/>
      <c r="W439" s="105"/>
      <c r="X439" s="105"/>
      <c r="Y439" s="5"/>
      <c r="Z439" s="5"/>
      <c r="AA439" s="5"/>
      <c r="AB439" s="5"/>
      <c r="AC439" s="5"/>
      <c r="AD439" s="5"/>
      <c r="AE439" s="5"/>
      <c r="AF439" s="5"/>
      <c r="AG439" s="5"/>
      <c r="AH439" s="5"/>
      <c r="AI439" s="5"/>
      <c r="AJ439" s="5"/>
      <c r="AK439" s="5"/>
      <c r="AL439" s="105" t="s">
        <v>1343</v>
      </c>
      <c r="AM439" s="32"/>
      <c r="AN439" s="32"/>
      <c r="AO439" s="32"/>
      <c r="AP439" s="32"/>
      <c r="AQ439" s="32"/>
      <c r="AR439" s="32"/>
      <c r="AS439" s="32"/>
      <c r="AT439" s="579" t="str">
        <f t="shared" si="11"/>
        <v/>
      </c>
      <c r="AU439" s="579"/>
      <c r="AV439" s="579" t="str">
        <f t="shared" si="12"/>
        <v>Yes</v>
      </c>
      <c r="AW439" s="579"/>
      <c r="AX439" s="109" t="s">
        <v>733</v>
      </c>
      <c r="AY439" s="5"/>
      <c r="AZ439" s="5"/>
      <c r="BA439" s="5"/>
      <c r="BB439" s="579" t="b">
        <f t="shared" si="13"/>
        <v>0</v>
      </c>
      <c r="BC439" s="579"/>
      <c r="BD439" s="5"/>
      <c r="BE439" s="5"/>
      <c r="BF439" s="5"/>
      <c r="BG439" s="5"/>
      <c r="BH439" s="5"/>
      <c r="BI439" s="5"/>
      <c r="BJ439" s="5"/>
      <c r="BK439" s="5"/>
      <c r="BL439" s="5"/>
      <c r="BM439" s="5"/>
      <c r="BN439" s="5"/>
      <c r="BO439" s="5"/>
      <c r="BP439" s="5"/>
      <c r="BQ439" s="5"/>
      <c r="BR439" s="5"/>
      <c r="BS439" s="5"/>
      <c r="BT439" s="5"/>
      <c r="BU439" s="5"/>
    </row>
    <row r="440" spans="1:73" hidden="1" x14ac:dyDescent="0.25">
      <c r="A440" s="5"/>
      <c r="B440" s="5"/>
      <c r="C440" s="32" t="s">
        <v>1344</v>
      </c>
      <c r="D440" s="5"/>
      <c r="E440" s="38"/>
      <c r="F440" s="5"/>
      <c r="G440" s="32"/>
      <c r="H440" s="5"/>
      <c r="I440" s="5"/>
      <c r="J440" s="5"/>
      <c r="K440" s="5"/>
      <c r="L440" s="129"/>
      <c r="M440" s="129"/>
      <c r="N440" s="387"/>
      <c r="O440" s="379"/>
      <c r="P440" s="379"/>
      <c r="Q440" s="379"/>
      <c r="R440" s="379"/>
      <c r="S440" s="379"/>
      <c r="T440" s="379"/>
      <c r="U440" s="105"/>
      <c r="V440" s="105"/>
      <c r="W440" s="105"/>
      <c r="X440" s="105"/>
      <c r="Y440" s="5"/>
      <c r="Z440" s="5"/>
      <c r="AA440" s="5"/>
      <c r="AB440" s="5"/>
      <c r="AC440" s="5"/>
      <c r="AD440" s="5"/>
      <c r="AE440" s="5"/>
      <c r="AF440" s="5"/>
      <c r="AG440" s="5"/>
      <c r="AH440" s="5"/>
      <c r="AI440" s="5"/>
      <c r="AJ440" s="5"/>
      <c r="AK440" s="5"/>
      <c r="AL440" s="110" t="s">
        <v>1345</v>
      </c>
      <c r="AM440" s="32"/>
      <c r="AN440" s="32"/>
      <c r="AO440" s="32"/>
      <c r="AP440" s="32"/>
      <c r="AQ440" s="32"/>
      <c r="AR440" s="32"/>
      <c r="AS440" s="32"/>
      <c r="AT440" s="579" t="str">
        <f t="shared" si="11"/>
        <v/>
      </c>
      <c r="AU440" s="579"/>
      <c r="AV440" s="579" t="str">
        <f t="shared" si="12"/>
        <v>Yes</v>
      </c>
      <c r="AW440" s="579"/>
      <c r="AX440" s="108" t="s">
        <v>725</v>
      </c>
      <c r="AY440" s="5"/>
      <c r="AZ440" s="5"/>
      <c r="BA440" s="5"/>
      <c r="BB440" s="579" t="b">
        <f t="shared" si="13"/>
        <v>0</v>
      </c>
      <c r="BC440" s="579"/>
      <c r="BD440" s="5"/>
      <c r="BE440" s="5"/>
      <c r="BF440" s="5"/>
      <c r="BG440" s="5"/>
      <c r="BH440" s="5"/>
      <c r="BI440" s="5"/>
      <c r="BJ440" s="5"/>
      <c r="BK440" s="5"/>
      <c r="BL440" s="5"/>
      <c r="BM440" s="5"/>
      <c r="BN440" s="5"/>
      <c r="BO440" s="5"/>
      <c r="BP440" s="5"/>
      <c r="BQ440" s="5"/>
      <c r="BR440" s="5"/>
      <c r="BS440" s="5"/>
      <c r="BT440" s="5"/>
      <c r="BU440" s="5"/>
    </row>
    <row r="441" spans="1:73" hidden="1" x14ac:dyDescent="0.25">
      <c r="A441" s="5"/>
      <c r="B441" s="5"/>
      <c r="C441" s="32" t="s">
        <v>1346</v>
      </c>
      <c r="D441" s="5"/>
      <c r="E441" s="38"/>
      <c r="F441" s="5"/>
      <c r="G441" s="32"/>
      <c r="H441" s="5"/>
      <c r="I441" s="5"/>
      <c r="J441" s="5"/>
      <c r="K441" s="5"/>
      <c r="L441" s="129"/>
      <c r="M441" s="129"/>
      <c r="N441" s="387"/>
      <c r="O441" s="379"/>
      <c r="P441" s="379"/>
      <c r="Q441" s="379"/>
      <c r="R441" s="379"/>
      <c r="S441" s="379"/>
      <c r="T441" s="379"/>
      <c r="U441" s="105"/>
      <c r="V441" s="105"/>
      <c r="W441" s="105"/>
      <c r="X441" s="105"/>
      <c r="Y441" s="5"/>
      <c r="Z441" s="5"/>
      <c r="AA441" s="5"/>
      <c r="AB441" s="5"/>
      <c r="AC441" s="5"/>
      <c r="AD441" s="5"/>
      <c r="AE441" s="5"/>
      <c r="AF441" s="5"/>
      <c r="AG441" s="5"/>
      <c r="AH441" s="5"/>
      <c r="AI441" s="5"/>
      <c r="AJ441" s="5"/>
      <c r="AK441" s="5"/>
      <c r="AL441" s="105" t="s">
        <v>1348</v>
      </c>
      <c r="AM441" s="32"/>
      <c r="AN441" s="32"/>
      <c r="AO441" s="32"/>
      <c r="AP441" s="32"/>
      <c r="AQ441" s="32"/>
      <c r="AR441" s="32"/>
      <c r="AS441" s="32"/>
      <c r="AT441" s="579" t="str">
        <f t="shared" si="11"/>
        <v/>
      </c>
      <c r="AU441" s="579"/>
      <c r="AV441" s="579" t="str">
        <f t="shared" si="12"/>
        <v>Yes</v>
      </c>
      <c r="AW441" s="579"/>
      <c r="AX441" s="31" t="s">
        <v>743</v>
      </c>
      <c r="AY441" s="5"/>
      <c r="AZ441" s="5"/>
      <c r="BA441" s="5"/>
      <c r="BB441" s="579" t="b">
        <f t="shared" si="13"/>
        <v>0</v>
      </c>
      <c r="BC441" s="579"/>
      <c r="BD441" s="5"/>
      <c r="BE441" s="5"/>
      <c r="BF441" s="5"/>
      <c r="BG441" s="5"/>
      <c r="BH441" s="5"/>
      <c r="BI441" s="5"/>
      <c r="BJ441" s="5"/>
      <c r="BK441" s="5"/>
      <c r="BL441" s="5"/>
      <c r="BM441" s="5"/>
      <c r="BN441" s="5"/>
      <c r="BO441" s="5"/>
      <c r="BP441" s="5"/>
      <c r="BQ441" s="5"/>
      <c r="BR441" s="5"/>
      <c r="BS441" s="5"/>
      <c r="BT441" s="5"/>
      <c r="BU441" s="5"/>
    </row>
    <row r="442" spans="1:73" hidden="1" x14ac:dyDescent="0.25">
      <c r="A442" s="5"/>
      <c r="B442" s="5"/>
      <c r="C442" s="32" t="s">
        <v>1349</v>
      </c>
      <c r="D442" s="5"/>
      <c r="E442" s="38"/>
      <c r="F442" s="5"/>
      <c r="G442" s="32"/>
      <c r="H442" s="5"/>
      <c r="I442" s="5"/>
      <c r="J442" s="5"/>
      <c r="K442" s="5"/>
      <c r="L442" s="129"/>
      <c r="M442" s="129"/>
      <c r="N442" s="387"/>
      <c r="O442" s="379"/>
      <c r="P442" s="379"/>
      <c r="Q442" s="379"/>
      <c r="R442" s="379"/>
      <c r="S442" s="379"/>
      <c r="T442" s="379"/>
      <c r="U442" s="105"/>
      <c r="V442" s="105"/>
      <c r="W442" s="105"/>
      <c r="X442" s="105"/>
      <c r="Y442" s="5"/>
      <c r="Z442" s="5"/>
      <c r="AA442" s="5"/>
      <c r="AB442" s="5"/>
      <c r="AC442" s="5"/>
      <c r="AD442" s="5"/>
      <c r="AE442" s="5"/>
      <c r="AF442" s="5"/>
      <c r="AG442" s="5"/>
      <c r="AH442" s="5"/>
      <c r="AI442" s="5"/>
      <c r="AJ442" s="5"/>
      <c r="AK442" s="5"/>
      <c r="AL442" s="105" t="s">
        <v>1350</v>
      </c>
      <c r="AM442" s="32"/>
      <c r="AN442" s="32"/>
      <c r="AO442" s="32"/>
      <c r="AP442" s="32"/>
      <c r="AQ442" s="32"/>
      <c r="AR442" s="32"/>
      <c r="AS442" s="32"/>
      <c r="AT442" s="579" t="str">
        <f t="shared" si="11"/>
        <v/>
      </c>
      <c r="AU442" s="579"/>
      <c r="AV442" s="579" t="str">
        <f t="shared" si="12"/>
        <v>Yes</v>
      </c>
      <c r="AW442" s="579"/>
      <c r="AX442" s="109" t="s">
        <v>733</v>
      </c>
      <c r="AY442" s="5"/>
      <c r="AZ442" s="5"/>
      <c r="BA442" s="5"/>
      <c r="BB442" s="579" t="b">
        <f t="shared" si="13"/>
        <v>0</v>
      </c>
      <c r="BC442" s="579"/>
      <c r="BD442" s="5"/>
      <c r="BE442" s="5"/>
      <c r="BF442" s="5"/>
      <c r="BG442" s="5"/>
      <c r="BH442" s="5"/>
      <c r="BI442" s="5"/>
      <c r="BJ442" s="5"/>
      <c r="BK442" s="5"/>
      <c r="BL442" s="5"/>
      <c r="BM442" s="5"/>
      <c r="BN442" s="5"/>
      <c r="BO442" s="5"/>
      <c r="BP442" s="5"/>
      <c r="BQ442" s="5"/>
      <c r="BR442" s="5"/>
      <c r="BS442" s="5"/>
      <c r="BT442" s="5"/>
      <c r="BU442" s="5"/>
    </row>
    <row r="443" spans="1:73" hidden="1" x14ac:dyDescent="0.25">
      <c r="A443" s="5"/>
      <c r="B443" s="5"/>
      <c r="C443" s="32" t="s">
        <v>1351</v>
      </c>
      <c r="D443" s="5"/>
      <c r="E443" s="38"/>
      <c r="F443" s="5"/>
      <c r="G443" s="32"/>
      <c r="H443" s="5"/>
      <c r="I443" s="5"/>
      <c r="J443" s="5"/>
      <c r="K443" s="5"/>
      <c r="L443" s="129"/>
      <c r="M443" s="129"/>
      <c r="N443" s="387"/>
      <c r="O443" s="379"/>
      <c r="P443" s="379"/>
      <c r="Q443" s="379"/>
      <c r="R443" s="379"/>
      <c r="S443" s="379"/>
      <c r="T443" s="379"/>
      <c r="U443" s="105"/>
      <c r="V443" s="105"/>
      <c r="W443" s="105"/>
      <c r="X443" s="105"/>
      <c r="Y443" s="5"/>
      <c r="Z443" s="5"/>
      <c r="AA443" s="5"/>
      <c r="AB443" s="5"/>
      <c r="AC443" s="5"/>
      <c r="AD443" s="5"/>
      <c r="AE443" s="5"/>
      <c r="AF443" s="5"/>
      <c r="AG443" s="5"/>
      <c r="AH443" s="5"/>
      <c r="AI443" s="5"/>
      <c r="AJ443" s="5"/>
      <c r="AK443" s="5"/>
      <c r="AL443" s="105" t="s">
        <v>1352</v>
      </c>
      <c r="AM443" s="32"/>
      <c r="AN443" s="32"/>
      <c r="AO443" s="32"/>
      <c r="AP443" s="32"/>
      <c r="AQ443" s="32"/>
      <c r="AR443" s="32"/>
      <c r="AS443" s="32"/>
      <c r="AT443" s="579" t="str">
        <f t="shared" si="11"/>
        <v/>
      </c>
      <c r="AU443" s="579"/>
      <c r="AV443" s="579" t="str">
        <f t="shared" si="12"/>
        <v>Yes</v>
      </c>
      <c r="AW443" s="579"/>
      <c r="AX443" s="109" t="s">
        <v>733</v>
      </c>
      <c r="AY443" s="5"/>
      <c r="AZ443" s="5"/>
      <c r="BA443" s="5"/>
      <c r="BB443" s="579" t="b">
        <f t="shared" si="13"/>
        <v>0</v>
      </c>
      <c r="BC443" s="579"/>
      <c r="BD443" s="5"/>
      <c r="BE443" s="5"/>
      <c r="BF443" s="5"/>
      <c r="BG443" s="5"/>
      <c r="BH443" s="5"/>
      <c r="BI443" s="5"/>
      <c r="BJ443" s="5"/>
      <c r="BK443" s="5"/>
      <c r="BL443" s="5"/>
      <c r="BM443" s="5"/>
      <c r="BN443" s="5"/>
      <c r="BO443" s="5"/>
      <c r="BP443" s="5"/>
      <c r="BQ443" s="5"/>
      <c r="BR443" s="5"/>
      <c r="BS443" s="5"/>
      <c r="BT443" s="5"/>
      <c r="BU443" s="5"/>
    </row>
    <row r="444" spans="1:73" hidden="1" x14ac:dyDescent="0.25">
      <c r="A444" s="5"/>
      <c r="B444" s="5"/>
      <c r="C444" s="32" t="s">
        <v>1353</v>
      </c>
      <c r="D444" s="5"/>
      <c r="E444" s="38"/>
      <c r="F444" s="5"/>
      <c r="G444" s="32"/>
      <c r="H444" s="5"/>
      <c r="I444" s="5"/>
      <c r="J444" s="5"/>
      <c r="K444" s="5"/>
      <c r="L444" s="129"/>
      <c r="M444" s="129"/>
      <c r="N444" s="387"/>
      <c r="O444" s="379"/>
      <c r="P444" s="379"/>
      <c r="Q444" s="379"/>
      <c r="R444" s="379"/>
      <c r="S444" s="379"/>
      <c r="T444" s="379"/>
      <c r="U444" s="105"/>
      <c r="V444" s="105"/>
      <c r="W444" s="105"/>
      <c r="X444" s="105"/>
      <c r="Y444" s="5"/>
      <c r="Z444" s="5"/>
      <c r="AA444" s="5"/>
      <c r="AB444" s="5"/>
      <c r="AC444" s="5"/>
      <c r="AD444" s="5"/>
      <c r="AE444" s="5"/>
      <c r="AF444" s="5"/>
      <c r="AG444" s="5"/>
      <c r="AH444" s="5"/>
      <c r="AI444" s="5"/>
      <c r="AJ444" s="5"/>
      <c r="AK444" s="5"/>
      <c r="AL444" s="105" t="s">
        <v>1354</v>
      </c>
      <c r="AM444" s="32"/>
      <c r="AN444" s="32"/>
      <c r="AO444" s="32"/>
      <c r="AP444" s="32"/>
      <c r="AQ444" s="32"/>
      <c r="AR444" s="32"/>
      <c r="AS444" s="32"/>
      <c r="AT444" s="579" t="str">
        <f t="shared" si="11"/>
        <v/>
      </c>
      <c r="AU444" s="579"/>
      <c r="AV444" s="579" t="str">
        <f t="shared" si="12"/>
        <v>Yes</v>
      </c>
      <c r="AW444" s="579"/>
      <c r="AX444" s="109" t="s">
        <v>725</v>
      </c>
      <c r="AY444" s="5"/>
      <c r="AZ444" s="5"/>
      <c r="BA444" s="5"/>
      <c r="BB444" s="579" t="b">
        <f t="shared" si="13"/>
        <v>0</v>
      </c>
      <c r="BC444" s="579"/>
      <c r="BD444" s="5"/>
      <c r="BE444" s="5"/>
      <c r="BF444" s="5"/>
      <c r="BG444" s="5"/>
      <c r="BH444" s="5"/>
      <c r="BI444" s="5"/>
      <c r="BJ444" s="5"/>
      <c r="BK444" s="5"/>
      <c r="BL444" s="5"/>
      <c r="BM444" s="5"/>
      <c r="BN444" s="5"/>
      <c r="BO444" s="5"/>
      <c r="BP444" s="5"/>
      <c r="BQ444" s="5"/>
      <c r="BR444" s="5"/>
      <c r="BS444" s="5"/>
      <c r="BT444" s="5"/>
      <c r="BU444" s="5"/>
    </row>
    <row r="445" spans="1:73" hidden="1" x14ac:dyDescent="0.25">
      <c r="A445" s="5"/>
      <c r="B445" s="5"/>
      <c r="C445" s="32" t="s">
        <v>1355</v>
      </c>
      <c r="D445" s="5"/>
      <c r="E445" s="38"/>
      <c r="F445" s="5"/>
      <c r="G445" s="32"/>
      <c r="H445" s="5"/>
      <c r="I445" s="5"/>
      <c r="J445" s="5"/>
      <c r="K445" s="5"/>
      <c r="L445" s="129"/>
      <c r="M445" s="129"/>
      <c r="N445" s="387"/>
      <c r="O445" s="379"/>
      <c r="P445" s="379"/>
      <c r="Q445" s="379"/>
      <c r="R445" s="379"/>
      <c r="S445" s="379"/>
      <c r="T445" s="379"/>
      <c r="U445" s="105"/>
      <c r="V445" s="105"/>
      <c r="W445" s="105"/>
      <c r="X445" s="105"/>
      <c r="Y445" s="5"/>
      <c r="Z445" s="5"/>
      <c r="AA445" s="5"/>
      <c r="AB445" s="5"/>
      <c r="AC445" s="5"/>
      <c r="AD445" s="5"/>
      <c r="AE445" s="5"/>
      <c r="AF445" s="5"/>
      <c r="AG445" s="5"/>
      <c r="AH445" s="5"/>
      <c r="AI445" s="5"/>
      <c r="AJ445" s="5"/>
      <c r="AK445" s="5"/>
      <c r="AL445" s="105" t="s">
        <v>1356</v>
      </c>
      <c r="AM445" s="32"/>
      <c r="AN445" s="32"/>
      <c r="AO445" s="32"/>
      <c r="AP445" s="32"/>
      <c r="AQ445" s="32"/>
      <c r="AR445" s="32"/>
      <c r="AS445" s="32"/>
      <c r="AT445" s="579" t="str">
        <f t="shared" si="11"/>
        <v/>
      </c>
      <c r="AU445" s="579"/>
      <c r="AV445" s="579" t="str">
        <f t="shared" si="12"/>
        <v>Yes</v>
      </c>
      <c r="AW445" s="579"/>
      <c r="AX445" s="31" t="s">
        <v>797</v>
      </c>
      <c r="AY445" s="5"/>
      <c r="AZ445" s="5"/>
      <c r="BA445" s="5"/>
      <c r="BB445" s="579" t="b">
        <f t="shared" si="13"/>
        <v>0</v>
      </c>
      <c r="BC445" s="579"/>
      <c r="BD445" s="5"/>
      <c r="BE445" s="5"/>
      <c r="BF445" s="5"/>
      <c r="BG445" s="5"/>
      <c r="BH445" s="5"/>
      <c r="BI445" s="5"/>
      <c r="BJ445" s="5"/>
      <c r="BK445" s="5"/>
      <c r="BL445" s="5"/>
      <c r="BM445" s="5"/>
      <c r="BN445" s="5"/>
      <c r="BO445" s="5"/>
      <c r="BP445" s="5"/>
      <c r="BQ445" s="5"/>
      <c r="BR445" s="5"/>
      <c r="BS445" s="5"/>
      <c r="BT445" s="5"/>
      <c r="BU445" s="5"/>
    </row>
    <row r="446" spans="1:73" hidden="1" x14ac:dyDescent="0.25">
      <c r="A446" s="5"/>
      <c r="B446" s="5"/>
      <c r="C446" s="32" t="s">
        <v>1357</v>
      </c>
      <c r="D446" s="5"/>
      <c r="E446" s="38"/>
      <c r="F446" s="5"/>
      <c r="G446" s="32"/>
      <c r="H446" s="5"/>
      <c r="I446" s="5"/>
      <c r="J446" s="5"/>
      <c r="K446" s="5"/>
      <c r="L446" s="129"/>
      <c r="M446" s="129"/>
      <c r="N446" s="387"/>
      <c r="O446" s="379"/>
      <c r="P446" s="379"/>
      <c r="Q446" s="379"/>
      <c r="R446" s="379"/>
      <c r="S446" s="379"/>
      <c r="T446" s="379"/>
      <c r="U446" s="105"/>
      <c r="V446" s="105"/>
      <c r="W446" s="105"/>
      <c r="X446" s="105"/>
      <c r="Y446" s="5"/>
      <c r="Z446" s="5"/>
      <c r="AA446" s="5"/>
      <c r="AB446" s="5"/>
      <c r="AC446" s="5"/>
      <c r="AD446" s="5"/>
      <c r="AE446" s="5"/>
      <c r="AF446" s="5"/>
      <c r="AG446" s="5"/>
      <c r="AH446" s="5"/>
      <c r="AI446" s="5"/>
      <c r="AJ446" s="5"/>
      <c r="AK446" s="5"/>
      <c r="AL446" s="105" t="s">
        <v>1358</v>
      </c>
      <c r="AM446" s="32"/>
      <c r="AN446" s="32"/>
      <c r="AO446" s="32"/>
      <c r="AP446" s="32"/>
      <c r="AQ446" s="32"/>
      <c r="AR446" s="32"/>
      <c r="AS446" s="32"/>
      <c r="AT446" s="579" t="str">
        <f t="shared" si="11"/>
        <v/>
      </c>
      <c r="AU446" s="579"/>
      <c r="AV446" s="579" t="str">
        <f t="shared" si="12"/>
        <v>Yes</v>
      </c>
      <c r="AW446" s="579"/>
      <c r="AX446" s="31" t="s">
        <v>797</v>
      </c>
      <c r="AY446" s="5"/>
      <c r="AZ446" s="5"/>
      <c r="BA446" s="5"/>
      <c r="BB446" s="579" t="b">
        <f t="shared" si="13"/>
        <v>0</v>
      </c>
      <c r="BC446" s="579"/>
      <c r="BD446" s="5"/>
      <c r="BE446" s="5"/>
      <c r="BF446" s="5"/>
      <c r="BG446" s="5"/>
      <c r="BH446" s="5"/>
      <c r="BI446" s="5"/>
      <c r="BJ446" s="5"/>
      <c r="BK446" s="5"/>
      <c r="BL446" s="5"/>
      <c r="BM446" s="5"/>
      <c r="BN446" s="5"/>
      <c r="BO446" s="5"/>
      <c r="BP446" s="5"/>
      <c r="BQ446" s="5"/>
      <c r="BR446" s="5"/>
      <c r="BS446" s="5"/>
      <c r="BT446" s="5"/>
      <c r="BU446" s="5"/>
    </row>
    <row r="447" spans="1:73" hidden="1" x14ac:dyDescent="0.25">
      <c r="A447" s="5"/>
      <c r="B447" s="5"/>
      <c r="C447" s="32" t="s">
        <v>1359</v>
      </c>
      <c r="D447" s="5"/>
      <c r="E447" s="38"/>
      <c r="F447" s="5"/>
      <c r="G447" s="32"/>
      <c r="H447" s="5"/>
      <c r="I447" s="5"/>
      <c r="J447" s="5"/>
      <c r="K447" s="5"/>
      <c r="L447" s="129"/>
      <c r="M447" s="129"/>
      <c r="N447" s="387"/>
      <c r="O447" s="379"/>
      <c r="P447" s="379"/>
      <c r="Q447" s="379"/>
      <c r="R447" s="379"/>
      <c r="S447" s="379"/>
      <c r="T447" s="379"/>
      <c r="U447" s="105"/>
      <c r="V447" s="105"/>
      <c r="W447" s="105"/>
      <c r="X447" s="105"/>
      <c r="Y447" s="5"/>
      <c r="Z447" s="5"/>
      <c r="AA447" s="5"/>
      <c r="AB447" s="5"/>
      <c r="AC447" s="5"/>
      <c r="AD447" s="5"/>
      <c r="AE447" s="5"/>
      <c r="AF447" s="5"/>
      <c r="AG447" s="5"/>
      <c r="AH447" s="5"/>
      <c r="AI447" s="5"/>
      <c r="AJ447" s="5"/>
      <c r="AK447" s="5"/>
      <c r="AL447" s="105" t="s">
        <v>1360</v>
      </c>
      <c r="AM447" s="32"/>
      <c r="AN447" s="32"/>
      <c r="AO447" s="32"/>
      <c r="AP447" s="32"/>
      <c r="AQ447" s="32"/>
      <c r="AR447" s="32"/>
      <c r="AS447" s="32"/>
      <c r="AT447" s="579" t="str">
        <f t="shared" ref="AT447:AT510" si="14">IF($AL447=$Q$183,"Yes","")</f>
        <v/>
      </c>
      <c r="AU447" s="579"/>
      <c r="AV447" s="579" t="str">
        <f t="shared" si="12"/>
        <v>Yes</v>
      </c>
      <c r="AW447" s="579"/>
      <c r="AX447" s="109" t="s">
        <v>725</v>
      </c>
      <c r="AY447" s="5"/>
      <c r="AZ447" s="5"/>
      <c r="BA447" s="5"/>
      <c r="BB447" s="579" t="b">
        <f t="shared" si="13"/>
        <v>0</v>
      </c>
      <c r="BC447" s="579"/>
      <c r="BD447" s="5"/>
      <c r="BE447" s="5"/>
      <c r="BF447" s="5"/>
      <c r="BG447" s="5"/>
      <c r="BH447" s="5"/>
      <c r="BI447" s="5"/>
      <c r="BJ447" s="5"/>
      <c r="BK447" s="5"/>
      <c r="BL447" s="5"/>
      <c r="BM447" s="5"/>
      <c r="BN447" s="5"/>
      <c r="BO447" s="5"/>
      <c r="BP447" s="5"/>
      <c r="BQ447" s="5"/>
      <c r="BR447" s="5"/>
      <c r="BS447" s="5"/>
      <c r="BT447" s="5"/>
      <c r="BU447" s="5"/>
    </row>
    <row r="448" spans="1:73" hidden="1" x14ac:dyDescent="0.25">
      <c r="A448" s="5"/>
      <c r="B448" s="5"/>
      <c r="C448" s="32" t="s">
        <v>1361</v>
      </c>
      <c r="D448" s="5"/>
      <c r="E448" s="38"/>
      <c r="F448" s="5"/>
      <c r="G448" s="32"/>
      <c r="H448" s="5"/>
      <c r="I448" s="5"/>
      <c r="J448" s="5"/>
      <c r="K448" s="5"/>
      <c r="L448" s="129"/>
      <c r="M448" s="129"/>
      <c r="N448" s="387"/>
      <c r="O448" s="379"/>
      <c r="P448" s="379"/>
      <c r="Q448" s="379"/>
      <c r="R448" s="379"/>
      <c r="S448" s="379"/>
      <c r="T448" s="379"/>
      <c r="U448" s="105"/>
      <c r="V448" s="105"/>
      <c r="W448" s="105"/>
      <c r="X448" s="105"/>
      <c r="Y448" s="5"/>
      <c r="Z448" s="5"/>
      <c r="AA448" s="5"/>
      <c r="AB448" s="5"/>
      <c r="AC448" s="5"/>
      <c r="AD448" s="5"/>
      <c r="AE448" s="5"/>
      <c r="AF448" s="5"/>
      <c r="AG448" s="5"/>
      <c r="AH448" s="5"/>
      <c r="AI448" s="5"/>
      <c r="AJ448" s="5"/>
      <c r="AK448" s="5"/>
      <c r="AL448" s="105" t="s">
        <v>1362</v>
      </c>
      <c r="AM448" s="32"/>
      <c r="AN448" s="32"/>
      <c r="AO448" s="32"/>
      <c r="AP448" s="32"/>
      <c r="AQ448" s="32"/>
      <c r="AR448" s="32"/>
      <c r="AS448" s="32"/>
      <c r="AT448" s="579" t="str">
        <f t="shared" si="14"/>
        <v/>
      </c>
      <c r="AU448" s="579"/>
      <c r="AV448" s="579" t="str">
        <f t="shared" ref="AV448:AV511" si="15">IF(AX448="90.1-2001","No","Yes")</f>
        <v>Yes</v>
      </c>
      <c r="AW448" s="579"/>
      <c r="AX448" s="109" t="s">
        <v>733</v>
      </c>
      <c r="AY448" s="5"/>
      <c r="AZ448" s="5"/>
      <c r="BA448" s="5"/>
      <c r="BB448" s="579" t="b">
        <f t="shared" ref="BB448:BB511" si="16">AND(AT448="Yes",AV448="Yes")</f>
        <v>0</v>
      </c>
      <c r="BC448" s="579"/>
      <c r="BD448" s="5"/>
      <c r="BE448" s="5"/>
      <c r="BF448" s="5"/>
      <c r="BG448" s="5"/>
      <c r="BH448" s="5"/>
      <c r="BI448" s="5"/>
      <c r="BJ448" s="5"/>
      <c r="BK448" s="5"/>
      <c r="BL448" s="5"/>
      <c r="BM448" s="5"/>
      <c r="BN448" s="5"/>
      <c r="BO448" s="5"/>
      <c r="BP448" s="5"/>
      <c r="BQ448" s="5"/>
      <c r="BR448" s="5"/>
      <c r="BS448" s="5"/>
      <c r="BT448" s="5"/>
      <c r="BU448" s="5"/>
    </row>
    <row r="449" spans="1:73" hidden="1" x14ac:dyDescent="0.25">
      <c r="A449" s="5"/>
      <c r="B449" s="5"/>
      <c r="C449" s="32" t="s">
        <v>1363</v>
      </c>
      <c r="D449" s="5"/>
      <c r="E449" s="38"/>
      <c r="F449" s="5"/>
      <c r="G449" s="32"/>
      <c r="H449" s="5"/>
      <c r="I449" s="5"/>
      <c r="J449" s="5"/>
      <c r="K449" s="5"/>
      <c r="L449" s="129"/>
      <c r="M449" s="129"/>
      <c r="N449" s="387"/>
      <c r="O449" s="379"/>
      <c r="P449" s="379"/>
      <c r="Q449" s="379"/>
      <c r="R449" s="379"/>
      <c r="S449" s="379"/>
      <c r="T449" s="379"/>
      <c r="U449" s="105"/>
      <c r="V449" s="105"/>
      <c r="W449" s="105"/>
      <c r="X449" s="105"/>
      <c r="Y449" s="5"/>
      <c r="Z449" s="5"/>
      <c r="AA449" s="5"/>
      <c r="AB449" s="5"/>
      <c r="AC449" s="5"/>
      <c r="AD449" s="5"/>
      <c r="AE449" s="5"/>
      <c r="AF449" s="5"/>
      <c r="AG449" s="5"/>
      <c r="AH449" s="5"/>
      <c r="AI449" s="5"/>
      <c r="AJ449" s="5"/>
      <c r="AK449" s="5"/>
      <c r="AL449" s="110" t="s">
        <v>1364</v>
      </c>
      <c r="AM449" s="32"/>
      <c r="AN449" s="32"/>
      <c r="AO449" s="32"/>
      <c r="AP449" s="32"/>
      <c r="AQ449" s="32"/>
      <c r="AR449" s="32"/>
      <c r="AS449" s="32"/>
      <c r="AT449" s="579" t="str">
        <f t="shared" si="14"/>
        <v/>
      </c>
      <c r="AU449" s="579"/>
      <c r="AV449" s="579" t="str">
        <f t="shared" si="15"/>
        <v>Yes</v>
      </c>
      <c r="AW449" s="579"/>
      <c r="AX449" s="108" t="s">
        <v>725</v>
      </c>
      <c r="AY449" s="5"/>
      <c r="AZ449" s="5"/>
      <c r="BA449" s="5"/>
      <c r="BB449" s="579" t="b">
        <f t="shared" si="16"/>
        <v>0</v>
      </c>
      <c r="BC449" s="579"/>
      <c r="BD449" s="5"/>
      <c r="BE449" s="5"/>
      <c r="BF449" s="5"/>
      <c r="BG449" s="5"/>
      <c r="BH449" s="5"/>
      <c r="BI449" s="5"/>
      <c r="BJ449" s="5"/>
      <c r="BK449" s="5"/>
      <c r="BL449" s="5"/>
      <c r="BM449" s="5"/>
      <c r="BN449" s="5"/>
      <c r="BO449" s="5"/>
      <c r="BP449" s="5"/>
      <c r="BQ449" s="5"/>
      <c r="BR449" s="5"/>
      <c r="BS449" s="5"/>
      <c r="BT449" s="5"/>
      <c r="BU449" s="5"/>
    </row>
    <row r="450" spans="1:73" hidden="1" x14ac:dyDescent="0.25">
      <c r="A450" s="5"/>
      <c r="B450" s="5"/>
      <c r="C450" s="32" t="s">
        <v>1365</v>
      </c>
      <c r="D450" s="5"/>
      <c r="E450" s="38"/>
      <c r="F450" s="5"/>
      <c r="G450" s="32"/>
      <c r="H450" s="5"/>
      <c r="I450" s="5"/>
      <c r="J450" s="5"/>
      <c r="K450" s="5"/>
      <c r="L450" s="129"/>
      <c r="M450" s="129"/>
      <c r="N450" s="387"/>
      <c r="O450" s="379"/>
      <c r="P450" s="379"/>
      <c r="Q450" s="379"/>
      <c r="R450" s="379"/>
      <c r="S450" s="379"/>
      <c r="T450" s="379"/>
      <c r="U450" s="105"/>
      <c r="V450" s="105"/>
      <c r="W450" s="105"/>
      <c r="X450" s="105"/>
      <c r="Y450" s="5"/>
      <c r="Z450" s="5"/>
      <c r="AA450" s="5"/>
      <c r="AB450" s="5"/>
      <c r="AC450" s="5"/>
      <c r="AD450" s="5"/>
      <c r="AE450" s="5"/>
      <c r="AF450" s="5"/>
      <c r="AG450" s="5"/>
      <c r="AH450" s="5"/>
      <c r="AI450" s="5"/>
      <c r="AJ450" s="5"/>
      <c r="AK450" s="5"/>
      <c r="AL450" s="107" t="s">
        <v>1366</v>
      </c>
      <c r="AM450" s="32"/>
      <c r="AN450" s="32"/>
      <c r="AO450" s="32"/>
      <c r="AP450" s="32"/>
      <c r="AQ450" s="32"/>
      <c r="AR450" s="32"/>
      <c r="AS450" s="32"/>
      <c r="AT450" s="579" t="str">
        <f t="shared" si="14"/>
        <v/>
      </c>
      <c r="AU450" s="579"/>
      <c r="AV450" s="579" t="str">
        <f t="shared" si="15"/>
        <v>Yes</v>
      </c>
      <c r="AW450" s="579"/>
      <c r="AX450" s="108" t="s">
        <v>725</v>
      </c>
      <c r="AY450" s="5"/>
      <c r="AZ450" s="5"/>
      <c r="BA450" s="5"/>
      <c r="BB450" s="579" t="b">
        <f t="shared" si="16"/>
        <v>0</v>
      </c>
      <c r="BC450" s="579"/>
      <c r="BD450" s="5"/>
      <c r="BE450" s="5"/>
      <c r="BF450" s="5"/>
      <c r="BG450" s="5"/>
      <c r="BH450" s="5"/>
      <c r="BI450" s="5"/>
      <c r="BJ450" s="5"/>
      <c r="BK450" s="5"/>
      <c r="BL450" s="5"/>
      <c r="BM450" s="5"/>
      <c r="BN450" s="5"/>
      <c r="BO450" s="5"/>
      <c r="BP450" s="5"/>
      <c r="BQ450" s="5"/>
      <c r="BR450" s="5"/>
      <c r="BS450" s="5"/>
      <c r="BT450" s="5"/>
      <c r="BU450" s="5"/>
    </row>
    <row r="451" spans="1:73" hidden="1" x14ac:dyDescent="0.25">
      <c r="A451" s="5"/>
      <c r="B451" s="5"/>
      <c r="C451" s="32" t="s">
        <v>1367</v>
      </c>
      <c r="D451" s="5"/>
      <c r="E451" s="38"/>
      <c r="F451" s="5"/>
      <c r="G451" s="32"/>
      <c r="H451" s="5"/>
      <c r="I451" s="5"/>
      <c r="J451" s="5"/>
      <c r="K451" s="5"/>
      <c r="L451" s="129"/>
      <c r="M451" s="129"/>
      <c r="N451" s="387"/>
      <c r="O451" s="379"/>
      <c r="P451" s="379"/>
      <c r="Q451" s="379"/>
      <c r="R451" s="379"/>
      <c r="S451" s="379"/>
      <c r="T451" s="379"/>
      <c r="U451" s="105"/>
      <c r="V451" s="105"/>
      <c r="W451" s="105"/>
      <c r="X451" s="105"/>
      <c r="Y451" s="5"/>
      <c r="Z451" s="5"/>
      <c r="AA451" s="5"/>
      <c r="AB451" s="5"/>
      <c r="AC451" s="5"/>
      <c r="AD451" s="5"/>
      <c r="AE451" s="5"/>
      <c r="AF451" s="5"/>
      <c r="AG451" s="5"/>
      <c r="AH451" s="5"/>
      <c r="AI451" s="5"/>
      <c r="AJ451" s="5"/>
      <c r="AK451" s="5"/>
      <c r="AL451" s="105" t="s">
        <v>1368</v>
      </c>
      <c r="AM451" s="32"/>
      <c r="AN451" s="32"/>
      <c r="AO451" s="32"/>
      <c r="AP451" s="32"/>
      <c r="AQ451" s="32"/>
      <c r="AR451" s="32"/>
      <c r="AS451" s="32"/>
      <c r="AT451" s="579" t="str">
        <f t="shared" si="14"/>
        <v/>
      </c>
      <c r="AU451" s="579"/>
      <c r="AV451" s="579" t="str">
        <f t="shared" si="15"/>
        <v>Yes</v>
      </c>
      <c r="AW451" s="579"/>
      <c r="AX451" s="109" t="s">
        <v>725</v>
      </c>
      <c r="AY451" s="5"/>
      <c r="AZ451" s="5"/>
      <c r="BA451" s="5"/>
      <c r="BB451" s="579" t="b">
        <f t="shared" si="16"/>
        <v>0</v>
      </c>
      <c r="BC451" s="579"/>
      <c r="BD451" s="5"/>
      <c r="BE451" s="5"/>
      <c r="BF451" s="5"/>
      <c r="BG451" s="5"/>
      <c r="BH451" s="5"/>
      <c r="BI451" s="5"/>
      <c r="BJ451" s="5"/>
      <c r="BK451" s="5"/>
      <c r="BL451" s="5"/>
      <c r="BM451" s="5"/>
      <c r="BN451" s="5"/>
      <c r="BO451" s="5"/>
      <c r="BP451" s="5"/>
      <c r="BQ451" s="5"/>
      <c r="BR451" s="5"/>
      <c r="BS451" s="5"/>
      <c r="BT451" s="5"/>
      <c r="BU451" s="5"/>
    </row>
    <row r="452" spans="1:73" hidden="1" x14ac:dyDescent="0.25">
      <c r="A452" s="5"/>
      <c r="B452" s="5"/>
      <c r="C452" s="32" t="s">
        <v>1369</v>
      </c>
      <c r="D452" s="5"/>
      <c r="E452" s="38"/>
      <c r="F452" s="5"/>
      <c r="G452" s="32"/>
      <c r="H452" s="5"/>
      <c r="I452" s="5"/>
      <c r="J452" s="5"/>
      <c r="K452" s="5"/>
      <c r="L452" s="129"/>
      <c r="M452" s="129"/>
      <c r="N452" s="387"/>
      <c r="O452" s="379"/>
      <c r="P452" s="379"/>
      <c r="Q452" s="379"/>
      <c r="R452" s="379"/>
      <c r="S452" s="379"/>
      <c r="T452" s="379"/>
      <c r="U452" s="105"/>
      <c r="V452" s="105"/>
      <c r="W452" s="105"/>
      <c r="X452" s="105"/>
      <c r="Y452" s="5"/>
      <c r="Z452" s="5"/>
      <c r="AA452" s="5"/>
      <c r="AB452" s="5"/>
      <c r="AC452" s="5"/>
      <c r="AD452" s="5"/>
      <c r="AE452" s="5"/>
      <c r="AF452" s="5"/>
      <c r="AG452" s="5"/>
      <c r="AH452" s="5"/>
      <c r="AI452" s="5"/>
      <c r="AJ452" s="5"/>
      <c r="AK452" s="5"/>
      <c r="AL452" s="105" t="s">
        <v>1370</v>
      </c>
      <c r="AM452" s="32"/>
      <c r="AN452" s="32"/>
      <c r="AO452" s="32"/>
      <c r="AP452" s="32"/>
      <c r="AQ452" s="32"/>
      <c r="AR452" s="32"/>
      <c r="AS452" s="32"/>
      <c r="AT452" s="579" t="str">
        <f t="shared" si="14"/>
        <v/>
      </c>
      <c r="AU452" s="579"/>
      <c r="AV452" s="579" t="str">
        <f t="shared" si="15"/>
        <v>Yes</v>
      </c>
      <c r="AW452" s="579"/>
      <c r="AX452" s="109" t="s">
        <v>733</v>
      </c>
      <c r="AY452" s="5"/>
      <c r="AZ452" s="5"/>
      <c r="BA452" s="5"/>
      <c r="BB452" s="579" t="b">
        <f t="shared" si="16"/>
        <v>0</v>
      </c>
      <c r="BC452" s="579"/>
      <c r="BD452" s="5"/>
      <c r="BE452" s="5"/>
      <c r="BF452" s="5"/>
      <c r="BG452" s="5"/>
      <c r="BH452" s="5"/>
      <c r="BI452" s="5"/>
      <c r="BJ452" s="5"/>
      <c r="BK452" s="5"/>
      <c r="BL452" s="5"/>
      <c r="BM452" s="5"/>
      <c r="BN452" s="5"/>
      <c r="BO452" s="5"/>
      <c r="BP452" s="5"/>
      <c r="BQ452" s="5"/>
      <c r="BR452" s="5"/>
      <c r="BS452" s="5"/>
      <c r="BT452" s="5"/>
      <c r="BU452" s="5"/>
    </row>
    <row r="453" spans="1:73" hidden="1" x14ac:dyDescent="0.25">
      <c r="A453" s="5"/>
      <c r="B453" s="5"/>
      <c r="C453" s="32" t="s">
        <v>1371</v>
      </c>
      <c r="D453" s="5"/>
      <c r="E453" s="38"/>
      <c r="F453" s="5"/>
      <c r="G453" s="32"/>
      <c r="H453" s="5"/>
      <c r="I453" s="5"/>
      <c r="J453" s="5"/>
      <c r="K453" s="5"/>
      <c r="L453" s="129"/>
      <c r="M453" s="129"/>
      <c r="N453" s="387"/>
      <c r="O453" s="379"/>
      <c r="P453" s="379"/>
      <c r="Q453" s="379"/>
      <c r="R453" s="379"/>
      <c r="S453" s="379"/>
      <c r="T453" s="379"/>
      <c r="U453" s="105"/>
      <c r="V453" s="105"/>
      <c r="W453" s="105"/>
      <c r="X453" s="105"/>
      <c r="Y453" s="5"/>
      <c r="Z453" s="5"/>
      <c r="AA453" s="5"/>
      <c r="AB453" s="5"/>
      <c r="AC453" s="5"/>
      <c r="AD453" s="5"/>
      <c r="AE453" s="5"/>
      <c r="AF453" s="5"/>
      <c r="AG453" s="5"/>
      <c r="AH453" s="5"/>
      <c r="AI453" s="5"/>
      <c r="AJ453" s="5"/>
      <c r="AK453" s="5"/>
      <c r="AL453" s="105" t="s">
        <v>1372</v>
      </c>
      <c r="AM453" s="32"/>
      <c r="AN453" s="32"/>
      <c r="AO453" s="32"/>
      <c r="AP453" s="32"/>
      <c r="AQ453" s="32"/>
      <c r="AR453" s="32"/>
      <c r="AS453" s="32"/>
      <c r="AT453" s="579" t="str">
        <f t="shared" si="14"/>
        <v/>
      </c>
      <c r="AU453" s="579"/>
      <c r="AV453" s="579" t="str">
        <f t="shared" si="15"/>
        <v>Yes</v>
      </c>
      <c r="AW453" s="579"/>
      <c r="AX453" s="109" t="s">
        <v>733</v>
      </c>
      <c r="AY453" s="5"/>
      <c r="AZ453" s="5"/>
      <c r="BA453" s="5"/>
      <c r="BB453" s="579" t="b">
        <f t="shared" si="16"/>
        <v>0</v>
      </c>
      <c r="BC453" s="579"/>
      <c r="BD453" s="5"/>
      <c r="BE453" s="5"/>
      <c r="BF453" s="5"/>
      <c r="BG453" s="5"/>
      <c r="BH453" s="5"/>
      <c r="BI453" s="5"/>
      <c r="BJ453" s="5"/>
      <c r="BK453" s="5"/>
      <c r="BL453" s="5"/>
      <c r="BM453" s="5"/>
      <c r="BN453" s="5"/>
      <c r="BO453" s="5"/>
      <c r="BP453" s="5"/>
      <c r="BQ453" s="5"/>
      <c r="BR453" s="5"/>
      <c r="BS453" s="5"/>
      <c r="BT453" s="5"/>
      <c r="BU453" s="5"/>
    </row>
    <row r="454" spans="1:73" hidden="1" x14ac:dyDescent="0.25">
      <c r="A454" s="5"/>
      <c r="B454" s="5"/>
      <c r="C454" s="32" t="s">
        <v>1373</v>
      </c>
      <c r="D454" s="5"/>
      <c r="E454" s="38"/>
      <c r="F454" s="5"/>
      <c r="G454" s="32"/>
      <c r="H454" s="5"/>
      <c r="I454" s="5"/>
      <c r="J454" s="5"/>
      <c r="K454" s="5"/>
      <c r="L454" s="129"/>
      <c r="M454" s="129"/>
      <c r="N454" s="387"/>
      <c r="O454" s="379"/>
      <c r="P454" s="379"/>
      <c r="Q454" s="379"/>
      <c r="R454" s="379"/>
      <c r="S454" s="379"/>
      <c r="T454" s="379"/>
      <c r="U454" s="105"/>
      <c r="V454" s="105"/>
      <c r="W454" s="105"/>
      <c r="X454" s="105"/>
      <c r="Y454" s="5"/>
      <c r="Z454" s="5"/>
      <c r="AA454" s="5"/>
      <c r="AB454" s="5"/>
      <c r="AC454" s="5"/>
      <c r="AD454" s="5"/>
      <c r="AE454" s="5"/>
      <c r="AF454" s="5"/>
      <c r="AG454" s="5"/>
      <c r="AH454" s="5"/>
      <c r="AI454" s="5"/>
      <c r="AJ454" s="5"/>
      <c r="AK454" s="5"/>
      <c r="AL454" s="110" t="s">
        <v>1374</v>
      </c>
      <c r="AM454" s="32"/>
      <c r="AN454" s="32"/>
      <c r="AO454" s="32"/>
      <c r="AP454" s="32"/>
      <c r="AQ454" s="32"/>
      <c r="AR454" s="32"/>
      <c r="AS454" s="32"/>
      <c r="AT454" s="579" t="str">
        <f t="shared" si="14"/>
        <v/>
      </c>
      <c r="AU454" s="579"/>
      <c r="AV454" s="579" t="str">
        <f t="shared" si="15"/>
        <v>Yes</v>
      </c>
      <c r="AW454" s="579"/>
      <c r="AX454" s="108" t="s">
        <v>725</v>
      </c>
      <c r="AY454" s="5"/>
      <c r="AZ454" s="5"/>
      <c r="BA454" s="5"/>
      <c r="BB454" s="579" t="b">
        <f t="shared" si="16"/>
        <v>0</v>
      </c>
      <c r="BC454" s="579"/>
      <c r="BD454" s="5"/>
      <c r="BE454" s="5"/>
      <c r="BF454" s="5"/>
      <c r="BG454" s="5"/>
      <c r="BH454" s="5"/>
      <c r="BI454" s="5"/>
      <c r="BJ454" s="5"/>
      <c r="BK454" s="5"/>
      <c r="BL454" s="5"/>
      <c r="BM454" s="5"/>
      <c r="BN454" s="5"/>
      <c r="BO454" s="5"/>
      <c r="BP454" s="5"/>
      <c r="BQ454" s="5"/>
      <c r="BR454" s="5"/>
      <c r="BS454" s="5"/>
      <c r="BT454" s="5"/>
      <c r="BU454" s="5"/>
    </row>
    <row r="455" spans="1:73" hidden="1" x14ac:dyDescent="0.25">
      <c r="A455" s="5"/>
      <c r="B455" s="5"/>
      <c r="C455" s="32" t="s">
        <v>1375</v>
      </c>
      <c r="D455" s="5"/>
      <c r="E455" s="38"/>
      <c r="F455" s="5"/>
      <c r="G455" s="32"/>
      <c r="H455" s="5"/>
      <c r="I455" s="5"/>
      <c r="J455" s="5"/>
      <c r="K455" s="5"/>
      <c r="L455" s="129"/>
      <c r="M455" s="129"/>
      <c r="N455" s="387"/>
      <c r="O455" s="379"/>
      <c r="P455" s="379"/>
      <c r="Q455" s="379"/>
      <c r="R455" s="379"/>
      <c r="S455" s="379"/>
      <c r="T455" s="379"/>
      <c r="U455" s="105"/>
      <c r="V455" s="105"/>
      <c r="W455" s="105"/>
      <c r="X455" s="105"/>
      <c r="Y455" s="5"/>
      <c r="Z455" s="5"/>
      <c r="AA455" s="5"/>
      <c r="AB455" s="5"/>
      <c r="AC455" s="5"/>
      <c r="AD455" s="5"/>
      <c r="AE455" s="5"/>
      <c r="AF455" s="5"/>
      <c r="AG455" s="5"/>
      <c r="AH455" s="5"/>
      <c r="AI455" s="5"/>
      <c r="AJ455" s="5"/>
      <c r="AK455" s="5"/>
      <c r="AL455" s="105" t="s">
        <v>1376</v>
      </c>
      <c r="AM455" s="32"/>
      <c r="AN455" s="32"/>
      <c r="AO455" s="32"/>
      <c r="AP455" s="32"/>
      <c r="AQ455" s="32"/>
      <c r="AR455" s="32"/>
      <c r="AS455" s="32"/>
      <c r="AT455" s="579" t="str">
        <f t="shared" si="14"/>
        <v/>
      </c>
      <c r="AU455" s="579"/>
      <c r="AV455" s="579" t="str">
        <f t="shared" si="15"/>
        <v>Yes</v>
      </c>
      <c r="AW455" s="579"/>
      <c r="AX455" s="109" t="s">
        <v>725</v>
      </c>
      <c r="AY455" s="5"/>
      <c r="AZ455" s="5"/>
      <c r="BA455" s="5"/>
      <c r="BB455" s="579" t="b">
        <f t="shared" si="16"/>
        <v>0</v>
      </c>
      <c r="BC455" s="579"/>
      <c r="BD455" s="5"/>
      <c r="BE455" s="5"/>
      <c r="BF455" s="5"/>
      <c r="BG455" s="5"/>
      <c r="BH455" s="5"/>
      <c r="BI455" s="5"/>
      <c r="BJ455" s="5"/>
      <c r="BK455" s="5"/>
      <c r="BL455" s="5"/>
      <c r="BM455" s="5"/>
      <c r="BN455" s="5"/>
      <c r="BO455" s="5"/>
      <c r="BP455" s="5"/>
      <c r="BQ455" s="5"/>
      <c r="BR455" s="5"/>
      <c r="BS455" s="5"/>
      <c r="BT455" s="5"/>
      <c r="BU455" s="5"/>
    </row>
    <row r="456" spans="1:73" hidden="1" x14ac:dyDescent="0.25">
      <c r="A456" s="5"/>
      <c r="B456" s="5"/>
      <c r="C456" s="32" t="s">
        <v>1377</v>
      </c>
      <c r="D456" s="5"/>
      <c r="E456" s="38"/>
      <c r="F456" s="5"/>
      <c r="G456" s="32"/>
      <c r="H456" s="5"/>
      <c r="I456" s="5"/>
      <c r="J456" s="5"/>
      <c r="K456" s="5"/>
      <c r="L456" s="129"/>
      <c r="M456" s="129"/>
      <c r="N456" s="387"/>
      <c r="O456" s="379"/>
      <c r="P456" s="379"/>
      <c r="Q456" s="379"/>
      <c r="R456" s="379"/>
      <c r="S456" s="379"/>
      <c r="T456" s="379"/>
      <c r="U456" s="105"/>
      <c r="V456" s="105"/>
      <c r="W456" s="105"/>
      <c r="X456" s="105"/>
      <c r="Y456" s="5"/>
      <c r="Z456" s="5"/>
      <c r="AA456" s="5"/>
      <c r="AB456" s="5"/>
      <c r="AC456" s="5"/>
      <c r="AD456" s="5"/>
      <c r="AE456" s="5"/>
      <c r="AF456" s="5"/>
      <c r="AG456" s="5"/>
      <c r="AH456" s="5"/>
      <c r="AI456" s="5"/>
      <c r="AJ456" s="5"/>
      <c r="AK456" s="5"/>
      <c r="AL456" s="110" t="s">
        <v>1378</v>
      </c>
      <c r="AM456" s="32"/>
      <c r="AN456" s="32"/>
      <c r="AO456" s="32"/>
      <c r="AP456" s="32"/>
      <c r="AQ456" s="32"/>
      <c r="AR456" s="32"/>
      <c r="AS456" s="32"/>
      <c r="AT456" s="579" t="str">
        <f t="shared" si="14"/>
        <v/>
      </c>
      <c r="AU456" s="579"/>
      <c r="AV456" s="579" t="str">
        <f t="shared" si="15"/>
        <v>Yes</v>
      </c>
      <c r="AW456" s="579"/>
      <c r="AX456" s="108" t="s">
        <v>725</v>
      </c>
      <c r="AY456" s="5"/>
      <c r="AZ456" s="5"/>
      <c r="BA456" s="5"/>
      <c r="BB456" s="579" t="b">
        <f t="shared" si="16"/>
        <v>0</v>
      </c>
      <c r="BC456" s="579"/>
      <c r="BD456" s="5"/>
      <c r="BE456" s="5"/>
      <c r="BF456" s="5"/>
      <c r="BG456" s="5"/>
      <c r="BH456" s="5"/>
      <c r="BI456" s="5"/>
      <c r="BJ456" s="5"/>
      <c r="BK456" s="5"/>
      <c r="BL456" s="5"/>
      <c r="BM456" s="5"/>
      <c r="BN456" s="5"/>
      <c r="BO456" s="5"/>
      <c r="BP456" s="5"/>
      <c r="BQ456" s="5"/>
      <c r="BR456" s="5"/>
      <c r="BS456" s="5"/>
      <c r="BT456" s="5"/>
      <c r="BU456" s="5"/>
    </row>
    <row r="457" spans="1:73" hidden="1" x14ac:dyDescent="0.25">
      <c r="A457" s="5"/>
      <c r="B457" s="5"/>
      <c r="C457" s="32" t="s">
        <v>1379</v>
      </c>
      <c r="D457" s="5"/>
      <c r="E457" s="38"/>
      <c r="F457" s="5"/>
      <c r="G457" s="32"/>
      <c r="H457" s="5"/>
      <c r="I457" s="5"/>
      <c r="J457" s="5"/>
      <c r="K457" s="5"/>
      <c r="L457" s="129"/>
      <c r="M457" s="129"/>
      <c r="N457" s="387"/>
      <c r="O457" s="379"/>
      <c r="P457" s="379"/>
      <c r="Q457" s="379"/>
      <c r="R457" s="379"/>
      <c r="S457" s="379"/>
      <c r="T457" s="379"/>
      <c r="U457" s="105"/>
      <c r="V457" s="105"/>
      <c r="W457" s="105"/>
      <c r="X457" s="105"/>
      <c r="Y457" s="5"/>
      <c r="Z457" s="5"/>
      <c r="AA457" s="5"/>
      <c r="AB457" s="5"/>
      <c r="AC457" s="5"/>
      <c r="AD457" s="5"/>
      <c r="AE457" s="5"/>
      <c r="AF457" s="5"/>
      <c r="AG457" s="5"/>
      <c r="AH457" s="5"/>
      <c r="AI457" s="5"/>
      <c r="AJ457" s="5"/>
      <c r="AK457" s="5"/>
      <c r="AL457" s="105" t="s">
        <v>1380</v>
      </c>
      <c r="AM457" s="32"/>
      <c r="AN457" s="32"/>
      <c r="AO457" s="32"/>
      <c r="AP457" s="32"/>
      <c r="AQ457" s="32"/>
      <c r="AR457" s="32"/>
      <c r="AS457" s="32"/>
      <c r="AT457" s="579" t="str">
        <f t="shared" si="14"/>
        <v/>
      </c>
      <c r="AU457" s="579"/>
      <c r="AV457" s="579" t="str">
        <f t="shared" si="15"/>
        <v>Yes</v>
      </c>
      <c r="AW457" s="579"/>
      <c r="AX457" s="109" t="s">
        <v>733</v>
      </c>
      <c r="AY457" s="5"/>
      <c r="AZ457" s="5"/>
      <c r="BA457" s="5"/>
      <c r="BB457" s="579" t="b">
        <f t="shared" si="16"/>
        <v>0</v>
      </c>
      <c r="BC457" s="579"/>
      <c r="BD457" s="5"/>
      <c r="BE457" s="5"/>
      <c r="BF457" s="5"/>
      <c r="BG457" s="5"/>
      <c r="BH457" s="5"/>
      <c r="BI457" s="5"/>
      <c r="BJ457" s="5"/>
      <c r="BK457" s="5"/>
      <c r="BL457" s="5"/>
      <c r="BM457" s="5"/>
      <c r="BN457" s="5"/>
      <c r="BO457" s="5"/>
      <c r="BP457" s="5"/>
      <c r="BQ457" s="5"/>
      <c r="BR457" s="5"/>
      <c r="BS457" s="5"/>
      <c r="BT457" s="5"/>
      <c r="BU457" s="5"/>
    </row>
    <row r="458" spans="1:73" hidden="1" x14ac:dyDescent="0.25">
      <c r="A458" s="5"/>
      <c r="B458" s="5"/>
      <c r="C458" s="32" t="s">
        <v>1381</v>
      </c>
      <c r="D458" s="5"/>
      <c r="E458" s="38"/>
      <c r="F458" s="5"/>
      <c r="G458" s="32"/>
      <c r="H458" s="5"/>
      <c r="I458" s="5"/>
      <c r="J458" s="5"/>
      <c r="K458" s="5"/>
      <c r="L458" s="129"/>
      <c r="M458" s="129"/>
      <c r="N458" s="387"/>
      <c r="O458" s="379"/>
      <c r="P458" s="379"/>
      <c r="Q458" s="379"/>
      <c r="R458" s="379"/>
      <c r="S458" s="379"/>
      <c r="T458" s="379"/>
      <c r="U458" s="105"/>
      <c r="V458" s="105"/>
      <c r="W458" s="105"/>
      <c r="X458" s="105"/>
      <c r="Y458" s="5"/>
      <c r="Z458" s="5"/>
      <c r="AA458" s="5"/>
      <c r="AB458" s="5"/>
      <c r="AC458" s="5"/>
      <c r="AD458" s="5"/>
      <c r="AE458" s="5"/>
      <c r="AF458" s="5"/>
      <c r="AG458" s="5"/>
      <c r="AH458" s="5"/>
      <c r="AI458" s="5"/>
      <c r="AJ458" s="5"/>
      <c r="AK458" s="5"/>
      <c r="AL458" s="110" t="s">
        <v>1382</v>
      </c>
      <c r="AM458" s="32"/>
      <c r="AN458" s="32"/>
      <c r="AO458" s="32"/>
      <c r="AP458" s="32"/>
      <c r="AQ458" s="32"/>
      <c r="AR458" s="32"/>
      <c r="AS458" s="32"/>
      <c r="AT458" s="579" t="str">
        <f t="shared" si="14"/>
        <v/>
      </c>
      <c r="AU458" s="579"/>
      <c r="AV458" s="579" t="str">
        <f t="shared" si="15"/>
        <v>Yes</v>
      </c>
      <c r="AW458" s="579"/>
      <c r="AX458" s="108" t="s">
        <v>725</v>
      </c>
      <c r="AY458" s="5"/>
      <c r="AZ458" s="5"/>
      <c r="BA458" s="5"/>
      <c r="BB458" s="579" t="b">
        <f t="shared" si="16"/>
        <v>0</v>
      </c>
      <c r="BC458" s="579"/>
      <c r="BD458" s="5"/>
      <c r="BE458" s="5"/>
      <c r="BF458" s="5"/>
      <c r="BG458" s="5"/>
      <c r="BH458" s="5"/>
      <c r="BI458" s="5"/>
      <c r="BJ458" s="5"/>
      <c r="BK458" s="5"/>
      <c r="BL458" s="5"/>
      <c r="BM458" s="5"/>
      <c r="BN458" s="5"/>
      <c r="BO458" s="5"/>
      <c r="BP458" s="5"/>
      <c r="BQ458" s="5"/>
      <c r="BR458" s="5"/>
      <c r="BS458" s="5"/>
      <c r="BT458" s="5"/>
      <c r="BU458" s="5"/>
    </row>
    <row r="459" spans="1:73" hidden="1" x14ac:dyDescent="0.25">
      <c r="A459" s="5"/>
      <c r="B459" s="5"/>
      <c r="C459" s="32" t="s">
        <v>1383</v>
      </c>
      <c r="D459" s="5"/>
      <c r="E459" s="38"/>
      <c r="F459" s="5"/>
      <c r="G459" s="32"/>
      <c r="H459" s="5"/>
      <c r="I459" s="5"/>
      <c r="J459" s="5"/>
      <c r="K459" s="5"/>
      <c r="L459" s="129"/>
      <c r="M459" s="129"/>
      <c r="N459" s="387"/>
      <c r="O459" s="379"/>
      <c r="P459" s="379"/>
      <c r="Q459" s="379"/>
      <c r="R459" s="379"/>
      <c r="S459" s="379"/>
      <c r="T459" s="379"/>
      <c r="U459" s="105"/>
      <c r="V459" s="105"/>
      <c r="W459" s="105"/>
      <c r="X459" s="105"/>
      <c r="Y459" s="5"/>
      <c r="Z459" s="5"/>
      <c r="AA459" s="5"/>
      <c r="AB459" s="5"/>
      <c r="AC459" s="5"/>
      <c r="AD459" s="5"/>
      <c r="AE459" s="5"/>
      <c r="AF459" s="5"/>
      <c r="AG459" s="5"/>
      <c r="AH459" s="5"/>
      <c r="AI459" s="5"/>
      <c r="AJ459" s="5"/>
      <c r="AK459" s="5"/>
      <c r="AL459" s="110" t="s">
        <v>1384</v>
      </c>
      <c r="AM459" s="32"/>
      <c r="AN459" s="32"/>
      <c r="AO459" s="32"/>
      <c r="AP459" s="32"/>
      <c r="AQ459" s="32"/>
      <c r="AR459" s="32"/>
      <c r="AS459" s="32"/>
      <c r="AT459" s="579" t="str">
        <f t="shared" si="14"/>
        <v/>
      </c>
      <c r="AU459" s="579"/>
      <c r="AV459" s="579" t="str">
        <f t="shared" si="15"/>
        <v>Yes</v>
      </c>
      <c r="AW459" s="579"/>
      <c r="AX459" s="108" t="s">
        <v>725</v>
      </c>
      <c r="AY459" s="5"/>
      <c r="AZ459" s="5"/>
      <c r="BA459" s="5"/>
      <c r="BB459" s="579" t="b">
        <f t="shared" si="16"/>
        <v>0</v>
      </c>
      <c r="BC459" s="579"/>
      <c r="BD459" s="5"/>
      <c r="BE459" s="5"/>
      <c r="BF459" s="5"/>
      <c r="BG459" s="5"/>
      <c r="BH459" s="5"/>
      <c r="BI459" s="5"/>
      <c r="BJ459" s="5"/>
      <c r="BK459" s="5"/>
      <c r="BL459" s="5"/>
      <c r="BM459" s="5"/>
      <c r="BN459" s="5"/>
      <c r="BO459" s="5"/>
      <c r="BP459" s="5"/>
      <c r="BQ459" s="5"/>
      <c r="BR459" s="5"/>
      <c r="BS459" s="5"/>
      <c r="BT459" s="5"/>
      <c r="BU459" s="5"/>
    </row>
    <row r="460" spans="1:73" hidden="1" x14ac:dyDescent="0.25">
      <c r="A460" s="5"/>
      <c r="B460" s="5"/>
      <c r="C460" s="32" t="s">
        <v>1385</v>
      </c>
      <c r="D460" s="5"/>
      <c r="E460" s="38"/>
      <c r="F460" s="5"/>
      <c r="G460" s="32"/>
      <c r="H460" s="5"/>
      <c r="I460" s="5"/>
      <c r="J460" s="5"/>
      <c r="K460" s="5"/>
      <c r="L460" s="129"/>
      <c r="M460" s="129"/>
      <c r="N460" s="387"/>
      <c r="O460" s="379"/>
      <c r="P460" s="379"/>
      <c r="Q460" s="379"/>
      <c r="R460" s="379"/>
      <c r="S460" s="379"/>
      <c r="T460" s="379"/>
      <c r="U460" s="105"/>
      <c r="V460" s="105"/>
      <c r="W460" s="105"/>
      <c r="X460" s="105"/>
      <c r="Y460" s="5"/>
      <c r="Z460" s="5"/>
      <c r="AA460" s="5"/>
      <c r="AB460" s="5"/>
      <c r="AC460" s="5"/>
      <c r="AD460" s="5"/>
      <c r="AE460" s="5"/>
      <c r="AF460" s="5"/>
      <c r="AG460" s="5"/>
      <c r="AH460" s="5"/>
      <c r="AI460" s="5"/>
      <c r="AJ460" s="5"/>
      <c r="AK460" s="5"/>
      <c r="AL460" s="113" t="s">
        <v>1386</v>
      </c>
      <c r="AM460" s="32"/>
      <c r="AN460" s="32"/>
      <c r="AO460" s="32"/>
      <c r="AP460" s="32"/>
      <c r="AQ460" s="32"/>
      <c r="AR460" s="32"/>
      <c r="AS460" s="32"/>
      <c r="AT460" s="579" t="str">
        <f t="shared" si="14"/>
        <v/>
      </c>
      <c r="AU460" s="579"/>
      <c r="AV460" s="579" t="str">
        <f t="shared" si="15"/>
        <v>Yes</v>
      </c>
      <c r="AW460" s="579"/>
      <c r="AX460" s="108" t="s">
        <v>725</v>
      </c>
      <c r="AY460" s="5"/>
      <c r="AZ460" s="5"/>
      <c r="BA460" s="5"/>
      <c r="BB460" s="579" t="b">
        <f t="shared" si="16"/>
        <v>0</v>
      </c>
      <c r="BC460" s="579"/>
      <c r="BD460" s="5"/>
      <c r="BE460" s="5"/>
      <c r="BF460" s="5"/>
      <c r="BG460" s="5"/>
      <c r="BH460" s="5"/>
      <c r="BI460" s="5"/>
      <c r="BJ460" s="5"/>
      <c r="BK460" s="5"/>
      <c r="BL460" s="5"/>
      <c r="BM460" s="5"/>
      <c r="BN460" s="5"/>
      <c r="BO460" s="5"/>
      <c r="BP460" s="5"/>
      <c r="BQ460" s="5"/>
      <c r="BR460" s="5"/>
      <c r="BS460" s="5"/>
      <c r="BT460" s="5"/>
      <c r="BU460" s="5"/>
    </row>
    <row r="461" spans="1:73" hidden="1" x14ac:dyDescent="0.25">
      <c r="A461" s="5"/>
      <c r="B461" s="5"/>
      <c r="C461" s="32" t="s">
        <v>1387</v>
      </c>
      <c r="D461" s="5"/>
      <c r="E461" s="38"/>
      <c r="F461" s="5"/>
      <c r="G461" s="32"/>
      <c r="H461" s="5"/>
      <c r="I461" s="5"/>
      <c r="J461" s="5"/>
      <c r="K461" s="5"/>
      <c r="L461" s="129"/>
      <c r="M461" s="129"/>
      <c r="N461" s="387"/>
      <c r="O461" s="379"/>
      <c r="P461" s="379"/>
      <c r="Q461" s="379"/>
      <c r="R461" s="379"/>
      <c r="S461" s="379"/>
      <c r="T461" s="379"/>
      <c r="U461" s="105"/>
      <c r="V461" s="105"/>
      <c r="W461" s="105"/>
      <c r="X461" s="105"/>
      <c r="Y461" s="5"/>
      <c r="Z461" s="5"/>
      <c r="AA461" s="5"/>
      <c r="AB461" s="5"/>
      <c r="AC461" s="5"/>
      <c r="AD461" s="5"/>
      <c r="AE461" s="5"/>
      <c r="AF461" s="5"/>
      <c r="AG461" s="5"/>
      <c r="AH461" s="5"/>
      <c r="AI461" s="5"/>
      <c r="AJ461" s="5"/>
      <c r="AK461" s="5"/>
      <c r="AL461" s="105" t="s">
        <v>1388</v>
      </c>
      <c r="AM461" s="32"/>
      <c r="AN461" s="32"/>
      <c r="AO461" s="32"/>
      <c r="AP461" s="32"/>
      <c r="AQ461" s="32"/>
      <c r="AR461" s="32"/>
      <c r="AS461" s="32"/>
      <c r="AT461" s="579" t="str">
        <f t="shared" si="14"/>
        <v/>
      </c>
      <c r="AU461" s="579"/>
      <c r="AV461" s="579" t="str">
        <f t="shared" si="15"/>
        <v>Yes</v>
      </c>
      <c r="AW461" s="579"/>
      <c r="AX461" s="109" t="s">
        <v>733</v>
      </c>
      <c r="AY461" s="5"/>
      <c r="AZ461" s="5"/>
      <c r="BA461" s="5"/>
      <c r="BB461" s="579" t="b">
        <f t="shared" si="16"/>
        <v>0</v>
      </c>
      <c r="BC461" s="579"/>
      <c r="BD461" s="5"/>
      <c r="BE461" s="5"/>
      <c r="BF461" s="5"/>
      <c r="BG461" s="5"/>
      <c r="BH461" s="5"/>
      <c r="BI461" s="5"/>
      <c r="BJ461" s="5"/>
      <c r="BK461" s="5"/>
      <c r="BL461" s="5"/>
      <c r="BM461" s="5"/>
      <c r="BN461" s="5"/>
      <c r="BO461" s="5"/>
      <c r="BP461" s="5"/>
      <c r="BQ461" s="5"/>
      <c r="BR461" s="5"/>
      <c r="BS461" s="5"/>
      <c r="BT461" s="5"/>
      <c r="BU461" s="5"/>
    </row>
    <row r="462" spans="1:73" hidden="1" x14ac:dyDescent="0.25">
      <c r="A462" s="5"/>
      <c r="B462" s="5"/>
      <c r="C462" s="32" t="s">
        <v>1389</v>
      </c>
      <c r="D462" s="5"/>
      <c r="E462" s="38"/>
      <c r="F462" s="5"/>
      <c r="G462" s="32"/>
      <c r="H462" s="5"/>
      <c r="I462" s="5"/>
      <c r="J462" s="5"/>
      <c r="K462" s="5"/>
      <c r="L462" s="129"/>
      <c r="M462" s="129"/>
      <c r="N462" s="387"/>
      <c r="O462" s="379"/>
      <c r="P462" s="379"/>
      <c r="Q462" s="379"/>
      <c r="R462" s="379"/>
      <c r="S462" s="379"/>
      <c r="T462" s="379"/>
      <c r="U462" s="105"/>
      <c r="V462" s="105"/>
      <c r="W462" s="105"/>
      <c r="X462" s="105"/>
      <c r="Y462" s="5"/>
      <c r="Z462" s="5"/>
      <c r="AA462" s="5"/>
      <c r="AB462" s="5"/>
      <c r="AC462" s="5"/>
      <c r="AD462" s="5"/>
      <c r="AE462" s="5"/>
      <c r="AF462" s="5"/>
      <c r="AG462" s="5"/>
      <c r="AH462" s="5"/>
      <c r="AI462" s="5"/>
      <c r="AJ462" s="5"/>
      <c r="AK462" s="5"/>
      <c r="AL462" s="105" t="s">
        <v>1390</v>
      </c>
      <c r="AM462" s="32"/>
      <c r="AN462" s="32"/>
      <c r="AO462" s="32"/>
      <c r="AP462" s="32"/>
      <c r="AQ462" s="32"/>
      <c r="AR462" s="32"/>
      <c r="AS462" s="32"/>
      <c r="AT462" s="579" t="str">
        <f t="shared" si="14"/>
        <v/>
      </c>
      <c r="AU462" s="579"/>
      <c r="AV462" s="579" t="str">
        <f t="shared" si="15"/>
        <v>Yes</v>
      </c>
      <c r="AW462" s="579"/>
      <c r="AX462" s="109" t="s">
        <v>733</v>
      </c>
      <c r="AY462" s="5"/>
      <c r="AZ462" s="5"/>
      <c r="BA462" s="5"/>
      <c r="BB462" s="579" t="b">
        <f t="shared" si="16"/>
        <v>0</v>
      </c>
      <c r="BC462" s="579"/>
      <c r="BD462" s="5"/>
      <c r="BE462" s="5"/>
      <c r="BF462" s="5"/>
      <c r="BG462" s="5"/>
      <c r="BH462" s="5"/>
      <c r="BI462" s="5"/>
      <c r="BJ462" s="5"/>
      <c r="BK462" s="5"/>
      <c r="BL462" s="5"/>
      <c r="BM462" s="5"/>
      <c r="BN462" s="5"/>
      <c r="BO462" s="5"/>
      <c r="BP462" s="5"/>
      <c r="BQ462" s="5"/>
      <c r="BR462" s="5"/>
      <c r="BS462" s="5"/>
      <c r="BT462" s="5"/>
      <c r="BU462" s="5"/>
    </row>
    <row r="463" spans="1:73" hidden="1" x14ac:dyDescent="0.25">
      <c r="A463" s="5"/>
      <c r="B463" s="5"/>
      <c r="C463" s="32" t="s">
        <v>1391</v>
      </c>
      <c r="D463" s="5"/>
      <c r="E463" s="38"/>
      <c r="F463" s="5"/>
      <c r="G463" s="32"/>
      <c r="H463" s="5"/>
      <c r="I463" s="5"/>
      <c r="J463" s="5"/>
      <c r="K463" s="5"/>
      <c r="L463" s="129"/>
      <c r="M463" s="129"/>
      <c r="N463" s="387"/>
      <c r="O463" s="379"/>
      <c r="P463" s="379"/>
      <c r="Q463" s="379"/>
      <c r="R463" s="379"/>
      <c r="S463" s="379"/>
      <c r="T463" s="379"/>
      <c r="U463" s="105"/>
      <c r="V463" s="105"/>
      <c r="W463" s="105"/>
      <c r="X463" s="105"/>
      <c r="Y463" s="5"/>
      <c r="Z463" s="5"/>
      <c r="AA463" s="5"/>
      <c r="AB463" s="5"/>
      <c r="AC463" s="5"/>
      <c r="AD463" s="5"/>
      <c r="AE463" s="5"/>
      <c r="AF463" s="5"/>
      <c r="AG463" s="5"/>
      <c r="AH463" s="5"/>
      <c r="AI463" s="5"/>
      <c r="AJ463" s="5"/>
      <c r="AK463" s="5"/>
      <c r="AL463" s="105" t="s">
        <v>1392</v>
      </c>
      <c r="AM463" s="32"/>
      <c r="AN463" s="32"/>
      <c r="AO463" s="32"/>
      <c r="AP463" s="32"/>
      <c r="AQ463" s="32"/>
      <c r="AR463" s="32"/>
      <c r="AS463" s="32"/>
      <c r="AT463" s="579" t="str">
        <f t="shared" si="14"/>
        <v/>
      </c>
      <c r="AU463" s="579"/>
      <c r="AV463" s="579" t="str">
        <f t="shared" si="15"/>
        <v>Yes</v>
      </c>
      <c r="AW463" s="579"/>
      <c r="AX463" s="109" t="s">
        <v>733</v>
      </c>
      <c r="AY463" s="5"/>
      <c r="AZ463" s="5"/>
      <c r="BA463" s="5"/>
      <c r="BB463" s="579" t="b">
        <f t="shared" si="16"/>
        <v>0</v>
      </c>
      <c r="BC463" s="579"/>
      <c r="BD463" s="5"/>
      <c r="BE463" s="5"/>
      <c r="BF463" s="5"/>
      <c r="BG463" s="5"/>
      <c r="BH463" s="5"/>
      <c r="BI463" s="5"/>
      <c r="BJ463" s="5"/>
      <c r="BK463" s="5"/>
      <c r="BL463" s="5"/>
      <c r="BM463" s="5"/>
      <c r="BN463" s="5"/>
      <c r="BO463" s="5"/>
      <c r="BP463" s="5"/>
      <c r="BQ463" s="5"/>
      <c r="BR463" s="5"/>
      <c r="BS463" s="5"/>
      <c r="BT463" s="5"/>
      <c r="BU463" s="5"/>
    </row>
    <row r="464" spans="1:73" hidden="1" x14ac:dyDescent="0.25">
      <c r="A464" s="5"/>
      <c r="B464" s="5"/>
      <c r="C464" s="32" t="s">
        <v>1393</v>
      </c>
      <c r="D464" s="5"/>
      <c r="E464" s="38"/>
      <c r="F464" s="5"/>
      <c r="G464" s="32"/>
      <c r="H464" s="5"/>
      <c r="I464" s="5"/>
      <c r="J464" s="5"/>
      <c r="K464" s="5"/>
      <c r="L464" s="129"/>
      <c r="M464" s="129"/>
      <c r="N464" s="387"/>
      <c r="O464" s="379"/>
      <c r="P464" s="379"/>
      <c r="Q464" s="379"/>
      <c r="R464" s="379"/>
      <c r="S464" s="379"/>
      <c r="T464" s="379"/>
      <c r="U464" s="105"/>
      <c r="V464" s="105"/>
      <c r="W464" s="105"/>
      <c r="X464" s="105"/>
      <c r="Y464" s="5"/>
      <c r="Z464" s="5"/>
      <c r="AA464" s="5"/>
      <c r="AB464" s="5"/>
      <c r="AC464" s="5"/>
      <c r="AD464" s="5"/>
      <c r="AE464" s="5"/>
      <c r="AF464" s="5"/>
      <c r="AG464" s="5"/>
      <c r="AH464" s="5"/>
      <c r="AI464" s="5"/>
      <c r="AJ464" s="5"/>
      <c r="AK464" s="5"/>
      <c r="AL464" s="105" t="s">
        <v>1394</v>
      </c>
      <c r="AM464" s="32"/>
      <c r="AN464" s="32"/>
      <c r="AO464" s="32"/>
      <c r="AP464" s="32"/>
      <c r="AQ464" s="32"/>
      <c r="AR464" s="32"/>
      <c r="AS464" s="32"/>
      <c r="AT464" s="579" t="str">
        <f t="shared" si="14"/>
        <v/>
      </c>
      <c r="AU464" s="579"/>
      <c r="AV464" s="579" t="str">
        <f t="shared" si="15"/>
        <v>Yes</v>
      </c>
      <c r="AW464" s="579"/>
      <c r="AX464" s="109" t="s">
        <v>733</v>
      </c>
      <c r="AY464" s="5"/>
      <c r="AZ464" s="5"/>
      <c r="BA464" s="5"/>
      <c r="BB464" s="579" t="b">
        <f t="shared" si="16"/>
        <v>0</v>
      </c>
      <c r="BC464" s="579"/>
      <c r="BD464" s="5"/>
      <c r="BE464" s="5"/>
      <c r="BF464" s="5"/>
      <c r="BG464" s="5"/>
      <c r="BH464" s="5"/>
      <c r="BI464" s="5"/>
      <c r="BJ464" s="5"/>
      <c r="BK464" s="5"/>
      <c r="BL464" s="5"/>
      <c r="BM464" s="5"/>
      <c r="BN464" s="5"/>
      <c r="BO464" s="5"/>
      <c r="BP464" s="5"/>
      <c r="BQ464" s="5"/>
      <c r="BR464" s="5"/>
      <c r="BS464" s="5"/>
      <c r="BT464" s="5"/>
      <c r="BU464" s="5"/>
    </row>
    <row r="465" spans="1:73" hidden="1" x14ac:dyDescent="0.25">
      <c r="A465" s="5"/>
      <c r="B465" s="5"/>
      <c r="C465" s="32" t="s">
        <v>1395</v>
      </c>
      <c r="D465" s="5"/>
      <c r="E465" s="38"/>
      <c r="F465" s="5"/>
      <c r="G465" s="32"/>
      <c r="H465" s="5"/>
      <c r="I465" s="5"/>
      <c r="J465" s="5"/>
      <c r="K465" s="5"/>
      <c r="L465" s="129"/>
      <c r="M465" s="129"/>
      <c r="N465" s="387"/>
      <c r="O465" s="379"/>
      <c r="P465" s="379"/>
      <c r="Q465" s="379"/>
      <c r="R465" s="379"/>
      <c r="S465" s="379"/>
      <c r="T465" s="379"/>
      <c r="U465" s="105"/>
      <c r="V465" s="105"/>
      <c r="W465" s="105"/>
      <c r="X465" s="105"/>
      <c r="Y465" s="5"/>
      <c r="Z465" s="5"/>
      <c r="AA465" s="5"/>
      <c r="AB465" s="5"/>
      <c r="AC465" s="5"/>
      <c r="AD465" s="5"/>
      <c r="AE465" s="5"/>
      <c r="AF465" s="5"/>
      <c r="AG465" s="5"/>
      <c r="AH465" s="5"/>
      <c r="AI465" s="5"/>
      <c r="AJ465" s="5"/>
      <c r="AK465" s="5"/>
      <c r="AL465" s="110" t="s">
        <v>1396</v>
      </c>
      <c r="AM465" s="32"/>
      <c r="AN465" s="32"/>
      <c r="AO465" s="32"/>
      <c r="AP465" s="32"/>
      <c r="AQ465" s="32"/>
      <c r="AR465" s="32"/>
      <c r="AS465" s="32"/>
      <c r="AT465" s="579" t="str">
        <f t="shared" si="14"/>
        <v/>
      </c>
      <c r="AU465" s="579"/>
      <c r="AV465" s="579" t="str">
        <f t="shared" si="15"/>
        <v>Yes</v>
      </c>
      <c r="AW465" s="579"/>
      <c r="AX465" s="108" t="s">
        <v>725</v>
      </c>
      <c r="AY465" s="5"/>
      <c r="AZ465" s="5"/>
      <c r="BA465" s="5"/>
      <c r="BB465" s="579" t="b">
        <f t="shared" si="16"/>
        <v>0</v>
      </c>
      <c r="BC465" s="579"/>
      <c r="BD465" s="5"/>
      <c r="BE465" s="5"/>
      <c r="BF465" s="5"/>
      <c r="BG465" s="5"/>
      <c r="BH465" s="5"/>
      <c r="BI465" s="5"/>
      <c r="BJ465" s="5"/>
      <c r="BK465" s="5"/>
      <c r="BL465" s="5"/>
      <c r="BM465" s="5"/>
      <c r="BN465" s="5"/>
      <c r="BO465" s="5"/>
      <c r="BP465" s="5"/>
      <c r="BQ465" s="5"/>
      <c r="BR465" s="5"/>
      <c r="BS465" s="5"/>
      <c r="BT465" s="5"/>
      <c r="BU465" s="5"/>
    </row>
    <row r="466" spans="1:73" hidden="1" x14ac:dyDescent="0.25">
      <c r="A466" s="5"/>
      <c r="B466" s="5"/>
      <c r="C466" s="32" t="s">
        <v>1397</v>
      </c>
      <c r="D466" s="5"/>
      <c r="E466" s="38"/>
      <c r="F466" s="5"/>
      <c r="G466" s="32"/>
      <c r="H466" s="5"/>
      <c r="I466" s="5"/>
      <c r="J466" s="5"/>
      <c r="K466" s="5"/>
      <c r="L466" s="129"/>
      <c r="M466" s="129"/>
      <c r="N466" s="387"/>
      <c r="O466" s="379"/>
      <c r="P466" s="379"/>
      <c r="Q466" s="379"/>
      <c r="R466" s="379"/>
      <c r="S466" s="379"/>
      <c r="T466" s="379"/>
      <c r="U466" s="105"/>
      <c r="V466" s="105"/>
      <c r="W466" s="105"/>
      <c r="X466" s="105"/>
      <c r="Y466" s="5"/>
      <c r="Z466" s="5"/>
      <c r="AA466" s="5"/>
      <c r="AB466" s="5"/>
      <c r="AC466" s="5"/>
      <c r="AD466" s="5"/>
      <c r="AE466" s="5"/>
      <c r="AF466" s="5"/>
      <c r="AG466" s="5"/>
      <c r="AH466" s="5"/>
      <c r="AI466" s="5"/>
      <c r="AJ466" s="5"/>
      <c r="AK466" s="5"/>
      <c r="AL466" s="105" t="s">
        <v>1398</v>
      </c>
      <c r="AM466" s="32"/>
      <c r="AN466" s="32"/>
      <c r="AO466" s="32"/>
      <c r="AP466" s="32"/>
      <c r="AQ466" s="32"/>
      <c r="AR466" s="32"/>
      <c r="AS466" s="32"/>
      <c r="AT466" s="579" t="str">
        <f t="shared" si="14"/>
        <v/>
      </c>
      <c r="AU466" s="579"/>
      <c r="AV466" s="579" t="str">
        <f t="shared" si="15"/>
        <v>Yes</v>
      </c>
      <c r="AW466" s="579"/>
      <c r="AX466" s="109" t="s">
        <v>733</v>
      </c>
      <c r="AY466" s="5"/>
      <c r="AZ466" s="5"/>
      <c r="BA466" s="5"/>
      <c r="BB466" s="579" t="b">
        <f t="shared" si="16"/>
        <v>0</v>
      </c>
      <c r="BC466" s="579"/>
      <c r="BD466" s="5"/>
      <c r="BE466" s="5"/>
      <c r="BF466" s="5"/>
      <c r="BG466" s="5"/>
      <c r="BH466" s="5"/>
      <c r="BI466" s="5"/>
      <c r="BJ466" s="5"/>
      <c r="BK466" s="5"/>
      <c r="BL466" s="5"/>
      <c r="BM466" s="5"/>
      <c r="BN466" s="5"/>
      <c r="BO466" s="5"/>
      <c r="BP466" s="5"/>
      <c r="BQ466" s="5"/>
      <c r="BR466" s="5"/>
      <c r="BS466" s="5"/>
      <c r="BT466" s="5"/>
      <c r="BU466" s="5"/>
    </row>
    <row r="467" spans="1:73" hidden="1" x14ac:dyDescent="0.25">
      <c r="A467" s="5"/>
      <c r="B467" s="5"/>
      <c r="C467" s="32" t="s">
        <v>1399</v>
      </c>
      <c r="D467" s="5"/>
      <c r="E467" s="38"/>
      <c r="F467" s="5"/>
      <c r="G467" s="32"/>
      <c r="H467" s="5"/>
      <c r="I467" s="5"/>
      <c r="J467" s="5"/>
      <c r="K467" s="5"/>
      <c r="L467" s="129"/>
      <c r="M467" s="129"/>
      <c r="N467" s="387"/>
      <c r="O467" s="379"/>
      <c r="P467" s="379"/>
      <c r="Q467" s="379"/>
      <c r="R467" s="379"/>
      <c r="S467" s="379"/>
      <c r="T467" s="379"/>
      <c r="U467" s="105"/>
      <c r="V467" s="105"/>
      <c r="W467" s="105"/>
      <c r="X467" s="105"/>
      <c r="Y467" s="5"/>
      <c r="Z467" s="5"/>
      <c r="AA467" s="5"/>
      <c r="AB467" s="5"/>
      <c r="AC467" s="5"/>
      <c r="AD467" s="5"/>
      <c r="AE467" s="5"/>
      <c r="AF467" s="5"/>
      <c r="AG467" s="5"/>
      <c r="AH467" s="5"/>
      <c r="AI467" s="5"/>
      <c r="AJ467" s="5"/>
      <c r="AK467" s="5"/>
      <c r="AL467" s="105" t="s">
        <v>1144</v>
      </c>
      <c r="AM467" s="32"/>
      <c r="AN467" s="32"/>
      <c r="AO467" s="32"/>
      <c r="AP467" s="32"/>
      <c r="AQ467" s="32"/>
      <c r="AR467" s="32"/>
      <c r="AS467" s="32"/>
      <c r="AT467" s="579" t="str">
        <f t="shared" si="14"/>
        <v/>
      </c>
      <c r="AU467" s="579"/>
      <c r="AV467" s="579" t="str">
        <f t="shared" si="15"/>
        <v>Yes</v>
      </c>
      <c r="AW467" s="579"/>
      <c r="AX467" s="109" t="s">
        <v>733</v>
      </c>
      <c r="AY467" s="5"/>
      <c r="AZ467" s="5"/>
      <c r="BA467" s="5"/>
      <c r="BB467" s="579" t="b">
        <f t="shared" si="16"/>
        <v>0</v>
      </c>
      <c r="BC467" s="579"/>
      <c r="BD467" s="5"/>
      <c r="BE467" s="5"/>
      <c r="BF467" s="5"/>
      <c r="BG467" s="5"/>
      <c r="BH467" s="5"/>
      <c r="BI467" s="5"/>
      <c r="BJ467" s="5"/>
      <c r="BK467" s="5"/>
      <c r="BL467" s="5"/>
      <c r="BM467" s="5"/>
      <c r="BN467" s="5"/>
      <c r="BO467" s="5"/>
      <c r="BP467" s="5"/>
      <c r="BQ467" s="5"/>
      <c r="BR467" s="5"/>
      <c r="BS467" s="5"/>
      <c r="BT467" s="5"/>
      <c r="BU467" s="5"/>
    </row>
    <row r="468" spans="1:73" hidden="1" x14ac:dyDescent="0.25">
      <c r="A468" s="5"/>
      <c r="B468" s="5"/>
      <c r="C468" s="32" t="s">
        <v>1400</v>
      </c>
      <c r="D468" s="5"/>
      <c r="E468" s="38"/>
      <c r="F468" s="5"/>
      <c r="G468" s="32"/>
      <c r="H468" s="5"/>
      <c r="I468" s="5"/>
      <c r="J468" s="5"/>
      <c r="K468" s="5"/>
      <c r="L468" s="129"/>
      <c r="M468" s="129"/>
      <c r="N468" s="387"/>
      <c r="O468" s="379"/>
      <c r="P468" s="379"/>
      <c r="Q468" s="379"/>
      <c r="R468" s="379"/>
      <c r="S468" s="379"/>
      <c r="T468" s="379"/>
      <c r="U468" s="105"/>
      <c r="V468" s="105"/>
      <c r="W468" s="105"/>
      <c r="X468" s="105"/>
      <c r="Y468" s="5"/>
      <c r="Z468" s="5"/>
      <c r="AA468" s="5"/>
      <c r="AB468" s="5"/>
      <c r="AC468" s="5"/>
      <c r="AD468" s="5"/>
      <c r="AE468" s="5"/>
      <c r="AF468" s="5"/>
      <c r="AG468" s="5"/>
      <c r="AH468" s="5"/>
      <c r="AI468" s="5"/>
      <c r="AJ468" s="5"/>
      <c r="AK468" s="5"/>
      <c r="AL468" s="105" t="s">
        <v>1401</v>
      </c>
      <c r="AM468" s="32"/>
      <c r="AN468" s="32"/>
      <c r="AO468" s="32"/>
      <c r="AP468" s="32"/>
      <c r="AQ468" s="32"/>
      <c r="AR468" s="32"/>
      <c r="AS468" s="32"/>
      <c r="AT468" s="579" t="str">
        <f t="shared" si="14"/>
        <v/>
      </c>
      <c r="AU468" s="579"/>
      <c r="AV468" s="579" t="str">
        <f t="shared" si="15"/>
        <v>Yes</v>
      </c>
      <c r="AW468" s="579"/>
      <c r="AX468" s="109" t="s">
        <v>733</v>
      </c>
      <c r="AY468" s="5"/>
      <c r="AZ468" s="5"/>
      <c r="BA468" s="5"/>
      <c r="BB468" s="579" t="b">
        <f t="shared" si="16"/>
        <v>0</v>
      </c>
      <c r="BC468" s="579"/>
      <c r="BD468" s="5"/>
      <c r="BE468" s="5"/>
      <c r="BF468" s="5"/>
      <c r="BG468" s="5"/>
      <c r="BH468" s="5"/>
      <c r="BI468" s="5"/>
      <c r="BJ468" s="5"/>
      <c r="BK468" s="5"/>
      <c r="BL468" s="5"/>
      <c r="BM468" s="5"/>
      <c r="BN468" s="5"/>
      <c r="BO468" s="5"/>
      <c r="BP468" s="5"/>
      <c r="BQ468" s="5"/>
      <c r="BR468" s="5"/>
      <c r="BS468" s="5"/>
      <c r="BT468" s="5"/>
      <c r="BU468" s="5"/>
    </row>
    <row r="469" spans="1:73" hidden="1" x14ac:dyDescent="0.25">
      <c r="A469" s="5"/>
      <c r="B469" s="5"/>
      <c r="C469" s="32" t="s">
        <v>1402</v>
      </c>
      <c r="D469" s="5"/>
      <c r="E469" s="38"/>
      <c r="F469" s="5"/>
      <c r="G469" s="32"/>
      <c r="H469" s="5"/>
      <c r="I469" s="5"/>
      <c r="J469" s="5"/>
      <c r="K469" s="5"/>
      <c r="L469" s="129"/>
      <c r="M469" s="129"/>
      <c r="N469" s="387"/>
      <c r="O469" s="379"/>
      <c r="P469" s="379"/>
      <c r="Q469" s="379"/>
      <c r="R469" s="379"/>
      <c r="S469" s="379"/>
      <c r="T469" s="379"/>
      <c r="U469" s="105"/>
      <c r="V469" s="105"/>
      <c r="W469" s="105"/>
      <c r="X469" s="105"/>
      <c r="Y469" s="5"/>
      <c r="Z469" s="5"/>
      <c r="AA469" s="5"/>
      <c r="AB469" s="5"/>
      <c r="AC469" s="5"/>
      <c r="AD469" s="5"/>
      <c r="AE469" s="5"/>
      <c r="AF469" s="5"/>
      <c r="AG469" s="5"/>
      <c r="AH469" s="5"/>
      <c r="AI469" s="5"/>
      <c r="AJ469" s="5"/>
      <c r="AK469" s="5"/>
      <c r="AL469" s="105" t="s">
        <v>1403</v>
      </c>
      <c r="AM469" s="32"/>
      <c r="AN469" s="32"/>
      <c r="AO469" s="32"/>
      <c r="AP469" s="32"/>
      <c r="AQ469" s="32"/>
      <c r="AR469" s="32"/>
      <c r="AS469" s="32"/>
      <c r="AT469" s="579" t="str">
        <f t="shared" si="14"/>
        <v/>
      </c>
      <c r="AU469" s="579"/>
      <c r="AV469" s="579" t="str">
        <f t="shared" si="15"/>
        <v>No</v>
      </c>
      <c r="AW469" s="579"/>
      <c r="AX469" s="109" t="s">
        <v>729</v>
      </c>
      <c r="AY469" s="5"/>
      <c r="AZ469" s="5"/>
      <c r="BA469" s="5"/>
      <c r="BB469" s="579" t="b">
        <f t="shared" si="16"/>
        <v>0</v>
      </c>
      <c r="BC469" s="579"/>
      <c r="BD469" s="5"/>
      <c r="BE469" s="5"/>
      <c r="BF469" s="5"/>
      <c r="BG469" s="5"/>
      <c r="BH469" s="5"/>
      <c r="BI469" s="5"/>
      <c r="BJ469" s="5"/>
      <c r="BK469" s="5"/>
      <c r="BL469" s="5"/>
      <c r="BM469" s="5"/>
      <c r="BN469" s="5"/>
      <c r="BO469" s="5"/>
      <c r="BP469" s="5"/>
      <c r="BQ469" s="5"/>
      <c r="BR469" s="5"/>
      <c r="BS469" s="5"/>
      <c r="BT469" s="5"/>
      <c r="BU469" s="5"/>
    </row>
    <row r="470" spans="1:73" hidden="1" x14ac:dyDescent="0.25">
      <c r="A470" s="5"/>
      <c r="B470" s="5"/>
      <c r="C470" s="32" t="s">
        <v>1404</v>
      </c>
      <c r="D470" s="5"/>
      <c r="E470" s="38"/>
      <c r="F470" s="5"/>
      <c r="G470" s="32"/>
      <c r="H470" s="5"/>
      <c r="I470" s="5"/>
      <c r="J470" s="5"/>
      <c r="K470" s="5"/>
      <c r="L470" s="129"/>
      <c r="M470" s="129"/>
      <c r="N470" s="387"/>
      <c r="O470" s="379"/>
      <c r="P470" s="379"/>
      <c r="Q470" s="379"/>
      <c r="R470" s="379"/>
      <c r="S470" s="379"/>
      <c r="T470" s="379"/>
      <c r="U470" s="105"/>
      <c r="V470" s="105"/>
      <c r="W470" s="105"/>
      <c r="X470" s="105"/>
      <c r="Y470" s="5"/>
      <c r="Z470" s="5"/>
      <c r="AA470" s="5"/>
      <c r="AB470" s="5"/>
      <c r="AC470" s="5"/>
      <c r="AD470" s="5"/>
      <c r="AE470" s="5"/>
      <c r="AF470" s="5"/>
      <c r="AG470" s="5"/>
      <c r="AH470" s="5"/>
      <c r="AI470" s="5"/>
      <c r="AJ470" s="5"/>
      <c r="AK470" s="5"/>
      <c r="AL470" s="105" t="s">
        <v>1405</v>
      </c>
      <c r="AM470" s="32"/>
      <c r="AN470" s="32"/>
      <c r="AO470" s="32"/>
      <c r="AP470" s="32"/>
      <c r="AQ470" s="32"/>
      <c r="AR470" s="32"/>
      <c r="AS470" s="32"/>
      <c r="AT470" s="579" t="str">
        <f t="shared" si="14"/>
        <v/>
      </c>
      <c r="AU470" s="579"/>
      <c r="AV470" s="579" t="str">
        <f t="shared" si="15"/>
        <v>Yes</v>
      </c>
      <c r="AW470" s="579"/>
      <c r="AX470" s="109" t="s">
        <v>733</v>
      </c>
      <c r="AY470" s="5"/>
      <c r="AZ470" s="5"/>
      <c r="BA470" s="5"/>
      <c r="BB470" s="579" t="b">
        <f t="shared" si="16"/>
        <v>0</v>
      </c>
      <c r="BC470" s="579"/>
      <c r="BD470" s="5"/>
      <c r="BE470" s="5"/>
      <c r="BF470" s="5"/>
      <c r="BG470" s="5"/>
      <c r="BH470" s="5"/>
      <c r="BI470" s="5"/>
      <c r="BJ470" s="5"/>
      <c r="BK470" s="5"/>
      <c r="BL470" s="5"/>
      <c r="BM470" s="5"/>
      <c r="BN470" s="5"/>
      <c r="BO470" s="5"/>
      <c r="BP470" s="5"/>
      <c r="BQ470" s="5"/>
      <c r="BR470" s="5"/>
      <c r="BS470" s="5"/>
      <c r="BT470" s="5"/>
      <c r="BU470" s="5"/>
    </row>
    <row r="471" spans="1:73" hidden="1" x14ac:dyDescent="0.25">
      <c r="A471" s="5"/>
      <c r="B471" s="5"/>
      <c r="C471" s="32" t="s">
        <v>1406</v>
      </c>
      <c r="D471" s="5"/>
      <c r="E471" s="38"/>
      <c r="F471" s="5"/>
      <c r="G471" s="32"/>
      <c r="H471" s="5"/>
      <c r="I471" s="5"/>
      <c r="J471" s="5"/>
      <c r="K471" s="5"/>
      <c r="L471" s="129"/>
      <c r="M471" s="129"/>
      <c r="N471" s="387"/>
      <c r="O471" s="379"/>
      <c r="P471" s="379"/>
      <c r="Q471" s="379"/>
      <c r="R471" s="379"/>
      <c r="S471" s="379"/>
      <c r="T471" s="379"/>
      <c r="U471" s="105"/>
      <c r="V471" s="105"/>
      <c r="W471" s="105"/>
      <c r="X471" s="105"/>
      <c r="Y471" s="5"/>
      <c r="Z471" s="5"/>
      <c r="AA471" s="5"/>
      <c r="AB471" s="5"/>
      <c r="AC471" s="5"/>
      <c r="AD471" s="5"/>
      <c r="AE471" s="5"/>
      <c r="AF471" s="5"/>
      <c r="AG471" s="5"/>
      <c r="AH471" s="5"/>
      <c r="AI471" s="5"/>
      <c r="AJ471" s="5"/>
      <c r="AK471" s="5"/>
      <c r="AL471" s="105" t="s">
        <v>1407</v>
      </c>
      <c r="AM471" s="32"/>
      <c r="AN471" s="32"/>
      <c r="AO471" s="32"/>
      <c r="AP471" s="32"/>
      <c r="AQ471" s="32"/>
      <c r="AR471" s="32"/>
      <c r="AS471" s="32"/>
      <c r="AT471" s="579" t="str">
        <f t="shared" si="14"/>
        <v/>
      </c>
      <c r="AU471" s="579"/>
      <c r="AV471" s="579" t="str">
        <f t="shared" si="15"/>
        <v>Yes</v>
      </c>
      <c r="AW471" s="579"/>
      <c r="AX471" s="109" t="s">
        <v>733</v>
      </c>
      <c r="AY471" s="5"/>
      <c r="AZ471" s="5"/>
      <c r="BA471" s="5"/>
      <c r="BB471" s="579" t="b">
        <f t="shared" si="16"/>
        <v>0</v>
      </c>
      <c r="BC471" s="579"/>
      <c r="BD471" s="5"/>
      <c r="BE471" s="5"/>
      <c r="BF471" s="5"/>
      <c r="BG471" s="5"/>
      <c r="BH471" s="5"/>
      <c r="BI471" s="5"/>
      <c r="BJ471" s="5"/>
      <c r="BK471" s="5"/>
      <c r="BL471" s="5"/>
      <c r="BM471" s="5"/>
      <c r="BN471" s="5"/>
      <c r="BO471" s="5"/>
      <c r="BP471" s="5"/>
      <c r="BQ471" s="5"/>
      <c r="BR471" s="5"/>
      <c r="BS471" s="5"/>
      <c r="BT471" s="5"/>
      <c r="BU471" s="5"/>
    </row>
    <row r="472" spans="1:73" hidden="1" x14ac:dyDescent="0.25">
      <c r="A472" s="5"/>
      <c r="B472" s="5"/>
      <c r="C472" s="32" t="s">
        <v>1408</v>
      </c>
      <c r="D472" s="5"/>
      <c r="E472" s="38"/>
      <c r="F472" s="5"/>
      <c r="G472" s="32"/>
      <c r="H472" s="5"/>
      <c r="I472" s="5"/>
      <c r="J472" s="5"/>
      <c r="K472" s="5"/>
      <c r="L472" s="129"/>
      <c r="M472" s="129"/>
      <c r="N472" s="387"/>
      <c r="O472" s="379"/>
      <c r="P472" s="379"/>
      <c r="Q472" s="379"/>
      <c r="R472" s="379"/>
      <c r="S472" s="379"/>
      <c r="T472" s="379"/>
      <c r="U472" s="105"/>
      <c r="V472" s="105"/>
      <c r="W472" s="105"/>
      <c r="X472" s="105"/>
      <c r="Y472" s="5"/>
      <c r="Z472" s="5"/>
      <c r="AA472" s="5"/>
      <c r="AB472" s="5"/>
      <c r="AC472" s="5"/>
      <c r="AD472" s="5"/>
      <c r="AE472" s="5"/>
      <c r="AF472" s="5"/>
      <c r="AG472" s="5"/>
      <c r="AH472" s="5"/>
      <c r="AI472" s="5"/>
      <c r="AJ472" s="5"/>
      <c r="AK472" s="5"/>
      <c r="AL472" s="110" t="s">
        <v>1409</v>
      </c>
      <c r="AM472" s="32"/>
      <c r="AN472" s="32"/>
      <c r="AO472" s="32"/>
      <c r="AP472" s="32"/>
      <c r="AQ472" s="32"/>
      <c r="AR472" s="32"/>
      <c r="AS472" s="32"/>
      <c r="AT472" s="579" t="str">
        <f t="shared" si="14"/>
        <v/>
      </c>
      <c r="AU472" s="579"/>
      <c r="AV472" s="579" t="str">
        <f t="shared" si="15"/>
        <v>Yes</v>
      </c>
      <c r="AW472" s="579"/>
      <c r="AX472" s="108" t="s">
        <v>725</v>
      </c>
      <c r="AY472" s="5"/>
      <c r="AZ472" s="5"/>
      <c r="BA472" s="5"/>
      <c r="BB472" s="579" t="b">
        <f t="shared" si="16"/>
        <v>0</v>
      </c>
      <c r="BC472" s="579"/>
      <c r="BD472" s="5"/>
      <c r="BE472" s="5"/>
      <c r="BF472" s="5"/>
      <c r="BG472" s="5"/>
      <c r="BH472" s="5"/>
      <c r="BI472" s="5"/>
      <c r="BJ472" s="5"/>
      <c r="BK472" s="5"/>
      <c r="BL472" s="5"/>
      <c r="BM472" s="5"/>
      <c r="BN472" s="5"/>
      <c r="BO472" s="5"/>
      <c r="BP472" s="5"/>
      <c r="BQ472" s="5"/>
      <c r="BR472" s="5"/>
      <c r="BS472" s="5"/>
      <c r="BT472" s="5"/>
      <c r="BU472" s="5"/>
    </row>
    <row r="473" spans="1:73" hidden="1" x14ac:dyDescent="0.25">
      <c r="A473" s="5"/>
      <c r="B473" s="5"/>
      <c r="C473" s="32" t="s">
        <v>1410</v>
      </c>
      <c r="D473" s="5"/>
      <c r="E473" s="38"/>
      <c r="F473" s="5"/>
      <c r="G473" s="32"/>
      <c r="H473" s="5"/>
      <c r="I473" s="5"/>
      <c r="J473" s="5"/>
      <c r="K473" s="5"/>
      <c r="L473" s="129"/>
      <c r="M473" s="129"/>
      <c r="N473" s="387"/>
      <c r="O473" s="379"/>
      <c r="P473" s="379"/>
      <c r="Q473" s="379"/>
      <c r="R473" s="379"/>
      <c r="S473" s="379"/>
      <c r="T473" s="379"/>
      <c r="U473" s="105"/>
      <c r="V473" s="105"/>
      <c r="W473" s="105"/>
      <c r="X473" s="105"/>
      <c r="Y473" s="5"/>
      <c r="Z473" s="5"/>
      <c r="AA473" s="5"/>
      <c r="AB473" s="5"/>
      <c r="AC473" s="5"/>
      <c r="AD473" s="5"/>
      <c r="AE473" s="5"/>
      <c r="AF473" s="5"/>
      <c r="AG473" s="5"/>
      <c r="AH473" s="5"/>
      <c r="AI473" s="5"/>
      <c r="AJ473" s="5"/>
      <c r="AK473" s="5"/>
      <c r="AL473" s="105" t="s">
        <v>1411</v>
      </c>
      <c r="AM473" s="32"/>
      <c r="AN473" s="32"/>
      <c r="AO473" s="32"/>
      <c r="AP473" s="32"/>
      <c r="AQ473" s="32"/>
      <c r="AR473" s="32"/>
      <c r="AS473" s="32"/>
      <c r="AT473" s="579" t="str">
        <f t="shared" si="14"/>
        <v/>
      </c>
      <c r="AU473" s="579"/>
      <c r="AV473" s="579" t="str">
        <f t="shared" si="15"/>
        <v>Yes</v>
      </c>
      <c r="AW473" s="579"/>
      <c r="AX473" s="109" t="s">
        <v>733</v>
      </c>
      <c r="AY473" s="5"/>
      <c r="AZ473" s="5"/>
      <c r="BA473" s="5"/>
      <c r="BB473" s="579" t="b">
        <f t="shared" si="16"/>
        <v>0</v>
      </c>
      <c r="BC473" s="579"/>
      <c r="BD473" s="5"/>
      <c r="BE473" s="5"/>
      <c r="BF473" s="5"/>
      <c r="BG473" s="5"/>
      <c r="BH473" s="5"/>
      <c r="BI473" s="5"/>
      <c r="BJ473" s="5"/>
      <c r="BK473" s="5"/>
      <c r="BL473" s="5"/>
      <c r="BM473" s="5"/>
      <c r="BN473" s="5"/>
      <c r="BO473" s="5"/>
      <c r="BP473" s="5"/>
      <c r="BQ473" s="5"/>
      <c r="BR473" s="5"/>
      <c r="BS473" s="5"/>
      <c r="BT473" s="5"/>
      <c r="BU473" s="5"/>
    </row>
    <row r="474" spans="1:73" hidden="1" x14ac:dyDescent="0.25">
      <c r="A474" s="5"/>
      <c r="B474" s="5"/>
      <c r="C474" s="32" t="s">
        <v>1412</v>
      </c>
      <c r="D474" s="5"/>
      <c r="E474" s="38"/>
      <c r="F474" s="5"/>
      <c r="G474" s="32"/>
      <c r="H474" s="5"/>
      <c r="I474" s="5"/>
      <c r="J474" s="5"/>
      <c r="K474" s="5"/>
      <c r="L474" s="129"/>
      <c r="M474" s="129"/>
      <c r="N474" s="387"/>
      <c r="O474" s="379"/>
      <c r="P474" s="379"/>
      <c r="Q474" s="379"/>
      <c r="R474" s="379"/>
      <c r="S474" s="379"/>
      <c r="T474" s="379"/>
      <c r="U474" s="105"/>
      <c r="V474" s="105"/>
      <c r="W474" s="105"/>
      <c r="X474" s="105"/>
      <c r="Y474" s="5"/>
      <c r="Z474" s="5"/>
      <c r="AA474" s="5"/>
      <c r="AB474" s="5"/>
      <c r="AC474" s="5"/>
      <c r="AD474" s="5"/>
      <c r="AE474" s="5"/>
      <c r="AF474" s="5"/>
      <c r="AG474" s="5"/>
      <c r="AH474" s="5"/>
      <c r="AI474" s="5"/>
      <c r="AJ474" s="5"/>
      <c r="AK474" s="5"/>
      <c r="AL474" s="105" t="s">
        <v>1413</v>
      </c>
      <c r="AM474" s="32"/>
      <c r="AN474" s="32"/>
      <c r="AO474" s="32"/>
      <c r="AP474" s="32"/>
      <c r="AQ474" s="32"/>
      <c r="AR474" s="32"/>
      <c r="AS474" s="32"/>
      <c r="AT474" s="579" t="str">
        <f t="shared" si="14"/>
        <v/>
      </c>
      <c r="AU474" s="579"/>
      <c r="AV474" s="579" t="str">
        <f t="shared" si="15"/>
        <v>Yes</v>
      </c>
      <c r="AW474" s="579"/>
      <c r="AX474" s="109" t="s">
        <v>733</v>
      </c>
      <c r="AY474" s="5"/>
      <c r="AZ474" s="5"/>
      <c r="BA474" s="5"/>
      <c r="BB474" s="579" t="b">
        <f t="shared" si="16"/>
        <v>0</v>
      </c>
      <c r="BC474" s="579"/>
      <c r="BD474" s="5"/>
      <c r="BE474" s="5"/>
      <c r="BF474" s="5"/>
      <c r="BG474" s="5"/>
      <c r="BH474" s="5"/>
      <c r="BI474" s="5"/>
      <c r="BJ474" s="5"/>
      <c r="BK474" s="5"/>
      <c r="BL474" s="5"/>
      <c r="BM474" s="5"/>
      <c r="BN474" s="5"/>
      <c r="BO474" s="5"/>
      <c r="BP474" s="5"/>
      <c r="BQ474" s="5"/>
      <c r="BR474" s="5"/>
      <c r="BS474" s="5"/>
      <c r="BT474" s="5"/>
      <c r="BU474" s="5"/>
    </row>
    <row r="475" spans="1:73" hidden="1" x14ac:dyDescent="0.25">
      <c r="A475" s="5"/>
      <c r="B475" s="5"/>
      <c r="C475" s="32" t="s">
        <v>1414</v>
      </c>
      <c r="D475" s="5"/>
      <c r="E475" s="38"/>
      <c r="F475" s="5"/>
      <c r="G475" s="32"/>
      <c r="H475" s="5"/>
      <c r="I475" s="5"/>
      <c r="J475" s="5"/>
      <c r="K475" s="5"/>
      <c r="L475" s="129"/>
      <c r="M475" s="129"/>
      <c r="N475" s="387"/>
      <c r="O475" s="379"/>
      <c r="P475" s="379"/>
      <c r="Q475" s="379"/>
      <c r="R475" s="379"/>
      <c r="S475" s="379"/>
      <c r="T475" s="379"/>
      <c r="U475" s="105"/>
      <c r="V475" s="105"/>
      <c r="W475" s="105"/>
      <c r="X475" s="105"/>
      <c r="Y475" s="5"/>
      <c r="Z475" s="5"/>
      <c r="AA475" s="5"/>
      <c r="AB475" s="5"/>
      <c r="AC475" s="5"/>
      <c r="AD475" s="5"/>
      <c r="AE475" s="5"/>
      <c r="AF475" s="5"/>
      <c r="AG475" s="5"/>
      <c r="AH475" s="5"/>
      <c r="AI475" s="5"/>
      <c r="AJ475" s="5"/>
      <c r="AK475" s="5"/>
      <c r="AL475" s="105" t="s">
        <v>1415</v>
      </c>
      <c r="AM475" s="32"/>
      <c r="AN475" s="32"/>
      <c r="AO475" s="32"/>
      <c r="AP475" s="32"/>
      <c r="AQ475" s="32"/>
      <c r="AR475" s="32"/>
      <c r="AS475" s="32"/>
      <c r="AT475" s="579" t="str">
        <f t="shared" si="14"/>
        <v/>
      </c>
      <c r="AU475" s="579"/>
      <c r="AV475" s="579" t="str">
        <f t="shared" si="15"/>
        <v>No</v>
      </c>
      <c r="AW475" s="579"/>
      <c r="AX475" s="109" t="s">
        <v>729</v>
      </c>
      <c r="AY475" s="5"/>
      <c r="AZ475" s="5"/>
      <c r="BA475" s="5"/>
      <c r="BB475" s="579" t="b">
        <f t="shared" si="16"/>
        <v>0</v>
      </c>
      <c r="BC475" s="579"/>
      <c r="BD475" s="5"/>
      <c r="BE475" s="5"/>
      <c r="BF475" s="5"/>
      <c r="BG475" s="5"/>
      <c r="BH475" s="5"/>
      <c r="BI475" s="5"/>
      <c r="BJ475" s="5"/>
      <c r="BK475" s="5"/>
      <c r="BL475" s="5"/>
      <c r="BM475" s="5"/>
      <c r="BN475" s="5"/>
      <c r="BO475" s="5"/>
      <c r="BP475" s="5"/>
      <c r="BQ475" s="5"/>
      <c r="BR475" s="5"/>
      <c r="BS475" s="5"/>
      <c r="BT475" s="5"/>
      <c r="BU475" s="5"/>
    </row>
    <row r="476" spans="1:73" hidden="1" x14ac:dyDescent="0.25">
      <c r="A476" s="5"/>
      <c r="B476" s="5"/>
      <c r="C476" s="32" t="s">
        <v>1416</v>
      </c>
      <c r="D476" s="5"/>
      <c r="E476" s="38"/>
      <c r="F476" s="5"/>
      <c r="G476" s="32"/>
      <c r="H476" s="5"/>
      <c r="I476" s="5"/>
      <c r="J476" s="5"/>
      <c r="K476" s="5"/>
      <c r="L476" s="129"/>
      <c r="M476" s="129"/>
      <c r="N476" s="387"/>
      <c r="O476" s="379"/>
      <c r="P476" s="379"/>
      <c r="Q476" s="379"/>
      <c r="R476" s="379"/>
      <c r="S476" s="379"/>
      <c r="T476" s="379"/>
      <c r="U476" s="105"/>
      <c r="V476" s="105"/>
      <c r="W476" s="105"/>
      <c r="X476" s="105"/>
      <c r="Y476" s="5"/>
      <c r="Z476" s="5"/>
      <c r="AA476" s="5"/>
      <c r="AB476" s="5"/>
      <c r="AC476" s="5"/>
      <c r="AD476" s="5"/>
      <c r="AE476" s="5"/>
      <c r="AF476" s="5"/>
      <c r="AG476" s="5"/>
      <c r="AH476" s="5"/>
      <c r="AI476" s="5"/>
      <c r="AJ476" s="5"/>
      <c r="AK476" s="5"/>
      <c r="AL476" s="105" t="s">
        <v>1417</v>
      </c>
      <c r="AM476" s="32"/>
      <c r="AN476" s="32"/>
      <c r="AO476" s="32"/>
      <c r="AP476" s="32"/>
      <c r="AQ476" s="32"/>
      <c r="AR476" s="32"/>
      <c r="AS476" s="32"/>
      <c r="AT476" s="579" t="str">
        <f t="shared" si="14"/>
        <v/>
      </c>
      <c r="AU476" s="579"/>
      <c r="AV476" s="579" t="str">
        <f t="shared" si="15"/>
        <v>Yes</v>
      </c>
      <c r="AW476" s="579"/>
      <c r="AX476" s="109" t="s">
        <v>733</v>
      </c>
      <c r="AY476" s="5"/>
      <c r="AZ476" s="5"/>
      <c r="BA476" s="5"/>
      <c r="BB476" s="579" t="b">
        <f t="shared" si="16"/>
        <v>0</v>
      </c>
      <c r="BC476" s="579"/>
      <c r="BD476" s="5"/>
      <c r="BE476" s="5"/>
      <c r="BF476" s="5"/>
      <c r="BG476" s="5"/>
      <c r="BH476" s="5"/>
      <c r="BI476" s="5"/>
      <c r="BJ476" s="5"/>
      <c r="BK476" s="5"/>
      <c r="BL476" s="5"/>
      <c r="BM476" s="5"/>
      <c r="BN476" s="5"/>
      <c r="BO476" s="5"/>
      <c r="BP476" s="5"/>
      <c r="BQ476" s="5"/>
      <c r="BR476" s="5"/>
      <c r="BS476" s="5"/>
      <c r="BT476" s="5"/>
      <c r="BU476" s="5"/>
    </row>
    <row r="477" spans="1:73" hidden="1" x14ac:dyDescent="0.25">
      <c r="A477" s="5"/>
      <c r="B477" s="5"/>
      <c r="C477" s="32" t="s">
        <v>1418</v>
      </c>
      <c r="D477" s="5"/>
      <c r="E477" s="38"/>
      <c r="F477" s="5"/>
      <c r="G477" s="32"/>
      <c r="H477" s="5"/>
      <c r="I477" s="5"/>
      <c r="J477" s="5"/>
      <c r="K477" s="5"/>
      <c r="L477" s="129"/>
      <c r="M477" s="129"/>
      <c r="N477" s="387"/>
      <c r="O477" s="379"/>
      <c r="P477" s="379"/>
      <c r="Q477" s="379"/>
      <c r="R477" s="379"/>
      <c r="S477" s="379"/>
      <c r="T477" s="379"/>
      <c r="U477" s="105"/>
      <c r="V477" s="105"/>
      <c r="W477" s="105"/>
      <c r="X477" s="105"/>
      <c r="Y477" s="5"/>
      <c r="Z477" s="5"/>
      <c r="AA477" s="5"/>
      <c r="AB477" s="5"/>
      <c r="AC477" s="5"/>
      <c r="AD477" s="5"/>
      <c r="AE477" s="5"/>
      <c r="AF477" s="5"/>
      <c r="AG477" s="5"/>
      <c r="AH477" s="5"/>
      <c r="AI477" s="5"/>
      <c r="AJ477" s="5"/>
      <c r="AK477" s="5"/>
      <c r="AL477" s="105" t="s">
        <v>1419</v>
      </c>
      <c r="AM477" s="32"/>
      <c r="AN477" s="32"/>
      <c r="AO477" s="32"/>
      <c r="AP477" s="32"/>
      <c r="AQ477" s="32"/>
      <c r="AR477" s="32"/>
      <c r="AS477" s="32"/>
      <c r="AT477" s="579" t="str">
        <f t="shared" si="14"/>
        <v/>
      </c>
      <c r="AU477" s="579"/>
      <c r="AV477" s="579" t="str">
        <f t="shared" si="15"/>
        <v>Yes</v>
      </c>
      <c r="AW477" s="579"/>
      <c r="AX477" s="109" t="s">
        <v>733</v>
      </c>
      <c r="AY477" s="5"/>
      <c r="AZ477" s="5"/>
      <c r="BA477" s="5"/>
      <c r="BB477" s="579" t="b">
        <f t="shared" si="16"/>
        <v>0</v>
      </c>
      <c r="BC477" s="579"/>
      <c r="BD477" s="5"/>
      <c r="BE477" s="5"/>
      <c r="BF477" s="5"/>
      <c r="BG477" s="5"/>
      <c r="BH477" s="5"/>
      <c r="BI477" s="5"/>
      <c r="BJ477" s="5"/>
      <c r="BK477" s="5"/>
      <c r="BL477" s="5"/>
      <c r="BM477" s="5"/>
      <c r="BN477" s="5"/>
      <c r="BO477" s="5"/>
      <c r="BP477" s="5"/>
      <c r="BQ477" s="5"/>
      <c r="BR477" s="5"/>
      <c r="BS477" s="5"/>
      <c r="BT477" s="5"/>
      <c r="BU477" s="5"/>
    </row>
    <row r="478" spans="1:73" hidden="1" x14ac:dyDescent="0.25">
      <c r="A478" s="5"/>
      <c r="B478" s="5"/>
      <c r="C478" s="32" t="s">
        <v>1420</v>
      </c>
      <c r="D478" s="5"/>
      <c r="E478" s="38"/>
      <c r="F478" s="5"/>
      <c r="G478" s="32"/>
      <c r="H478" s="5"/>
      <c r="I478" s="5"/>
      <c r="J478" s="5"/>
      <c r="K478" s="5"/>
      <c r="L478" s="129"/>
      <c r="M478" s="129"/>
      <c r="N478" s="387"/>
      <c r="O478" s="379"/>
      <c r="P478" s="379"/>
      <c r="Q478" s="379"/>
      <c r="R478" s="379"/>
      <c r="S478" s="379"/>
      <c r="T478" s="379"/>
      <c r="U478" s="105"/>
      <c r="V478" s="105"/>
      <c r="W478" s="105"/>
      <c r="X478" s="105"/>
      <c r="Y478" s="5"/>
      <c r="Z478" s="5"/>
      <c r="AA478" s="5"/>
      <c r="AB478" s="5"/>
      <c r="AC478" s="5"/>
      <c r="AD478" s="5"/>
      <c r="AE478" s="5"/>
      <c r="AF478" s="5"/>
      <c r="AG478" s="5"/>
      <c r="AH478" s="5"/>
      <c r="AI478" s="5"/>
      <c r="AJ478" s="5"/>
      <c r="AK478" s="5"/>
      <c r="AL478" s="105" t="s">
        <v>1421</v>
      </c>
      <c r="AM478" s="32"/>
      <c r="AN478" s="32"/>
      <c r="AO478" s="32"/>
      <c r="AP478" s="32"/>
      <c r="AQ478" s="32"/>
      <c r="AR478" s="32"/>
      <c r="AS478" s="32"/>
      <c r="AT478" s="579" t="str">
        <f t="shared" si="14"/>
        <v/>
      </c>
      <c r="AU478" s="579"/>
      <c r="AV478" s="579" t="str">
        <f t="shared" si="15"/>
        <v>Yes</v>
      </c>
      <c r="AW478" s="579"/>
      <c r="AX478" s="109" t="s">
        <v>725</v>
      </c>
      <c r="AY478" s="5"/>
      <c r="AZ478" s="5"/>
      <c r="BA478" s="5"/>
      <c r="BB478" s="579" t="b">
        <f t="shared" si="16"/>
        <v>0</v>
      </c>
      <c r="BC478" s="579"/>
      <c r="BD478" s="5"/>
      <c r="BE478" s="5"/>
      <c r="BF478" s="5"/>
      <c r="BG478" s="5"/>
      <c r="BH478" s="5"/>
      <c r="BI478" s="5"/>
      <c r="BJ478" s="5"/>
      <c r="BK478" s="5"/>
      <c r="BL478" s="5"/>
      <c r="BM478" s="5"/>
      <c r="BN478" s="5"/>
      <c r="BO478" s="5"/>
      <c r="BP478" s="5"/>
      <c r="BQ478" s="5"/>
      <c r="BR478" s="5"/>
      <c r="BS478" s="5"/>
      <c r="BT478" s="5"/>
      <c r="BU478" s="5"/>
    </row>
    <row r="479" spans="1:73" hidden="1" x14ac:dyDescent="0.25">
      <c r="A479" s="5"/>
      <c r="B479" s="5"/>
      <c r="C479" s="32" t="s">
        <v>1422</v>
      </c>
      <c r="D479" s="5"/>
      <c r="E479" s="38"/>
      <c r="F479" s="5"/>
      <c r="G479" s="32"/>
      <c r="H479" s="5"/>
      <c r="I479" s="5"/>
      <c r="J479" s="5"/>
      <c r="K479" s="5"/>
      <c r="L479" s="129"/>
      <c r="M479" s="129"/>
      <c r="N479" s="387"/>
      <c r="O479" s="379"/>
      <c r="P479" s="379"/>
      <c r="Q479" s="379"/>
      <c r="R479" s="379"/>
      <c r="S479" s="379"/>
      <c r="T479" s="379"/>
      <c r="U479" s="105"/>
      <c r="V479" s="105"/>
      <c r="W479" s="105"/>
      <c r="X479" s="105"/>
      <c r="Y479" s="5"/>
      <c r="Z479" s="5"/>
      <c r="AA479" s="5"/>
      <c r="AB479" s="5"/>
      <c r="AC479" s="5"/>
      <c r="AD479" s="5"/>
      <c r="AE479" s="5"/>
      <c r="AF479" s="5"/>
      <c r="AG479" s="5"/>
      <c r="AH479" s="5"/>
      <c r="AI479" s="5"/>
      <c r="AJ479" s="5"/>
      <c r="AK479" s="5"/>
      <c r="AL479" s="105" t="s">
        <v>1423</v>
      </c>
      <c r="AM479" s="32"/>
      <c r="AN479" s="32"/>
      <c r="AO479" s="32"/>
      <c r="AP479" s="32"/>
      <c r="AQ479" s="32"/>
      <c r="AR479" s="32"/>
      <c r="AS479" s="32"/>
      <c r="AT479" s="579" t="str">
        <f t="shared" si="14"/>
        <v/>
      </c>
      <c r="AU479" s="579"/>
      <c r="AV479" s="579" t="str">
        <f t="shared" si="15"/>
        <v>Yes</v>
      </c>
      <c r="AW479" s="579"/>
      <c r="AX479" s="31" t="s">
        <v>743</v>
      </c>
      <c r="AY479" s="5"/>
      <c r="AZ479" s="5"/>
      <c r="BA479" s="5"/>
      <c r="BB479" s="579" t="b">
        <f t="shared" si="16"/>
        <v>0</v>
      </c>
      <c r="BC479" s="579"/>
      <c r="BD479" s="5"/>
      <c r="BE479" s="5"/>
      <c r="BF479" s="5"/>
      <c r="BG479" s="5"/>
      <c r="BH479" s="5"/>
      <c r="BI479" s="5"/>
      <c r="BJ479" s="5"/>
      <c r="BK479" s="5"/>
      <c r="BL479" s="5"/>
      <c r="BM479" s="5"/>
      <c r="BN479" s="5"/>
      <c r="BO479" s="5"/>
      <c r="BP479" s="5"/>
      <c r="BQ479" s="5"/>
      <c r="BR479" s="5"/>
      <c r="BS479" s="5"/>
      <c r="BT479" s="5"/>
      <c r="BU479" s="5"/>
    </row>
    <row r="480" spans="1:73" hidden="1" x14ac:dyDescent="0.25">
      <c r="A480" s="5"/>
      <c r="B480" s="5"/>
      <c r="C480" s="32" t="s">
        <v>1424</v>
      </c>
      <c r="D480" s="5"/>
      <c r="E480" s="38"/>
      <c r="F480" s="5"/>
      <c r="G480" s="32"/>
      <c r="H480" s="5"/>
      <c r="I480" s="5"/>
      <c r="J480" s="5"/>
      <c r="K480" s="5"/>
      <c r="L480" s="129"/>
      <c r="M480" s="129"/>
      <c r="N480" s="387"/>
      <c r="O480" s="379"/>
      <c r="P480" s="379"/>
      <c r="Q480" s="379"/>
      <c r="R480" s="379"/>
      <c r="S480" s="379"/>
      <c r="T480" s="379"/>
      <c r="U480" s="105"/>
      <c r="V480" s="105"/>
      <c r="W480" s="105"/>
      <c r="X480" s="105"/>
      <c r="Y480" s="5"/>
      <c r="Z480" s="5"/>
      <c r="AA480" s="5"/>
      <c r="AB480" s="5"/>
      <c r="AC480" s="5"/>
      <c r="AD480" s="5"/>
      <c r="AE480" s="5"/>
      <c r="AF480" s="5"/>
      <c r="AG480" s="5"/>
      <c r="AH480" s="5"/>
      <c r="AI480" s="5"/>
      <c r="AJ480" s="5"/>
      <c r="AK480" s="5"/>
      <c r="AL480" s="110" t="s">
        <v>1425</v>
      </c>
      <c r="AM480" s="32"/>
      <c r="AN480" s="32"/>
      <c r="AO480" s="32"/>
      <c r="AP480" s="32"/>
      <c r="AQ480" s="32"/>
      <c r="AR480" s="32"/>
      <c r="AS480" s="32"/>
      <c r="AT480" s="579" t="str">
        <f t="shared" si="14"/>
        <v/>
      </c>
      <c r="AU480" s="579"/>
      <c r="AV480" s="579" t="str">
        <f t="shared" si="15"/>
        <v>Yes</v>
      </c>
      <c r="AW480" s="579"/>
      <c r="AX480" s="108" t="s">
        <v>725</v>
      </c>
      <c r="AY480" s="5"/>
      <c r="AZ480" s="5"/>
      <c r="BA480" s="5"/>
      <c r="BB480" s="579" t="b">
        <f t="shared" si="16"/>
        <v>0</v>
      </c>
      <c r="BC480" s="579"/>
      <c r="BD480" s="5"/>
      <c r="BE480" s="5"/>
      <c r="BF480" s="5"/>
      <c r="BG480" s="5"/>
      <c r="BH480" s="5"/>
      <c r="BI480" s="5"/>
      <c r="BJ480" s="5"/>
      <c r="BK480" s="5"/>
      <c r="BL480" s="5"/>
      <c r="BM480" s="5"/>
      <c r="BN480" s="5"/>
      <c r="BO480" s="5"/>
      <c r="BP480" s="5"/>
      <c r="BQ480" s="5"/>
      <c r="BR480" s="5"/>
      <c r="BS480" s="5"/>
      <c r="BT480" s="5"/>
      <c r="BU480" s="5"/>
    </row>
    <row r="481" spans="1:73" hidden="1" x14ac:dyDescent="0.25">
      <c r="A481" s="5"/>
      <c r="B481" s="5"/>
      <c r="C481" s="32" t="s">
        <v>1426</v>
      </c>
      <c r="D481" s="5"/>
      <c r="E481" s="38"/>
      <c r="F481" s="5"/>
      <c r="G481" s="32"/>
      <c r="H481" s="5"/>
      <c r="I481" s="5"/>
      <c r="J481" s="5"/>
      <c r="K481" s="5"/>
      <c r="L481" s="129"/>
      <c r="M481" s="129"/>
      <c r="N481" s="387"/>
      <c r="O481" s="379"/>
      <c r="P481" s="379"/>
      <c r="Q481" s="379"/>
      <c r="R481" s="379"/>
      <c r="S481" s="379"/>
      <c r="T481" s="379"/>
      <c r="U481" s="105"/>
      <c r="V481" s="105"/>
      <c r="W481" s="105"/>
      <c r="X481" s="105"/>
      <c r="Y481" s="5"/>
      <c r="Z481" s="5"/>
      <c r="AA481" s="5"/>
      <c r="AB481" s="5"/>
      <c r="AC481" s="5"/>
      <c r="AD481" s="5"/>
      <c r="AE481" s="5"/>
      <c r="AF481" s="5"/>
      <c r="AG481" s="5"/>
      <c r="AH481" s="5"/>
      <c r="AI481" s="5"/>
      <c r="AJ481" s="5"/>
      <c r="AK481" s="5"/>
      <c r="AL481" s="105" t="s">
        <v>1427</v>
      </c>
      <c r="AM481" s="32"/>
      <c r="AN481" s="32"/>
      <c r="AO481" s="32"/>
      <c r="AP481" s="32"/>
      <c r="AQ481" s="32"/>
      <c r="AR481" s="32"/>
      <c r="AS481" s="32"/>
      <c r="AT481" s="579" t="str">
        <f t="shared" si="14"/>
        <v/>
      </c>
      <c r="AU481" s="579"/>
      <c r="AV481" s="579" t="str">
        <f t="shared" si="15"/>
        <v>Yes</v>
      </c>
      <c r="AW481" s="579"/>
      <c r="AX481" s="109" t="s">
        <v>725</v>
      </c>
      <c r="AY481" s="5"/>
      <c r="AZ481" s="5"/>
      <c r="BA481" s="5"/>
      <c r="BB481" s="579" t="b">
        <f t="shared" si="16"/>
        <v>0</v>
      </c>
      <c r="BC481" s="579"/>
      <c r="BD481" s="5"/>
      <c r="BE481" s="5"/>
      <c r="BF481" s="5"/>
      <c r="BG481" s="5"/>
      <c r="BH481" s="5"/>
      <c r="BI481" s="5"/>
      <c r="BJ481" s="5"/>
      <c r="BK481" s="5"/>
      <c r="BL481" s="5"/>
      <c r="BM481" s="5"/>
      <c r="BN481" s="5"/>
      <c r="BO481" s="5"/>
      <c r="BP481" s="5"/>
      <c r="BQ481" s="5"/>
      <c r="BR481" s="5"/>
      <c r="BS481" s="5"/>
      <c r="BT481" s="5"/>
      <c r="BU481" s="5"/>
    </row>
    <row r="482" spans="1:73" hidden="1" x14ac:dyDescent="0.25">
      <c r="A482" s="5"/>
      <c r="B482" s="5"/>
      <c r="C482" s="32" t="s">
        <v>1428</v>
      </c>
      <c r="D482" s="5"/>
      <c r="E482" s="38"/>
      <c r="F482" s="5"/>
      <c r="G482" s="32"/>
      <c r="H482" s="5"/>
      <c r="I482" s="5"/>
      <c r="J482" s="5"/>
      <c r="K482" s="5"/>
      <c r="L482" s="129"/>
      <c r="M482" s="129"/>
      <c r="N482" s="387"/>
      <c r="O482" s="379"/>
      <c r="P482" s="379"/>
      <c r="Q482" s="379"/>
      <c r="R482" s="379"/>
      <c r="S482" s="379"/>
      <c r="T482" s="379"/>
      <c r="U482" s="105"/>
      <c r="V482" s="105"/>
      <c r="W482" s="105"/>
      <c r="X482" s="105"/>
      <c r="Y482" s="5"/>
      <c r="Z482" s="5"/>
      <c r="AA482" s="5"/>
      <c r="AB482" s="5"/>
      <c r="AC482" s="5"/>
      <c r="AD482" s="5"/>
      <c r="AE482" s="5"/>
      <c r="AF482" s="5"/>
      <c r="AG482" s="5"/>
      <c r="AH482" s="5"/>
      <c r="AI482" s="5"/>
      <c r="AJ482" s="5"/>
      <c r="AK482" s="5"/>
      <c r="AL482" s="105" t="s">
        <v>1429</v>
      </c>
      <c r="AM482" s="32"/>
      <c r="AN482" s="32"/>
      <c r="AO482" s="32"/>
      <c r="AP482" s="32"/>
      <c r="AQ482" s="32"/>
      <c r="AR482" s="32"/>
      <c r="AS482" s="32"/>
      <c r="AT482" s="579" t="str">
        <f t="shared" si="14"/>
        <v/>
      </c>
      <c r="AU482" s="579"/>
      <c r="AV482" s="579" t="str">
        <f t="shared" si="15"/>
        <v>Yes</v>
      </c>
      <c r="AW482" s="579"/>
      <c r="AX482" s="108" t="s">
        <v>725</v>
      </c>
      <c r="AY482" s="5"/>
      <c r="AZ482" s="5"/>
      <c r="BA482" s="5"/>
      <c r="BB482" s="579" t="b">
        <f t="shared" si="16"/>
        <v>0</v>
      </c>
      <c r="BC482" s="579"/>
      <c r="BD482" s="5"/>
      <c r="BE482" s="5"/>
      <c r="BF482" s="5"/>
      <c r="BG482" s="5"/>
      <c r="BH482" s="5"/>
      <c r="BI482" s="5"/>
      <c r="BJ482" s="5"/>
      <c r="BK482" s="5"/>
      <c r="BL482" s="5"/>
      <c r="BM482" s="5"/>
      <c r="BN482" s="5"/>
      <c r="BO482" s="5"/>
      <c r="BP482" s="5"/>
      <c r="BQ482" s="5"/>
      <c r="BR482" s="5"/>
      <c r="BS482" s="5"/>
      <c r="BT482" s="5"/>
      <c r="BU482" s="5"/>
    </row>
    <row r="483" spans="1:73" hidden="1" x14ac:dyDescent="0.25">
      <c r="A483" s="5"/>
      <c r="B483" s="5"/>
      <c r="C483" s="32" t="s">
        <v>1430</v>
      </c>
      <c r="D483" s="5"/>
      <c r="E483" s="38"/>
      <c r="F483" s="5"/>
      <c r="G483" s="32"/>
      <c r="H483" s="5"/>
      <c r="I483" s="5"/>
      <c r="J483" s="5"/>
      <c r="K483" s="5"/>
      <c r="L483" s="129"/>
      <c r="M483" s="129"/>
      <c r="N483" s="387"/>
      <c r="O483" s="379"/>
      <c r="P483" s="379"/>
      <c r="Q483" s="379"/>
      <c r="R483" s="379"/>
      <c r="S483" s="379"/>
      <c r="T483" s="379"/>
      <c r="U483" s="105"/>
      <c r="V483" s="105"/>
      <c r="W483" s="105"/>
      <c r="X483" s="105"/>
      <c r="Y483" s="5"/>
      <c r="Z483" s="5"/>
      <c r="AA483" s="5"/>
      <c r="AB483" s="5"/>
      <c r="AC483" s="5"/>
      <c r="AD483" s="5"/>
      <c r="AE483" s="5"/>
      <c r="AF483" s="5"/>
      <c r="AG483" s="5"/>
      <c r="AH483" s="5"/>
      <c r="AI483" s="5"/>
      <c r="AJ483" s="5"/>
      <c r="AK483" s="5"/>
      <c r="AL483" s="110" t="s">
        <v>1431</v>
      </c>
      <c r="AM483" s="32"/>
      <c r="AN483" s="32"/>
      <c r="AO483" s="32"/>
      <c r="AP483" s="32"/>
      <c r="AQ483" s="32"/>
      <c r="AR483" s="32"/>
      <c r="AS483" s="32"/>
      <c r="AT483" s="579" t="str">
        <f t="shared" si="14"/>
        <v/>
      </c>
      <c r="AU483" s="579"/>
      <c r="AV483" s="579" t="str">
        <f t="shared" si="15"/>
        <v>Yes</v>
      </c>
      <c r="AW483" s="579"/>
      <c r="AX483" s="108" t="s">
        <v>725</v>
      </c>
      <c r="AY483" s="5"/>
      <c r="AZ483" s="5"/>
      <c r="BA483" s="5"/>
      <c r="BB483" s="579" t="b">
        <f t="shared" si="16"/>
        <v>0</v>
      </c>
      <c r="BC483" s="579"/>
      <c r="BD483" s="5"/>
      <c r="BE483" s="5"/>
      <c r="BF483" s="5"/>
      <c r="BG483" s="5"/>
      <c r="BH483" s="5"/>
      <c r="BI483" s="5"/>
      <c r="BJ483" s="5"/>
      <c r="BK483" s="5"/>
      <c r="BL483" s="5"/>
      <c r="BM483" s="5"/>
      <c r="BN483" s="5"/>
      <c r="BO483" s="5"/>
      <c r="BP483" s="5"/>
      <c r="BQ483" s="5"/>
      <c r="BR483" s="5"/>
      <c r="BS483" s="5"/>
      <c r="BT483" s="5"/>
      <c r="BU483" s="5"/>
    </row>
    <row r="484" spans="1:73" hidden="1" x14ac:dyDescent="0.25">
      <c r="A484" s="5"/>
      <c r="B484" s="5"/>
      <c r="C484" s="32" t="s">
        <v>1432</v>
      </c>
      <c r="D484" s="5"/>
      <c r="E484" s="38"/>
      <c r="F484" s="5"/>
      <c r="G484" s="32"/>
      <c r="H484" s="5"/>
      <c r="I484" s="5"/>
      <c r="J484" s="5"/>
      <c r="K484" s="5"/>
      <c r="L484" s="129"/>
      <c r="M484" s="129"/>
      <c r="N484" s="387"/>
      <c r="O484" s="379"/>
      <c r="P484" s="379"/>
      <c r="Q484" s="379"/>
      <c r="R484" s="379"/>
      <c r="S484" s="379"/>
      <c r="T484" s="379"/>
      <c r="U484" s="105"/>
      <c r="V484" s="105"/>
      <c r="W484" s="105"/>
      <c r="X484" s="105"/>
      <c r="Y484" s="5"/>
      <c r="Z484" s="5"/>
      <c r="AA484" s="5"/>
      <c r="AB484" s="5"/>
      <c r="AC484" s="5"/>
      <c r="AD484" s="5"/>
      <c r="AE484" s="5"/>
      <c r="AF484" s="5"/>
      <c r="AG484" s="5"/>
      <c r="AH484" s="5"/>
      <c r="AI484" s="5"/>
      <c r="AJ484" s="5"/>
      <c r="AK484" s="5"/>
      <c r="AL484" s="105" t="s">
        <v>1433</v>
      </c>
      <c r="AM484" s="32"/>
      <c r="AN484" s="32"/>
      <c r="AO484" s="32"/>
      <c r="AP484" s="32"/>
      <c r="AQ484" s="32"/>
      <c r="AR484" s="32"/>
      <c r="AS484" s="32"/>
      <c r="AT484" s="579" t="str">
        <f t="shared" si="14"/>
        <v/>
      </c>
      <c r="AU484" s="579"/>
      <c r="AV484" s="579" t="str">
        <f t="shared" si="15"/>
        <v>Yes</v>
      </c>
      <c r="AW484" s="579"/>
      <c r="AX484" s="31" t="s">
        <v>797</v>
      </c>
      <c r="AY484" s="5"/>
      <c r="AZ484" s="5"/>
      <c r="BA484" s="5"/>
      <c r="BB484" s="579" t="b">
        <f t="shared" si="16"/>
        <v>0</v>
      </c>
      <c r="BC484" s="579"/>
      <c r="BD484" s="5"/>
      <c r="BE484" s="5"/>
      <c r="BF484" s="5"/>
      <c r="BG484" s="5"/>
      <c r="BH484" s="5"/>
      <c r="BI484" s="5"/>
      <c r="BJ484" s="5"/>
      <c r="BK484" s="5"/>
      <c r="BL484" s="5"/>
      <c r="BM484" s="5"/>
      <c r="BN484" s="5"/>
      <c r="BO484" s="5"/>
      <c r="BP484" s="5"/>
      <c r="BQ484" s="5"/>
      <c r="BR484" s="5"/>
      <c r="BS484" s="5"/>
      <c r="BT484" s="5"/>
      <c r="BU484" s="5"/>
    </row>
    <row r="485" spans="1:73" hidden="1" x14ac:dyDescent="0.25">
      <c r="A485" s="5"/>
      <c r="B485" s="5"/>
      <c r="C485" s="32" t="s">
        <v>1434</v>
      </c>
      <c r="D485" s="5"/>
      <c r="E485" s="38"/>
      <c r="F485" s="5"/>
      <c r="G485" s="32"/>
      <c r="H485" s="5"/>
      <c r="I485" s="5"/>
      <c r="J485" s="5"/>
      <c r="K485" s="5"/>
      <c r="L485" s="129"/>
      <c r="M485" s="129"/>
      <c r="N485" s="387"/>
      <c r="O485" s="379"/>
      <c r="P485" s="379"/>
      <c r="Q485" s="379"/>
      <c r="R485" s="379"/>
      <c r="S485" s="379"/>
      <c r="T485" s="379"/>
      <c r="U485" s="105"/>
      <c r="V485" s="105"/>
      <c r="W485" s="105"/>
      <c r="X485" s="105"/>
      <c r="Y485" s="5"/>
      <c r="Z485" s="5"/>
      <c r="AA485" s="5"/>
      <c r="AB485" s="5"/>
      <c r="AC485" s="5"/>
      <c r="AD485" s="5"/>
      <c r="AE485" s="5"/>
      <c r="AF485" s="5"/>
      <c r="AG485" s="5"/>
      <c r="AH485" s="5"/>
      <c r="AI485" s="5"/>
      <c r="AJ485" s="5"/>
      <c r="AK485" s="5"/>
      <c r="AL485" s="110" t="s">
        <v>1435</v>
      </c>
      <c r="AM485" s="32"/>
      <c r="AN485" s="32"/>
      <c r="AO485" s="32"/>
      <c r="AP485" s="32"/>
      <c r="AQ485" s="32"/>
      <c r="AR485" s="32"/>
      <c r="AS485" s="32"/>
      <c r="AT485" s="579" t="str">
        <f t="shared" si="14"/>
        <v/>
      </c>
      <c r="AU485" s="579"/>
      <c r="AV485" s="579" t="str">
        <f t="shared" si="15"/>
        <v>Yes</v>
      </c>
      <c r="AW485" s="579"/>
      <c r="AX485" s="108" t="s">
        <v>725</v>
      </c>
      <c r="AY485" s="5"/>
      <c r="AZ485" s="5"/>
      <c r="BA485" s="5"/>
      <c r="BB485" s="579" t="b">
        <f t="shared" si="16"/>
        <v>0</v>
      </c>
      <c r="BC485" s="579"/>
      <c r="BD485" s="5"/>
      <c r="BE485" s="5"/>
      <c r="BF485" s="5"/>
      <c r="BG485" s="5"/>
      <c r="BH485" s="5"/>
      <c r="BI485" s="5"/>
      <c r="BJ485" s="5"/>
      <c r="BK485" s="5"/>
      <c r="BL485" s="5"/>
      <c r="BM485" s="5"/>
      <c r="BN485" s="5"/>
      <c r="BO485" s="5"/>
      <c r="BP485" s="5"/>
      <c r="BQ485" s="5"/>
      <c r="BR485" s="5"/>
      <c r="BS485" s="5"/>
      <c r="BT485" s="5"/>
      <c r="BU485" s="5"/>
    </row>
    <row r="486" spans="1:73" hidden="1" x14ac:dyDescent="0.25">
      <c r="A486" s="5"/>
      <c r="B486" s="5"/>
      <c r="C486" s="32" t="s">
        <v>1436</v>
      </c>
      <c r="D486" s="5"/>
      <c r="E486" s="38"/>
      <c r="F486" s="5"/>
      <c r="G486" s="32"/>
      <c r="H486" s="5"/>
      <c r="I486" s="5"/>
      <c r="J486" s="5"/>
      <c r="K486" s="5"/>
      <c r="L486" s="129"/>
      <c r="M486" s="129"/>
      <c r="N486" s="387"/>
      <c r="O486" s="379"/>
      <c r="P486" s="379"/>
      <c r="Q486" s="379"/>
      <c r="R486" s="379"/>
      <c r="S486" s="379"/>
      <c r="T486" s="379"/>
      <c r="U486" s="105"/>
      <c r="V486" s="105"/>
      <c r="W486" s="105"/>
      <c r="X486" s="105"/>
      <c r="Y486" s="5"/>
      <c r="Z486" s="5"/>
      <c r="AA486" s="5"/>
      <c r="AB486" s="5"/>
      <c r="AC486" s="5"/>
      <c r="AD486" s="5"/>
      <c r="AE486" s="5"/>
      <c r="AF486" s="5"/>
      <c r="AG486" s="5"/>
      <c r="AH486" s="5"/>
      <c r="AI486" s="5"/>
      <c r="AJ486" s="5"/>
      <c r="AK486" s="5"/>
      <c r="AL486" s="110" t="s">
        <v>1437</v>
      </c>
      <c r="AM486" s="32"/>
      <c r="AN486" s="32"/>
      <c r="AO486" s="32"/>
      <c r="AP486" s="32"/>
      <c r="AQ486" s="32"/>
      <c r="AR486" s="32"/>
      <c r="AS486" s="32"/>
      <c r="AT486" s="579" t="str">
        <f t="shared" si="14"/>
        <v/>
      </c>
      <c r="AU486" s="579"/>
      <c r="AV486" s="579" t="str">
        <f t="shared" si="15"/>
        <v>Yes</v>
      </c>
      <c r="AW486" s="579"/>
      <c r="AX486" s="108" t="s">
        <v>725</v>
      </c>
      <c r="AY486" s="5"/>
      <c r="AZ486" s="5"/>
      <c r="BA486" s="5"/>
      <c r="BB486" s="579" t="b">
        <f t="shared" si="16"/>
        <v>0</v>
      </c>
      <c r="BC486" s="579"/>
      <c r="BD486" s="5"/>
      <c r="BE486" s="5"/>
      <c r="BF486" s="5"/>
      <c r="BG486" s="5"/>
      <c r="BH486" s="5"/>
      <c r="BI486" s="5"/>
      <c r="BJ486" s="5"/>
      <c r="BK486" s="5"/>
      <c r="BL486" s="5"/>
      <c r="BM486" s="5"/>
      <c r="BN486" s="5"/>
      <c r="BO486" s="5"/>
      <c r="BP486" s="5"/>
      <c r="BQ486" s="5"/>
      <c r="BR486" s="5"/>
      <c r="BS486" s="5"/>
      <c r="BT486" s="5"/>
      <c r="BU486" s="5"/>
    </row>
    <row r="487" spans="1:73" hidden="1" x14ac:dyDescent="0.25">
      <c r="A487" s="5"/>
      <c r="B487" s="5"/>
      <c r="C487" s="32" t="s">
        <v>1438</v>
      </c>
      <c r="D487" s="5"/>
      <c r="E487" s="38"/>
      <c r="F487" s="5"/>
      <c r="G487" s="32"/>
      <c r="H487" s="5"/>
      <c r="I487" s="5"/>
      <c r="J487" s="5"/>
      <c r="K487" s="5"/>
      <c r="L487" s="129"/>
      <c r="M487" s="129"/>
      <c r="N487" s="387"/>
      <c r="O487" s="379"/>
      <c r="P487" s="379"/>
      <c r="Q487" s="379"/>
      <c r="R487" s="379"/>
      <c r="S487" s="379"/>
      <c r="T487" s="379"/>
      <c r="U487" s="105"/>
      <c r="V487" s="105"/>
      <c r="W487" s="105"/>
      <c r="X487" s="105"/>
      <c r="Y487" s="5"/>
      <c r="Z487" s="5"/>
      <c r="AA487" s="5"/>
      <c r="AB487" s="5"/>
      <c r="AC487" s="5"/>
      <c r="AD487" s="5"/>
      <c r="AE487" s="5"/>
      <c r="AF487" s="5"/>
      <c r="AG487" s="5"/>
      <c r="AH487" s="5"/>
      <c r="AI487" s="5"/>
      <c r="AJ487" s="5"/>
      <c r="AK487" s="5"/>
      <c r="AL487" s="105" t="s">
        <v>1439</v>
      </c>
      <c r="AM487" s="32"/>
      <c r="AN487" s="32"/>
      <c r="AO487" s="32"/>
      <c r="AP487" s="32"/>
      <c r="AQ487" s="32"/>
      <c r="AR487" s="32"/>
      <c r="AS487" s="32"/>
      <c r="AT487" s="579" t="str">
        <f t="shared" si="14"/>
        <v/>
      </c>
      <c r="AU487" s="579"/>
      <c r="AV487" s="579" t="str">
        <f t="shared" si="15"/>
        <v>Yes</v>
      </c>
      <c r="AW487" s="579"/>
      <c r="AX487" s="109" t="s">
        <v>725</v>
      </c>
      <c r="AY487" s="5"/>
      <c r="AZ487" s="5"/>
      <c r="BA487" s="5"/>
      <c r="BB487" s="579" t="b">
        <f t="shared" si="16"/>
        <v>0</v>
      </c>
      <c r="BC487" s="579"/>
      <c r="BD487" s="5"/>
      <c r="BE487" s="5"/>
      <c r="BF487" s="5"/>
      <c r="BG487" s="5"/>
      <c r="BH487" s="5"/>
      <c r="BI487" s="5"/>
      <c r="BJ487" s="5"/>
      <c r="BK487" s="5"/>
      <c r="BL487" s="5"/>
      <c r="BM487" s="5"/>
      <c r="BN487" s="5"/>
      <c r="BO487" s="5"/>
      <c r="BP487" s="5"/>
      <c r="BQ487" s="5"/>
      <c r="BR487" s="5"/>
      <c r="BS487" s="5"/>
      <c r="BT487" s="5"/>
      <c r="BU487" s="5"/>
    </row>
    <row r="488" spans="1:73" hidden="1" x14ac:dyDescent="0.25">
      <c r="A488" s="5"/>
      <c r="B488" s="5"/>
      <c r="C488" s="32" t="s">
        <v>1440</v>
      </c>
      <c r="D488" s="5"/>
      <c r="E488" s="38"/>
      <c r="F488" s="5"/>
      <c r="G488" s="32"/>
      <c r="H488" s="5"/>
      <c r="I488" s="5"/>
      <c r="J488" s="5"/>
      <c r="K488" s="5"/>
      <c r="L488" s="129"/>
      <c r="M488" s="129"/>
      <c r="N488" s="387"/>
      <c r="O488" s="379"/>
      <c r="P488" s="379"/>
      <c r="Q488" s="379"/>
      <c r="R488" s="379"/>
      <c r="S488" s="379"/>
      <c r="T488" s="379"/>
      <c r="U488" s="105"/>
      <c r="V488" s="105"/>
      <c r="W488" s="105"/>
      <c r="X488" s="105"/>
      <c r="Y488" s="5"/>
      <c r="Z488" s="5"/>
      <c r="AA488" s="5"/>
      <c r="AB488" s="5"/>
      <c r="AC488" s="5"/>
      <c r="AD488" s="5"/>
      <c r="AE488" s="5"/>
      <c r="AF488" s="5"/>
      <c r="AG488" s="5"/>
      <c r="AH488" s="5"/>
      <c r="AI488" s="5"/>
      <c r="AJ488" s="5"/>
      <c r="AK488" s="5"/>
      <c r="AL488" s="110" t="s">
        <v>1441</v>
      </c>
      <c r="AM488" s="32"/>
      <c r="AN488" s="32"/>
      <c r="AO488" s="32"/>
      <c r="AP488" s="32"/>
      <c r="AQ488" s="32"/>
      <c r="AR488" s="32"/>
      <c r="AS488" s="32"/>
      <c r="AT488" s="579" t="str">
        <f t="shared" si="14"/>
        <v/>
      </c>
      <c r="AU488" s="579"/>
      <c r="AV488" s="579" t="str">
        <f t="shared" si="15"/>
        <v>Yes</v>
      </c>
      <c r="AW488" s="579"/>
      <c r="AX488" s="108" t="s">
        <v>725</v>
      </c>
      <c r="AY488" s="5"/>
      <c r="AZ488" s="5"/>
      <c r="BA488" s="5"/>
      <c r="BB488" s="579" t="b">
        <f t="shared" si="16"/>
        <v>0</v>
      </c>
      <c r="BC488" s="579"/>
      <c r="BD488" s="5"/>
      <c r="BE488" s="5"/>
      <c r="BF488" s="5"/>
      <c r="BG488" s="5"/>
      <c r="BH488" s="5"/>
      <c r="BI488" s="5"/>
      <c r="BJ488" s="5"/>
      <c r="BK488" s="5"/>
      <c r="BL488" s="5"/>
      <c r="BM488" s="5"/>
      <c r="BN488" s="5"/>
      <c r="BO488" s="5"/>
      <c r="BP488" s="5"/>
      <c r="BQ488" s="5"/>
      <c r="BR488" s="5"/>
      <c r="BS488" s="5"/>
      <c r="BT488" s="5"/>
      <c r="BU488" s="5"/>
    </row>
    <row r="489" spans="1:73" hidden="1" x14ac:dyDescent="0.25">
      <c r="A489" s="5"/>
      <c r="B489" s="5"/>
      <c r="C489" s="32" t="s">
        <v>1442</v>
      </c>
      <c r="D489" s="5"/>
      <c r="E489" s="38"/>
      <c r="F489" s="5"/>
      <c r="G489" s="32"/>
      <c r="H489" s="5"/>
      <c r="I489" s="5"/>
      <c r="J489" s="5"/>
      <c r="K489" s="5"/>
      <c r="L489" s="129"/>
      <c r="M489" s="129"/>
      <c r="N489" s="387"/>
      <c r="O489" s="379"/>
      <c r="P489" s="379"/>
      <c r="Q489" s="379"/>
      <c r="R489" s="379"/>
      <c r="S489" s="379"/>
      <c r="T489" s="379"/>
      <c r="U489" s="105"/>
      <c r="V489" s="105"/>
      <c r="W489" s="105"/>
      <c r="X489" s="105"/>
      <c r="Y489" s="5"/>
      <c r="Z489" s="5"/>
      <c r="AA489" s="5"/>
      <c r="AB489" s="5"/>
      <c r="AC489" s="5"/>
      <c r="AD489" s="5"/>
      <c r="AE489" s="5"/>
      <c r="AF489" s="5"/>
      <c r="AG489" s="5"/>
      <c r="AH489" s="5"/>
      <c r="AI489" s="5"/>
      <c r="AJ489" s="5"/>
      <c r="AK489" s="5"/>
      <c r="AL489" s="110" t="s">
        <v>1443</v>
      </c>
      <c r="AM489" s="32"/>
      <c r="AN489" s="32"/>
      <c r="AO489" s="32"/>
      <c r="AP489" s="32"/>
      <c r="AQ489" s="32"/>
      <c r="AR489" s="32"/>
      <c r="AS489" s="32"/>
      <c r="AT489" s="579" t="str">
        <f t="shared" si="14"/>
        <v/>
      </c>
      <c r="AU489" s="579"/>
      <c r="AV489" s="579" t="str">
        <f t="shared" si="15"/>
        <v>Yes</v>
      </c>
      <c r="AW489" s="579"/>
      <c r="AX489" s="108" t="s">
        <v>725</v>
      </c>
      <c r="AY489" s="5"/>
      <c r="AZ489" s="5"/>
      <c r="BA489" s="5"/>
      <c r="BB489" s="579" t="b">
        <f t="shared" si="16"/>
        <v>0</v>
      </c>
      <c r="BC489" s="579"/>
      <c r="BD489" s="5"/>
      <c r="BE489" s="5"/>
      <c r="BF489" s="5"/>
      <c r="BG489" s="5"/>
      <c r="BH489" s="5"/>
      <c r="BI489" s="5"/>
      <c r="BJ489" s="5"/>
      <c r="BK489" s="5"/>
      <c r="BL489" s="5"/>
      <c r="BM489" s="5"/>
      <c r="BN489" s="5"/>
      <c r="BO489" s="5"/>
      <c r="BP489" s="5"/>
      <c r="BQ489" s="5"/>
      <c r="BR489" s="5"/>
      <c r="BS489" s="5"/>
      <c r="BT489" s="5"/>
      <c r="BU489" s="5"/>
    </row>
    <row r="490" spans="1:73" hidden="1" x14ac:dyDescent="0.25">
      <c r="A490" s="5"/>
      <c r="B490" s="5"/>
      <c r="C490" s="32" t="s">
        <v>1444</v>
      </c>
      <c r="D490" s="5"/>
      <c r="E490" s="38"/>
      <c r="F490" s="5"/>
      <c r="G490" s="32"/>
      <c r="H490" s="5"/>
      <c r="I490" s="5"/>
      <c r="J490" s="5"/>
      <c r="K490" s="5"/>
      <c r="L490" s="129"/>
      <c r="M490" s="129"/>
      <c r="N490" s="387"/>
      <c r="O490" s="379"/>
      <c r="P490" s="379"/>
      <c r="Q490" s="379"/>
      <c r="R490" s="379"/>
      <c r="S490" s="379"/>
      <c r="T490" s="379"/>
      <c r="U490" s="105"/>
      <c r="V490" s="105"/>
      <c r="W490" s="105"/>
      <c r="X490" s="105"/>
      <c r="Y490" s="5"/>
      <c r="Z490" s="5"/>
      <c r="AA490" s="5"/>
      <c r="AB490" s="5"/>
      <c r="AC490" s="5"/>
      <c r="AD490" s="5"/>
      <c r="AE490" s="5"/>
      <c r="AF490" s="5"/>
      <c r="AG490" s="5"/>
      <c r="AH490" s="5"/>
      <c r="AI490" s="5"/>
      <c r="AJ490" s="5"/>
      <c r="AK490" s="5"/>
      <c r="AL490" s="110" t="s">
        <v>1445</v>
      </c>
      <c r="AM490" s="32"/>
      <c r="AN490" s="32"/>
      <c r="AO490" s="32"/>
      <c r="AP490" s="32"/>
      <c r="AQ490" s="32"/>
      <c r="AR490" s="32"/>
      <c r="AS490" s="32"/>
      <c r="AT490" s="579" t="str">
        <f t="shared" si="14"/>
        <v/>
      </c>
      <c r="AU490" s="579"/>
      <c r="AV490" s="579" t="str">
        <f t="shared" si="15"/>
        <v>Yes</v>
      </c>
      <c r="AW490" s="579"/>
      <c r="AX490" s="108" t="s">
        <v>725</v>
      </c>
      <c r="AY490" s="5"/>
      <c r="AZ490" s="5"/>
      <c r="BA490" s="5"/>
      <c r="BB490" s="579" t="b">
        <f t="shared" si="16"/>
        <v>0</v>
      </c>
      <c r="BC490" s="579"/>
      <c r="BD490" s="5"/>
      <c r="BE490" s="5"/>
      <c r="BF490" s="5"/>
      <c r="BG490" s="5"/>
      <c r="BH490" s="5"/>
      <c r="BI490" s="5"/>
      <c r="BJ490" s="5"/>
      <c r="BK490" s="5"/>
      <c r="BL490" s="5"/>
      <c r="BM490" s="5"/>
      <c r="BN490" s="5"/>
      <c r="BO490" s="5"/>
      <c r="BP490" s="5"/>
      <c r="BQ490" s="5"/>
      <c r="BR490" s="5"/>
      <c r="BS490" s="5"/>
      <c r="BT490" s="5"/>
      <c r="BU490" s="5"/>
    </row>
    <row r="491" spans="1:73" hidden="1" x14ac:dyDescent="0.25">
      <c r="A491" s="5"/>
      <c r="B491" s="5"/>
      <c r="C491" s="32" t="s">
        <v>1446</v>
      </c>
      <c r="D491" s="5"/>
      <c r="E491" s="38"/>
      <c r="F491" s="5"/>
      <c r="G491" s="32"/>
      <c r="H491" s="5"/>
      <c r="I491" s="5"/>
      <c r="J491" s="5"/>
      <c r="K491" s="5"/>
      <c r="L491" s="129"/>
      <c r="M491" s="129"/>
      <c r="N491" s="387"/>
      <c r="O491" s="379"/>
      <c r="P491" s="379"/>
      <c r="Q491" s="379"/>
      <c r="R491" s="379"/>
      <c r="S491" s="379"/>
      <c r="T491" s="379"/>
      <c r="U491" s="105"/>
      <c r="V491" s="105"/>
      <c r="W491" s="105"/>
      <c r="X491" s="105"/>
      <c r="Y491" s="5"/>
      <c r="Z491" s="5"/>
      <c r="AA491" s="5"/>
      <c r="AB491" s="5"/>
      <c r="AC491" s="5"/>
      <c r="AD491" s="5"/>
      <c r="AE491" s="5"/>
      <c r="AF491" s="5"/>
      <c r="AG491" s="5"/>
      <c r="AH491" s="5"/>
      <c r="AI491" s="5"/>
      <c r="AJ491" s="5"/>
      <c r="AK491" s="5"/>
      <c r="AL491" s="105" t="s">
        <v>1447</v>
      </c>
      <c r="AM491" s="32"/>
      <c r="AN491" s="32"/>
      <c r="AO491" s="32"/>
      <c r="AP491" s="32"/>
      <c r="AQ491" s="32"/>
      <c r="AR491" s="32"/>
      <c r="AS491" s="32"/>
      <c r="AT491" s="579" t="str">
        <f t="shared" si="14"/>
        <v/>
      </c>
      <c r="AU491" s="579"/>
      <c r="AV491" s="579" t="str">
        <f t="shared" si="15"/>
        <v>Yes</v>
      </c>
      <c r="AW491" s="579"/>
      <c r="AX491" s="109" t="s">
        <v>733</v>
      </c>
      <c r="AY491" s="5"/>
      <c r="AZ491" s="5"/>
      <c r="BA491" s="5"/>
      <c r="BB491" s="579" t="b">
        <f t="shared" si="16"/>
        <v>0</v>
      </c>
      <c r="BC491" s="579"/>
      <c r="BD491" s="5"/>
      <c r="BE491" s="5"/>
      <c r="BF491" s="5"/>
      <c r="BG491" s="5"/>
      <c r="BH491" s="5"/>
      <c r="BI491" s="5"/>
      <c r="BJ491" s="5"/>
      <c r="BK491" s="5"/>
      <c r="BL491" s="5"/>
      <c r="BM491" s="5"/>
      <c r="BN491" s="5"/>
      <c r="BO491" s="5"/>
      <c r="BP491" s="5"/>
      <c r="BQ491" s="5"/>
      <c r="BR491" s="5"/>
      <c r="BS491" s="5"/>
      <c r="BT491" s="5"/>
      <c r="BU491" s="5"/>
    </row>
    <row r="492" spans="1:73" hidden="1" x14ac:dyDescent="0.25">
      <c r="A492" s="5"/>
      <c r="B492" s="5"/>
      <c r="C492" s="32" t="s">
        <v>1448</v>
      </c>
      <c r="D492" s="5"/>
      <c r="E492" s="38"/>
      <c r="F492" s="5"/>
      <c r="G492" s="32"/>
      <c r="H492" s="5"/>
      <c r="I492" s="5"/>
      <c r="J492" s="5"/>
      <c r="K492" s="5"/>
      <c r="L492" s="129"/>
      <c r="M492" s="129"/>
      <c r="N492" s="387"/>
      <c r="O492" s="379"/>
      <c r="P492" s="379"/>
      <c r="Q492" s="379"/>
      <c r="R492" s="379"/>
      <c r="S492" s="379"/>
      <c r="T492" s="379"/>
      <c r="U492" s="105"/>
      <c r="V492" s="105"/>
      <c r="W492" s="105"/>
      <c r="X492" s="105"/>
      <c r="Y492" s="5"/>
      <c r="Z492" s="5"/>
      <c r="AA492" s="5"/>
      <c r="AB492" s="5"/>
      <c r="AC492" s="5"/>
      <c r="AD492" s="5"/>
      <c r="AE492" s="5"/>
      <c r="AF492" s="5"/>
      <c r="AG492" s="5"/>
      <c r="AH492" s="5"/>
      <c r="AI492" s="5"/>
      <c r="AJ492" s="5"/>
      <c r="AK492" s="5"/>
      <c r="AL492" s="105" t="s">
        <v>1449</v>
      </c>
      <c r="AM492" s="32"/>
      <c r="AN492" s="32"/>
      <c r="AO492" s="32"/>
      <c r="AP492" s="32"/>
      <c r="AQ492" s="32"/>
      <c r="AR492" s="32"/>
      <c r="AS492" s="32"/>
      <c r="AT492" s="579" t="str">
        <f t="shared" si="14"/>
        <v/>
      </c>
      <c r="AU492" s="579"/>
      <c r="AV492" s="579" t="str">
        <f t="shared" si="15"/>
        <v>Yes</v>
      </c>
      <c r="AW492" s="579"/>
      <c r="AX492" s="109" t="s">
        <v>725</v>
      </c>
      <c r="AY492" s="5"/>
      <c r="AZ492" s="5"/>
      <c r="BA492" s="5"/>
      <c r="BB492" s="579" t="b">
        <f t="shared" si="16"/>
        <v>0</v>
      </c>
      <c r="BC492" s="579"/>
      <c r="BD492" s="5"/>
      <c r="BE492" s="5"/>
      <c r="BF492" s="5"/>
      <c r="BG492" s="5"/>
      <c r="BH492" s="5"/>
      <c r="BI492" s="5"/>
      <c r="BJ492" s="5"/>
      <c r="BK492" s="5"/>
      <c r="BL492" s="5"/>
      <c r="BM492" s="5"/>
      <c r="BN492" s="5"/>
      <c r="BO492" s="5"/>
      <c r="BP492" s="5"/>
      <c r="BQ492" s="5"/>
      <c r="BR492" s="5"/>
      <c r="BS492" s="5"/>
      <c r="BT492" s="5"/>
      <c r="BU492" s="5"/>
    </row>
    <row r="493" spans="1:73" hidden="1" x14ac:dyDescent="0.25">
      <c r="A493" s="5"/>
      <c r="B493" s="5"/>
      <c r="C493" s="32" t="s">
        <v>1450</v>
      </c>
      <c r="D493" s="5"/>
      <c r="E493" s="38"/>
      <c r="F493" s="5"/>
      <c r="G493" s="32"/>
      <c r="H493" s="5"/>
      <c r="I493" s="5"/>
      <c r="J493" s="5"/>
      <c r="K493" s="5"/>
      <c r="L493" s="129"/>
      <c r="M493" s="129"/>
      <c r="N493" s="387"/>
      <c r="O493" s="379"/>
      <c r="P493" s="379"/>
      <c r="Q493" s="379"/>
      <c r="R493" s="379"/>
      <c r="S493" s="379"/>
      <c r="T493" s="379"/>
      <c r="U493" s="105"/>
      <c r="V493" s="105"/>
      <c r="W493" s="105"/>
      <c r="X493" s="105"/>
      <c r="Y493" s="5"/>
      <c r="Z493" s="5"/>
      <c r="AA493" s="5"/>
      <c r="AB493" s="5"/>
      <c r="AC493" s="5"/>
      <c r="AD493" s="5"/>
      <c r="AE493" s="5"/>
      <c r="AF493" s="5"/>
      <c r="AG493" s="5"/>
      <c r="AH493" s="5"/>
      <c r="AI493" s="5"/>
      <c r="AJ493" s="5"/>
      <c r="AK493" s="5"/>
      <c r="AL493" s="107" t="s">
        <v>1451</v>
      </c>
      <c r="AM493" s="32"/>
      <c r="AN493" s="32"/>
      <c r="AO493" s="32"/>
      <c r="AP493" s="32"/>
      <c r="AQ493" s="32"/>
      <c r="AR493" s="32"/>
      <c r="AS493" s="32"/>
      <c r="AT493" s="579" t="str">
        <f t="shared" si="14"/>
        <v/>
      </c>
      <c r="AU493" s="579"/>
      <c r="AV493" s="579" t="str">
        <f t="shared" si="15"/>
        <v>Yes</v>
      </c>
      <c r="AW493" s="579"/>
      <c r="AX493" s="108" t="s">
        <v>725</v>
      </c>
      <c r="AY493" s="5"/>
      <c r="AZ493" s="5"/>
      <c r="BA493" s="5"/>
      <c r="BB493" s="579" t="b">
        <f t="shared" si="16"/>
        <v>0</v>
      </c>
      <c r="BC493" s="579"/>
      <c r="BD493" s="5"/>
      <c r="BE493" s="5"/>
      <c r="BF493" s="5"/>
      <c r="BG493" s="5"/>
      <c r="BH493" s="5"/>
      <c r="BI493" s="5"/>
      <c r="BJ493" s="5"/>
      <c r="BK493" s="5"/>
      <c r="BL493" s="5"/>
      <c r="BM493" s="5"/>
      <c r="BN493" s="5"/>
      <c r="BO493" s="5"/>
      <c r="BP493" s="5"/>
      <c r="BQ493" s="5"/>
      <c r="BR493" s="5"/>
      <c r="BS493" s="5"/>
      <c r="BT493" s="5"/>
      <c r="BU493" s="5"/>
    </row>
    <row r="494" spans="1:73" hidden="1" x14ac:dyDescent="0.25">
      <c r="A494" s="5"/>
      <c r="B494" s="5"/>
      <c r="C494" s="32" t="s">
        <v>1452</v>
      </c>
      <c r="D494" s="5"/>
      <c r="E494" s="38"/>
      <c r="F494" s="5"/>
      <c r="G494" s="32"/>
      <c r="H494" s="5"/>
      <c r="I494" s="5"/>
      <c r="J494" s="5"/>
      <c r="K494" s="5"/>
      <c r="L494" s="129"/>
      <c r="M494" s="129"/>
      <c r="N494" s="387"/>
      <c r="O494" s="379"/>
      <c r="P494" s="379"/>
      <c r="Q494" s="379"/>
      <c r="R494" s="379"/>
      <c r="S494" s="379"/>
      <c r="T494" s="379"/>
      <c r="U494" s="105"/>
      <c r="V494" s="105"/>
      <c r="W494" s="105"/>
      <c r="X494" s="105"/>
      <c r="Y494" s="5"/>
      <c r="Z494" s="5"/>
      <c r="AA494" s="5"/>
      <c r="AB494" s="5"/>
      <c r="AC494" s="5"/>
      <c r="AD494" s="5"/>
      <c r="AE494" s="5"/>
      <c r="AF494" s="5"/>
      <c r="AG494" s="5"/>
      <c r="AH494" s="5"/>
      <c r="AI494" s="5"/>
      <c r="AJ494" s="5"/>
      <c r="AK494" s="5"/>
      <c r="AL494" s="105" t="s">
        <v>1453</v>
      </c>
      <c r="AM494" s="32"/>
      <c r="AN494" s="32"/>
      <c r="AO494" s="32"/>
      <c r="AP494" s="32"/>
      <c r="AQ494" s="32"/>
      <c r="AR494" s="32"/>
      <c r="AS494" s="32"/>
      <c r="AT494" s="579" t="str">
        <f t="shared" si="14"/>
        <v/>
      </c>
      <c r="AU494" s="579"/>
      <c r="AV494" s="579" t="str">
        <f t="shared" si="15"/>
        <v>Yes</v>
      </c>
      <c r="AW494" s="579"/>
      <c r="AX494" s="109" t="s">
        <v>733</v>
      </c>
      <c r="AY494" s="5"/>
      <c r="AZ494" s="5"/>
      <c r="BA494" s="5"/>
      <c r="BB494" s="579" t="b">
        <f t="shared" si="16"/>
        <v>0</v>
      </c>
      <c r="BC494" s="579"/>
      <c r="BD494" s="5"/>
      <c r="BE494" s="5"/>
      <c r="BF494" s="5"/>
      <c r="BG494" s="5"/>
      <c r="BH494" s="5"/>
      <c r="BI494" s="5"/>
      <c r="BJ494" s="5"/>
      <c r="BK494" s="5"/>
      <c r="BL494" s="5"/>
      <c r="BM494" s="5"/>
      <c r="BN494" s="5"/>
      <c r="BO494" s="5"/>
      <c r="BP494" s="5"/>
      <c r="BQ494" s="5"/>
      <c r="BR494" s="5"/>
      <c r="BS494" s="5"/>
      <c r="BT494" s="5"/>
      <c r="BU494" s="5"/>
    </row>
    <row r="495" spans="1:73" hidden="1" x14ac:dyDescent="0.25">
      <c r="A495" s="5"/>
      <c r="B495" s="5"/>
      <c r="C495" s="32" t="s">
        <v>1454</v>
      </c>
      <c r="D495" s="5"/>
      <c r="E495" s="38"/>
      <c r="F495" s="5"/>
      <c r="G495" s="32"/>
      <c r="H495" s="5"/>
      <c r="I495" s="5"/>
      <c r="J495" s="5"/>
      <c r="K495" s="5"/>
      <c r="L495" s="129"/>
      <c r="M495" s="129"/>
      <c r="N495" s="387"/>
      <c r="O495" s="379"/>
      <c r="P495" s="379"/>
      <c r="Q495" s="379"/>
      <c r="R495" s="379"/>
      <c r="S495" s="379"/>
      <c r="T495" s="379"/>
      <c r="U495" s="105"/>
      <c r="V495" s="105"/>
      <c r="W495" s="105"/>
      <c r="X495" s="105"/>
      <c r="Y495" s="5"/>
      <c r="Z495" s="5"/>
      <c r="AA495" s="5"/>
      <c r="AB495" s="5"/>
      <c r="AC495" s="5"/>
      <c r="AD495" s="5"/>
      <c r="AE495" s="5"/>
      <c r="AF495" s="5"/>
      <c r="AG495" s="5"/>
      <c r="AH495" s="5"/>
      <c r="AI495" s="5"/>
      <c r="AJ495" s="5"/>
      <c r="AK495" s="5"/>
      <c r="AL495" s="110" t="s">
        <v>1455</v>
      </c>
      <c r="AM495" s="32"/>
      <c r="AN495" s="32"/>
      <c r="AO495" s="32"/>
      <c r="AP495" s="32"/>
      <c r="AQ495" s="32"/>
      <c r="AR495" s="32"/>
      <c r="AS495" s="32"/>
      <c r="AT495" s="579" t="str">
        <f t="shared" si="14"/>
        <v/>
      </c>
      <c r="AU495" s="579"/>
      <c r="AV495" s="579" t="str">
        <f t="shared" si="15"/>
        <v>Yes</v>
      </c>
      <c r="AW495" s="579"/>
      <c r="AX495" s="108" t="s">
        <v>725</v>
      </c>
      <c r="AY495" s="5"/>
      <c r="AZ495" s="5"/>
      <c r="BA495" s="5"/>
      <c r="BB495" s="579" t="b">
        <f t="shared" si="16"/>
        <v>0</v>
      </c>
      <c r="BC495" s="579"/>
      <c r="BD495" s="5"/>
      <c r="BE495" s="5"/>
      <c r="BF495" s="5"/>
      <c r="BG495" s="5"/>
      <c r="BH495" s="5"/>
      <c r="BI495" s="5"/>
      <c r="BJ495" s="5"/>
      <c r="BK495" s="5"/>
      <c r="BL495" s="5"/>
      <c r="BM495" s="5"/>
      <c r="BN495" s="5"/>
      <c r="BO495" s="5"/>
      <c r="BP495" s="5"/>
      <c r="BQ495" s="5"/>
      <c r="BR495" s="5"/>
      <c r="BS495" s="5"/>
      <c r="BT495" s="5"/>
      <c r="BU495" s="5"/>
    </row>
    <row r="496" spans="1:73" hidden="1" x14ac:dyDescent="0.25">
      <c r="A496" s="5"/>
      <c r="B496" s="5"/>
      <c r="C496" s="32" t="s">
        <v>1456</v>
      </c>
      <c r="D496" s="5"/>
      <c r="E496" s="38"/>
      <c r="F496" s="5"/>
      <c r="G496" s="32"/>
      <c r="H496" s="5"/>
      <c r="I496" s="5"/>
      <c r="J496" s="5"/>
      <c r="K496" s="5"/>
      <c r="L496" s="129"/>
      <c r="M496" s="129"/>
      <c r="N496" s="387"/>
      <c r="O496" s="379"/>
      <c r="P496" s="379"/>
      <c r="Q496" s="379"/>
      <c r="R496" s="379"/>
      <c r="S496" s="379"/>
      <c r="T496" s="379"/>
      <c r="U496" s="105"/>
      <c r="V496" s="105"/>
      <c r="W496" s="105"/>
      <c r="X496" s="105"/>
      <c r="Y496" s="5"/>
      <c r="Z496" s="5"/>
      <c r="AA496" s="5"/>
      <c r="AB496" s="5"/>
      <c r="AC496" s="5"/>
      <c r="AD496" s="5"/>
      <c r="AE496" s="5"/>
      <c r="AF496" s="5"/>
      <c r="AG496" s="5"/>
      <c r="AH496" s="5"/>
      <c r="AI496" s="5"/>
      <c r="AJ496" s="5"/>
      <c r="AK496" s="5"/>
      <c r="AL496" s="105" t="s">
        <v>1457</v>
      </c>
      <c r="AM496" s="32"/>
      <c r="AN496" s="32"/>
      <c r="AO496" s="32"/>
      <c r="AP496" s="32"/>
      <c r="AQ496" s="32"/>
      <c r="AR496" s="32"/>
      <c r="AS496" s="32"/>
      <c r="AT496" s="579" t="str">
        <f t="shared" si="14"/>
        <v/>
      </c>
      <c r="AU496" s="579"/>
      <c r="AV496" s="579" t="str">
        <f t="shared" si="15"/>
        <v>Yes</v>
      </c>
      <c r="AW496" s="579"/>
      <c r="AX496" s="109" t="s">
        <v>733</v>
      </c>
      <c r="AY496" s="5"/>
      <c r="AZ496" s="5"/>
      <c r="BA496" s="5"/>
      <c r="BB496" s="579" t="b">
        <f t="shared" si="16"/>
        <v>0</v>
      </c>
      <c r="BC496" s="579"/>
      <c r="BD496" s="5"/>
      <c r="BE496" s="5"/>
      <c r="BF496" s="5"/>
      <c r="BG496" s="5"/>
      <c r="BH496" s="5"/>
      <c r="BI496" s="5"/>
      <c r="BJ496" s="5"/>
      <c r="BK496" s="5"/>
      <c r="BL496" s="5"/>
      <c r="BM496" s="5"/>
      <c r="BN496" s="5"/>
      <c r="BO496" s="5"/>
      <c r="BP496" s="5"/>
      <c r="BQ496" s="5"/>
      <c r="BR496" s="5"/>
      <c r="BS496" s="5"/>
      <c r="BT496" s="5"/>
      <c r="BU496" s="5"/>
    </row>
    <row r="497" spans="1:73" hidden="1" x14ac:dyDescent="0.25">
      <c r="A497" s="5"/>
      <c r="B497" s="5"/>
      <c r="C497" s="32" t="s">
        <v>1458</v>
      </c>
      <c r="D497" s="5"/>
      <c r="E497" s="38"/>
      <c r="F497" s="5"/>
      <c r="G497" s="32"/>
      <c r="H497" s="5"/>
      <c r="I497" s="5"/>
      <c r="J497" s="5"/>
      <c r="K497" s="5"/>
      <c r="L497" s="129"/>
      <c r="M497" s="129"/>
      <c r="N497" s="387"/>
      <c r="O497" s="379"/>
      <c r="P497" s="379"/>
      <c r="Q497" s="379"/>
      <c r="R497" s="379"/>
      <c r="S497" s="379"/>
      <c r="T497" s="379"/>
      <c r="U497" s="105"/>
      <c r="V497" s="105"/>
      <c r="W497" s="105"/>
      <c r="X497" s="105"/>
      <c r="Y497" s="5"/>
      <c r="Z497" s="5"/>
      <c r="AA497" s="5"/>
      <c r="AB497" s="5"/>
      <c r="AC497" s="5"/>
      <c r="AD497" s="5"/>
      <c r="AE497" s="5"/>
      <c r="AF497" s="5"/>
      <c r="AG497" s="5"/>
      <c r="AH497" s="5"/>
      <c r="AI497" s="5"/>
      <c r="AJ497" s="5"/>
      <c r="AK497" s="5"/>
      <c r="AL497" s="105" t="s">
        <v>1459</v>
      </c>
      <c r="AM497" s="32"/>
      <c r="AN497" s="32"/>
      <c r="AO497" s="32"/>
      <c r="AP497" s="32"/>
      <c r="AQ497" s="32"/>
      <c r="AR497" s="32"/>
      <c r="AS497" s="32"/>
      <c r="AT497" s="579" t="str">
        <f t="shared" si="14"/>
        <v/>
      </c>
      <c r="AU497" s="579"/>
      <c r="AV497" s="579" t="str">
        <f t="shared" si="15"/>
        <v>No</v>
      </c>
      <c r="AW497" s="579"/>
      <c r="AX497" s="109" t="s">
        <v>729</v>
      </c>
      <c r="AY497" s="5"/>
      <c r="AZ497" s="5"/>
      <c r="BA497" s="5"/>
      <c r="BB497" s="579" t="b">
        <f t="shared" si="16"/>
        <v>0</v>
      </c>
      <c r="BC497" s="579"/>
      <c r="BD497" s="5"/>
      <c r="BE497" s="5"/>
      <c r="BF497" s="5"/>
      <c r="BG497" s="5"/>
      <c r="BH497" s="5"/>
      <c r="BI497" s="5"/>
      <c r="BJ497" s="5"/>
      <c r="BK497" s="5"/>
      <c r="BL497" s="5"/>
      <c r="BM497" s="5"/>
      <c r="BN497" s="5"/>
      <c r="BO497" s="5"/>
      <c r="BP497" s="5"/>
      <c r="BQ497" s="5"/>
      <c r="BR497" s="5"/>
      <c r="BS497" s="5"/>
      <c r="BT497" s="5"/>
      <c r="BU497" s="5"/>
    </row>
    <row r="498" spans="1:73" hidden="1" x14ac:dyDescent="0.25">
      <c r="A498" s="5"/>
      <c r="B498" s="5"/>
      <c r="C498" s="32" t="s">
        <v>1460</v>
      </c>
      <c r="D498" s="5"/>
      <c r="E498" s="38"/>
      <c r="F498" s="5"/>
      <c r="G498" s="32"/>
      <c r="H498" s="5"/>
      <c r="I498" s="5"/>
      <c r="J498" s="5"/>
      <c r="K498" s="5"/>
      <c r="L498" s="129"/>
      <c r="M498" s="129"/>
      <c r="N498" s="387"/>
      <c r="O498" s="379"/>
      <c r="P498" s="379"/>
      <c r="Q498" s="379"/>
      <c r="R498" s="379"/>
      <c r="S498" s="379"/>
      <c r="T498" s="379"/>
      <c r="U498" s="105"/>
      <c r="V498" s="105"/>
      <c r="W498" s="105"/>
      <c r="X498" s="105"/>
      <c r="Y498" s="5"/>
      <c r="Z498" s="5"/>
      <c r="AA498" s="5"/>
      <c r="AB498" s="5"/>
      <c r="AC498" s="5"/>
      <c r="AD498" s="5"/>
      <c r="AE498" s="5"/>
      <c r="AF498" s="5"/>
      <c r="AG498" s="5"/>
      <c r="AH498" s="5"/>
      <c r="AI498" s="5"/>
      <c r="AJ498" s="5"/>
      <c r="AK498" s="5"/>
      <c r="AL498" s="113" t="s">
        <v>1461</v>
      </c>
      <c r="AM498" s="32"/>
      <c r="AN498" s="32"/>
      <c r="AO498" s="32"/>
      <c r="AP498" s="32"/>
      <c r="AQ498" s="32"/>
      <c r="AR498" s="32"/>
      <c r="AS498" s="32"/>
      <c r="AT498" s="579" t="str">
        <f t="shared" si="14"/>
        <v/>
      </c>
      <c r="AU498" s="579"/>
      <c r="AV498" s="579" t="str">
        <f t="shared" si="15"/>
        <v>Yes</v>
      </c>
      <c r="AW498" s="579"/>
      <c r="AX498" s="108" t="s">
        <v>725</v>
      </c>
      <c r="AY498" s="5"/>
      <c r="AZ498" s="5"/>
      <c r="BA498" s="5"/>
      <c r="BB498" s="579" t="b">
        <f t="shared" si="16"/>
        <v>0</v>
      </c>
      <c r="BC498" s="579"/>
      <c r="BD498" s="5"/>
      <c r="BE498" s="5"/>
      <c r="BF498" s="5"/>
      <c r="BG498" s="5"/>
      <c r="BH498" s="5"/>
      <c r="BI498" s="5"/>
      <c r="BJ498" s="5"/>
      <c r="BK498" s="5"/>
      <c r="BL498" s="5"/>
      <c r="BM498" s="5"/>
      <c r="BN498" s="5"/>
      <c r="BO498" s="5"/>
      <c r="BP498" s="5"/>
      <c r="BQ498" s="5"/>
      <c r="BR498" s="5"/>
      <c r="BS498" s="5"/>
      <c r="BT498" s="5"/>
      <c r="BU498" s="5"/>
    </row>
    <row r="499" spans="1:73" hidden="1" x14ac:dyDescent="0.25">
      <c r="A499" s="5"/>
      <c r="B499" s="5"/>
      <c r="C499" s="32" t="s">
        <v>1462</v>
      </c>
      <c r="D499" s="5"/>
      <c r="E499" s="38"/>
      <c r="F499" s="5"/>
      <c r="G499" s="32"/>
      <c r="H499" s="5"/>
      <c r="I499" s="5"/>
      <c r="J499" s="5"/>
      <c r="K499" s="5"/>
      <c r="L499" s="129"/>
      <c r="M499" s="129"/>
      <c r="N499" s="387"/>
      <c r="O499" s="379"/>
      <c r="P499" s="379"/>
      <c r="Q499" s="379"/>
      <c r="R499" s="379"/>
      <c r="S499" s="379"/>
      <c r="T499" s="379"/>
      <c r="U499" s="105"/>
      <c r="V499" s="105"/>
      <c r="W499" s="105"/>
      <c r="X499" s="105"/>
      <c r="Y499" s="5"/>
      <c r="Z499" s="5"/>
      <c r="AA499" s="5"/>
      <c r="AB499" s="5"/>
      <c r="AC499" s="5"/>
      <c r="AD499" s="5"/>
      <c r="AE499" s="5"/>
      <c r="AF499" s="5"/>
      <c r="AG499" s="5"/>
      <c r="AH499" s="5"/>
      <c r="AI499" s="5"/>
      <c r="AJ499" s="5"/>
      <c r="AK499" s="5"/>
      <c r="AL499" s="113" t="s">
        <v>1463</v>
      </c>
      <c r="AM499" s="32"/>
      <c r="AN499" s="32"/>
      <c r="AO499" s="32"/>
      <c r="AP499" s="32"/>
      <c r="AQ499" s="32"/>
      <c r="AR499" s="32"/>
      <c r="AS499" s="32"/>
      <c r="AT499" s="579" t="str">
        <f t="shared" si="14"/>
        <v/>
      </c>
      <c r="AU499" s="579"/>
      <c r="AV499" s="579" t="str">
        <f t="shared" si="15"/>
        <v>Yes</v>
      </c>
      <c r="AW499" s="579"/>
      <c r="AX499" s="108" t="s">
        <v>725</v>
      </c>
      <c r="AY499" s="5"/>
      <c r="AZ499" s="5"/>
      <c r="BA499" s="5"/>
      <c r="BB499" s="579" t="b">
        <f t="shared" si="16"/>
        <v>0</v>
      </c>
      <c r="BC499" s="579"/>
      <c r="BD499" s="5"/>
      <c r="BE499" s="5"/>
      <c r="BF499" s="5"/>
      <c r="BG499" s="5"/>
      <c r="BH499" s="5"/>
      <c r="BI499" s="5"/>
      <c r="BJ499" s="5"/>
      <c r="BK499" s="5"/>
      <c r="BL499" s="5"/>
      <c r="BM499" s="5"/>
      <c r="BN499" s="5"/>
      <c r="BO499" s="5"/>
      <c r="BP499" s="5"/>
      <c r="BQ499" s="5"/>
      <c r="BR499" s="5"/>
      <c r="BS499" s="5"/>
      <c r="BT499" s="5"/>
      <c r="BU499" s="5"/>
    </row>
    <row r="500" spans="1:73" hidden="1" x14ac:dyDescent="0.25">
      <c r="A500" s="5"/>
      <c r="B500" s="5"/>
      <c r="C500" s="32" t="s">
        <v>1464</v>
      </c>
      <c r="D500" s="5"/>
      <c r="E500" s="38"/>
      <c r="F500" s="5"/>
      <c r="G500" s="32"/>
      <c r="H500" s="5"/>
      <c r="I500" s="5"/>
      <c r="J500" s="5"/>
      <c r="K500" s="5"/>
      <c r="L500" s="129"/>
      <c r="M500" s="129"/>
      <c r="N500" s="387"/>
      <c r="O500" s="379"/>
      <c r="P500" s="379"/>
      <c r="Q500" s="379"/>
      <c r="R500" s="379"/>
      <c r="S500" s="379"/>
      <c r="T500" s="379"/>
      <c r="U500" s="105"/>
      <c r="V500" s="105"/>
      <c r="W500" s="105"/>
      <c r="X500" s="105"/>
      <c r="Y500" s="5"/>
      <c r="Z500" s="5"/>
      <c r="AA500" s="5"/>
      <c r="AB500" s="5"/>
      <c r="AC500" s="5"/>
      <c r="AD500" s="5"/>
      <c r="AE500" s="5"/>
      <c r="AF500" s="5"/>
      <c r="AG500" s="5"/>
      <c r="AH500" s="5"/>
      <c r="AI500" s="5"/>
      <c r="AJ500" s="5"/>
      <c r="AK500" s="5"/>
      <c r="AL500" s="110" t="s">
        <v>1465</v>
      </c>
      <c r="AM500" s="32"/>
      <c r="AN500" s="32"/>
      <c r="AO500" s="32"/>
      <c r="AP500" s="32"/>
      <c r="AQ500" s="32"/>
      <c r="AR500" s="32"/>
      <c r="AS500" s="32"/>
      <c r="AT500" s="579" t="str">
        <f t="shared" si="14"/>
        <v/>
      </c>
      <c r="AU500" s="579"/>
      <c r="AV500" s="579" t="str">
        <f t="shared" si="15"/>
        <v>Yes</v>
      </c>
      <c r="AW500" s="579"/>
      <c r="AX500" s="108" t="s">
        <v>725</v>
      </c>
      <c r="AY500" s="5"/>
      <c r="AZ500" s="5"/>
      <c r="BA500" s="5"/>
      <c r="BB500" s="579" t="b">
        <f t="shared" si="16"/>
        <v>0</v>
      </c>
      <c r="BC500" s="579"/>
      <c r="BD500" s="5"/>
      <c r="BE500" s="5"/>
      <c r="BF500" s="5"/>
      <c r="BG500" s="5"/>
      <c r="BH500" s="5"/>
      <c r="BI500" s="5"/>
      <c r="BJ500" s="5"/>
      <c r="BK500" s="5"/>
      <c r="BL500" s="5"/>
      <c r="BM500" s="5"/>
      <c r="BN500" s="5"/>
      <c r="BO500" s="5"/>
      <c r="BP500" s="5"/>
      <c r="BQ500" s="5"/>
      <c r="BR500" s="5"/>
      <c r="BS500" s="5"/>
      <c r="BT500" s="5"/>
      <c r="BU500" s="5"/>
    </row>
    <row r="501" spans="1:73" hidden="1" x14ac:dyDescent="0.25">
      <c r="A501" s="5"/>
      <c r="B501" s="5"/>
      <c r="C501" s="32" t="s">
        <v>1466</v>
      </c>
      <c r="D501" s="5"/>
      <c r="E501" s="38"/>
      <c r="F501" s="5"/>
      <c r="G501" s="32"/>
      <c r="H501" s="5"/>
      <c r="I501" s="5"/>
      <c r="J501" s="5"/>
      <c r="K501" s="5"/>
      <c r="L501" s="129"/>
      <c r="M501" s="129"/>
      <c r="N501" s="387"/>
      <c r="O501" s="379"/>
      <c r="P501" s="379"/>
      <c r="Q501" s="379"/>
      <c r="R501" s="379"/>
      <c r="S501" s="379"/>
      <c r="T501" s="379"/>
      <c r="U501" s="105"/>
      <c r="V501" s="105"/>
      <c r="W501" s="105"/>
      <c r="X501" s="105"/>
      <c r="Y501" s="5"/>
      <c r="Z501" s="5"/>
      <c r="AA501" s="5"/>
      <c r="AB501" s="5"/>
      <c r="AC501" s="5"/>
      <c r="AD501" s="5"/>
      <c r="AE501" s="5"/>
      <c r="AF501" s="5"/>
      <c r="AG501" s="5"/>
      <c r="AH501" s="5"/>
      <c r="AI501" s="5"/>
      <c r="AJ501" s="5"/>
      <c r="AK501" s="5"/>
      <c r="AL501" s="105" t="s">
        <v>1467</v>
      </c>
      <c r="AM501" s="32"/>
      <c r="AN501" s="32"/>
      <c r="AO501" s="32"/>
      <c r="AP501" s="32"/>
      <c r="AQ501" s="32"/>
      <c r="AR501" s="32"/>
      <c r="AS501" s="32"/>
      <c r="AT501" s="579" t="str">
        <f t="shared" si="14"/>
        <v/>
      </c>
      <c r="AU501" s="579"/>
      <c r="AV501" s="579" t="str">
        <f t="shared" si="15"/>
        <v>Yes</v>
      </c>
      <c r="AW501" s="579"/>
      <c r="AX501" s="109" t="s">
        <v>733</v>
      </c>
      <c r="AY501" s="5"/>
      <c r="AZ501" s="5"/>
      <c r="BA501" s="5"/>
      <c r="BB501" s="579" t="b">
        <f t="shared" si="16"/>
        <v>0</v>
      </c>
      <c r="BC501" s="579"/>
      <c r="BD501" s="5"/>
      <c r="BE501" s="5"/>
      <c r="BF501" s="5"/>
      <c r="BG501" s="5"/>
      <c r="BH501" s="5"/>
      <c r="BI501" s="5"/>
      <c r="BJ501" s="5"/>
      <c r="BK501" s="5"/>
      <c r="BL501" s="5"/>
      <c r="BM501" s="5"/>
      <c r="BN501" s="5"/>
      <c r="BO501" s="5"/>
      <c r="BP501" s="5"/>
      <c r="BQ501" s="5"/>
      <c r="BR501" s="5"/>
      <c r="BS501" s="5"/>
      <c r="BT501" s="5"/>
      <c r="BU501" s="5"/>
    </row>
    <row r="502" spans="1:73" hidden="1" x14ac:dyDescent="0.25">
      <c r="A502" s="5"/>
      <c r="B502" s="5"/>
      <c r="C502" s="32" t="s">
        <v>1468</v>
      </c>
      <c r="D502" s="5"/>
      <c r="E502" s="38"/>
      <c r="F502" s="5"/>
      <c r="G502" s="32"/>
      <c r="H502" s="5"/>
      <c r="I502" s="5"/>
      <c r="J502" s="5"/>
      <c r="K502" s="5"/>
      <c r="L502" s="129"/>
      <c r="M502" s="129"/>
      <c r="N502" s="387"/>
      <c r="O502" s="379"/>
      <c r="P502" s="379"/>
      <c r="Q502" s="379"/>
      <c r="R502" s="379"/>
      <c r="S502" s="379"/>
      <c r="T502" s="379"/>
      <c r="U502" s="105"/>
      <c r="V502" s="105"/>
      <c r="W502" s="105"/>
      <c r="X502" s="105"/>
      <c r="Y502" s="5"/>
      <c r="Z502" s="5"/>
      <c r="AA502" s="5"/>
      <c r="AB502" s="5"/>
      <c r="AC502" s="5"/>
      <c r="AD502" s="5"/>
      <c r="AE502" s="5"/>
      <c r="AF502" s="5"/>
      <c r="AG502" s="5"/>
      <c r="AH502" s="5"/>
      <c r="AI502" s="5"/>
      <c r="AJ502" s="5"/>
      <c r="AK502" s="5"/>
      <c r="AL502" s="105" t="s">
        <v>1469</v>
      </c>
      <c r="AM502" s="32"/>
      <c r="AN502" s="32"/>
      <c r="AO502" s="32"/>
      <c r="AP502" s="32"/>
      <c r="AQ502" s="32"/>
      <c r="AR502" s="32"/>
      <c r="AS502" s="32"/>
      <c r="AT502" s="579" t="str">
        <f t="shared" si="14"/>
        <v/>
      </c>
      <c r="AU502" s="579"/>
      <c r="AV502" s="579" t="str">
        <f t="shared" si="15"/>
        <v>No</v>
      </c>
      <c r="AW502" s="579"/>
      <c r="AX502" s="109" t="s">
        <v>729</v>
      </c>
      <c r="AY502" s="5"/>
      <c r="AZ502" s="5"/>
      <c r="BA502" s="5"/>
      <c r="BB502" s="579" t="b">
        <f t="shared" si="16"/>
        <v>0</v>
      </c>
      <c r="BC502" s="579"/>
      <c r="BD502" s="5"/>
      <c r="BE502" s="5"/>
      <c r="BF502" s="5"/>
      <c r="BG502" s="5"/>
      <c r="BH502" s="5"/>
      <c r="BI502" s="5"/>
      <c r="BJ502" s="5"/>
      <c r="BK502" s="5"/>
      <c r="BL502" s="5"/>
      <c r="BM502" s="5"/>
      <c r="BN502" s="5"/>
      <c r="BO502" s="5"/>
      <c r="BP502" s="5"/>
      <c r="BQ502" s="5"/>
      <c r="BR502" s="5"/>
      <c r="BS502" s="5"/>
      <c r="BT502" s="5"/>
      <c r="BU502" s="5"/>
    </row>
    <row r="503" spans="1:73" hidden="1" x14ac:dyDescent="0.25">
      <c r="A503" s="5"/>
      <c r="B503" s="5"/>
      <c r="C503" s="32" t="s">
        <v>1470</v>
      </c>
      <c r="D503" s="5"/>
      <c r="E503" s="38"/>
      <c r="F503" s="5"/>
      <c r="G503" s="32"/>
      <c r="H503" s="5"/>
      <c r="I503" s="5"/>
      <c r="J503" s="5"/>
      <c r="K503" s="5"/>
      <c r="L503" s="129"/>
      <c r="M503" s="129"/>
      <c r="N503" s="387"/>
      <c r="O503" s="379"/>
      <c r="P503" s="379"/>
      <c r="Q503" s="379"/>
      <c r="R503" s="379"/>
      <c r="S503" s="379"/>
      <c r="T503" s="379"/>
      <c r="U503" s="105"/>
      <c r="V503" s="105"/>
      <c r="W503" s="105"/>
      <c r="X503" s="105"/>
      <c r="Y503" s="5"/>
      <c r="Z503" s="5"/>
      <c r="AA503" s="5"/>
      <c r="AB503" s="5"/>
      <c r="AC503" s="5"/>
      <c r="AD503" s="5"/>
      <c r="AE503" s="5"/>
      <c r="AF503" s="5"/>
      <c r="AG503" s="5"/>
      <c r="AH503" s="5"/>
      <c r="AI503" s="5"/>
      <c r="AJ503" s="5"/>
      <c r="AK503" s="5"/>
      <c r="AL503" s="115" t="s">
        <v>1471</v>
      </c>
      <c r="AM503" s="32"/>
      <c r="AN503" s="32"/>
      <c r="AO503" s="32"/>
      <c r="AP503" s="32"/>
      <c r="AQ503" s="32"/>
      <c r="AR503" s="32"/>
      <c r="AS503" s="32"/>
      <c r="AT503" s="579" t="str">
        <f t="shared" si="14"/>
        <v/>
      </c>
      <c r="AU503" s="579"/>
      <c r="AV503" s="579" t="str">
        <f t="shared" si="15"/>
        <v>Yes</v>
      </c>
      <c r="AW503" s="579"/>
      <c r="AX503" s="108" t="s">
        <v>725</v>
      </c>
      <c r="AY503" s="5"/>
      <c r="AZ503" s="5"/>
      <c r="BA503" s="5"/>
      <c r="BB503" s="579" t="b">
        <f t="shared" si="16"/>
        <v>0</v>
      </c>
      <c r="BC503" s="579"/>
      <c r="BD503" s="5"/>
      <c r="BE503" s="5"/>
      <c r="BF503" s="5"/>
      <c r="BG503" s="5"/>
      <c r="BH503" s="5"/>
      <c r="BI503" s="5"/>
      <c r="BJ503" s="5"/>
      <c r="BK503" s="5"/>
      <c r="BL503" s="5"/>
      <c r="BM503" s="5"/>
      <c r="BN503" s="5"/>
      <c r="BO503" s="5"/>
      <c r="BP503" s="5"/>
      <c r="BQ503" s="5"/>
      <c r="BR503" s="5"/>
      <c r="BS503" s="5"/>
      <c r="BT503" s="5"/>
      <c r="BU503" s="5"/>
    </row>
    <row r="504" spans="1:73" hidden="1" x14ac:dyDescent="0.25">
      <c r="A504" s="5"/>
      <c r="B504" s="5"/>
      <c r="C504" s="32" t="s">
        <v>1472</v>
      </c>
      <c r="D504" s="5"/>
      <c r="E504" s="38"/>
      <c r="F504" s="5"/>
      <c r="G504" s="32"/>
      <c r="H504" s="5"/>
      <c r="I504" s="5"/>
      <c r="J504" s="5"/>
      <c r="K504" s="5"/>
      <c r="L504" s="129"/>
      <c r="M504" s="129"/>
      <c r="N504" s="387"/>
      <c r="O504" s="379"/>
      <c r="P504" s="379"/>
      <c r="Q504" s="379"/>
      <c r="R504" s="379"/>
      <c r="S504" s="379"/>
      <c r="T504" s="379"/>
      <c r="U504" s="105"/>
      <c r="V504" s="105"/>
      <c r="W504" s="105"/>
      <c r="X504" s="105"/>
      <c r="Y504" s="5"/>
      <c r="Z504" s="5"/>
      <c r="AA504" s="5"/>
      <c r="AB504" s="5"/>
      <c r="AC504" s="5"/>
      <c r="AD504" s="5"/>
      <c r="AE504" s="5"/>
      <c r="AF504" s="5"/>
      <c r="AG504" s="5"/>
      <c r="AH504" s="5"/>
      <c r="AI504" s="5"/>
      <c r="AJ504" s="5"/>
      <c r="AK504" s="5"/>
      <c r="AL504" s="113" t="s">
        <v>1473</v>
      </c>
      <c r="AM504" s="32"/>
      <c r="AN504" s="32"/>
      <c r="AO504" s="32"/>
      <c r="AP504" s="32"/>
      <c r="AQ504" s="32"/>
      <c r="AR504" s="32"/>
      <c r="AS504" s="32"/>
      <c r="AT504" s="579" t="str">
        <f t="shared" si="14"/>
        <v/>
      </c>
      <c r="AU504" s="579"/>
      <c r="AV504" s="579" t="str">
        <f t="shared" si="15"/>
        <v>Yes</v>
      </c>
      <c r="AW504" s="579"/>
      <c r="AX504" s="108" t="s">
        <v>725</v>
      </c>
      <c r="AY504" s="5"/>
      <c r="AZ504" s="5"/>
      <c r="BA504" s="5"/>
      <c r="BB504" s="579" t="b">
        <f t="shared" si="16"/>
        <v>0</v>
      </c>
      <c r="BC504" s="579"/>
      <c r="BD504" s="5"/>
      <c r="BE504" s="5"/>
      <c r="BF504" s="5"/>
      <c r="BG504" s="5"/>
      <c r="BH504" s="5"/>
      <c r="BI504" s="5"/>
      <c r="BJ504" s="5"/>
      <c r="BK504" s="5"/>
      <c r="BL504" s="5"/>
      <c r="BM504" s="5"/>
      <c r="BN504" s="5"/>
      <c r="BO504" s="5"/>
      <c r="BP504" s="5"/>
      <c r="BQ504" s="5"/>
      <c r="BR504" s="5"/>
      <c r="BS504" s="5"/>
      <c r="BT504" s="5"/>
      <c r="BU504" s="5"/>
    </row>
    <row r="505" spans="1:73" hidden="1" x14ac:dyDescent="0.25">
      <c r="A505" s="5"/>
      <c r="B505" s="5"/>
      <c r="C505" s="32" t="s">
        <v>1474</v>
      </c>
      <c r="D505" s="5"/>
      <c r="E505" s="38"/>
      <c r="F505" s="5"/>
      <c r="G505" s="32"/>
      <c r="H505" s="5"/>
      <c r="I505" s="5"/>
      <c r="J505" s="5"/>
      <c r="K505" s="5"/>
      <c r="L505" s="129"/>
      <c r="M505" s="129"/>
      <c r="N505" s="387"/>
      <c r="O505" s="379"/>
      <c r="P505" s="379"/>
      <c r="Q505" s="379"/>
      <c r="R505" s="379"/>
      <c r="S505" s="379"/>
      <c r="T505" s="379"/>
      <c r="U505" s="105"/>
      <c r="V505" s="105"/>
      <c r="W505" s="105"/>
      <c r="X505" s="105"/>
      <c r="Y505" s="5"/>
      <c r="Z505" s="5"/>
      <c r="AA505" s="5"/>
      <c r="AB505" s="5"/>
      <c r="AC505" s="5"/>
      <c r="AD505" s="5"/>
      <c r="AE505" s="5"/>
      <c r="AF505" s="5"/>
      <c r="AG505" s="5"/>
      <c r="AH505" s="5"/>
      <c r="AI505" s="5"/>
      <c r="AJ505" s="5"/>
      <c r="AK505" s="5"/>
      <c r="AL505" s="110" t="s">
        <v>1475</v>
      </c>
      <c r="AM505" s="32"/>
      <c r="AN505" s="32"/>
      <c r="AO505" s="32"/>
      <c r="AP505" s="32"/>
      <c r="AQ505" s="32"/>
      <c r="AR505" s="32"/>
      <c r="AS505" s="32"/>
      <c r="AT505" s="579" t="str">
        <f t="shared" si="14"/>
        <v/>
      </c>
      <c r="AU505" s="579"/>
      <c r="AV505" s="579" t="str">
        <f t="shared" si="15"/>
        <v>Yes</v>
      </c>
      <c r="AW505" s="579"/>
      <c r="AX505" s="108" t="s">
        <v>725</v>
      </c>
      <c r="AY505" s="5"/>
      <c r="AZ505" s="5"/>
      <c r="BA505" s="5"/>
      <c r="BB505" s="579" t="b">
        <f t="shared" si="16"/>
        <v>0</v>
      </c>
      <c r="BC505" s="579"/>
      <c r="BD505" s="5"/>
      <c r="BE505" s="5"/>
      <c r="BF505" s="5"/>
      <c r="BG505" s="5"/>
      <c r="BH505" s="5"/>
      <c r="BI505" s="5"/>
      <c r="BJ505" s="5"/>
      <c r="BK505" s="5"/>
      <c r="BL505" s="5"/>
      <c r="BM505" s="5"/>
      <c r="BN505" s="5"/>
      <c r="BO505" s="5"/>
      <c r="BP505" s="5"/>
      <c r="BQ505" s="5"/>
      <c r="BR505" s="5"/>
      <c r="BS505" s="5"/>
      <c r="BT505" s="5"/>
      <c r="BU505" s="5"/>
    </row>
    <row r="506" spans="1:73" hidden="1" x14ac:dyDescent="0.25">
      <c r="A506" s="5"/>
      <c r="B506" s="5"/>
      <c r="C506" s="32" t="s">
        <v>1476</v>
      </c>
      <c r="D506" s="5"/>
      <c r="E506" s="38"/>
      <c r="F506" s="5"/>
      <c r="G506" s="32"/>
      <c r="H506" s="5"/>
      <c r="I506" s="5"/>
      <c r="J506" s="5"/>
      <c r="K506" s="5"/>
      <c r="L506" s="129"/>
      <c r="M506" s="129"/>
      <c r="N506" s="387"/>
      <c r="O506" s="379"/>
      <c r="P506" s="379"/>
      <c r="Q506" s="379"/>
      <c r="R506" s="379"/>
      <c r="S506" s="379"/>
      <c r="T506" s="379"/>
      <c r="U506" s="105"/>
      <c r="V506" s="105"/>
      <c r="W506" s="105"/>
      <c r="X506" s="105"/>
      <c r="Y506" s="5"/>
      <c r="Z506" s="5"/>
      <c r="AA506" s="5"/>
      <c r="AB506" s="5"/>
      <c r="AC506" s="5"/>
      <c r="AD506" s="5"/>
      <c r="AE506" s="5"/>
      <c r="AF506" s="5"/>
      <c r="AG506" s="5"/>
      <c r="AH506" s="5"/>
      <c r="AI506" s="5"/>
      <c r="AJ506" s="5"/>
      <c r="AK506" s="5"/>
      <c r="AL506" s="110" t="s">
        <v>1477</v>
      </c>
      <c r="AM506" s="32"/>
      <c r="AN506" s="32"/>
      <c r="AO506" s="32"/>
      <c r="AP506" s="32"/>
      <c r="AQ506" s="32"/>
      <c r="AR506" s="32"/>
      <c r="AS506" s="32"/>
      <c r="AT506" s="579" t="str">
        <f t="shared" si="14"/>
        <v/>
      </c>
      <c r="AU506" s="579"/>
      <c r="AV506" s="579" t="str">
        <f t="shared" si="15"/>
        <v>Yes</v>
      </c>
      <c r="AW506" s="579"/>
      <c r="AX506" s="108" t="s">
        <v>725</v>
      </c>
      <c r="AY506" s="5"/>
      <c r="AZ506" s="5"/>
      <c r="BA506" s="5"/>
      <c r="BB506" s="579" t="b">
        <f t="shared" si="16"/>
        <v>0</v>
      </c>
      <c r="BC506" s="579"/>
      <c r="BD506" s="5"/>
      <c r="BE506" s="5"/>
      <c r="BF506" s="5"/>
      <c r="BG506" s="5"/>
      <c r="BH506" s="5"/>
      <c r="BI506" s="5"/>
      <c r="BJ506" s="5"/>
      <c r="BK506" s="5"/>
      <c r="BL506" s="5"/>
      <c r="BM506" s="5"/>
      <c r="BN506" s="5"/>
      <c r="BO506" s="5"/>
      <c r="BP506" s="5"/>
      <c r="BQ506" s="5"/>
      <c r="BR506" s="5"/>
      <c r="BS506" s="5"/>
      <c r="BT506" s="5"/>
      <c r="BU506" s="5"/>
    </row>
    <row r="507" spans="1:73" hidden="1" x14ac:dyDescent="0.25">
      <c r="A507" s="5"/>
      <c r="B507" s="5"/>
      <c r="C507" s="32" t="s">
        <v>1478</v>
      </c>
      <c r="D507" s="5"/>
      <c r="E507" s="38"/>
      <c r="F507" s="5"/>
      <c r="G507" s="32"/>
      <c r="H507" s="5"/>
      <c r="I507" s="5"/>
      <c r="J507" s="5"/>
      <c r="K507" s="5"/>
      <c r="L507" s="129"/>
      <c r="M507" s="129"/>
      <c r="N507" s="387"/>
      <c r="O507" s="379"/>
      <c r="P507" s="379"/>
      <c r="Q507" s="379"/>
      <c r="R507" s="379"/>
      <c r="S507" s="379"/>
      <c r="T507" s="379"/>
      <c r="U507" s="105"/>
      <c r="V507" s="105"/>
      <c r="W507" s="105"/>
      <c r="X507" s="105"/>
      <c r="Y507" s="5"/>
      <c r="Z507" s="5"/>
      <c r="AA507" s="5"/>
      <c r="AB507" s="5"/>
      <c r="AC507" s="5"/>
      <c r="AD507" s="5"/>
      <c r="AE507" s="5"/>
      <c r="AF507" s="5"/>
      <c r="AG507" s="5"/>
      <c r="AH507" s="5"/>
      <c r="AI507" s="5"/>
      <c r="AJ507" s="5"/>
      <c r="AK507" s="5"/>
      <c r="AL507" s="105" t="s">
        <v>1479</v>
      </c>
      <c r="AM507" s="32"/>
      <c r="AN507" s="32"/>
      <c r="AO507" s="32"/>
      <c r="AP507" s="32"/>
      <c r="AQ507" s="32"/>
      <c r="AR507" s="32"/>
      <c r="AS507" s="32"/>
      <c r="AT507" s="579" t="str">
        <f t="shared" si="14"/>
        <v/>
      </c>
      <c r="AU507" s="579"/>
      <c r="AV507" s="579" t="str">
        <f t="shared" si="15"/>
        <v>Yes</v>
      </c>
      <c r="AW507" s="579"/>
      <c r="AX507" s="31" t="s">
        <v>797</v>
      </c>
      <c r="AY507" s="5"/>
      <c r="AZ507" s="5"/>
      <c r="BA507" s="5"/>
      <c r="BB507" s="579" t="b">
        <f t="shared" si="16"/>
        <v>0</v>
      </c>
      <c r="BC507" s="579"/>
      <c r="BD507" s="5"/>
      <c r="BE507" s="5"/>
      <c r="BF507" s="5"/>
      <c r="BG507" s="5"/>
      <c r="BH507" s="5"/>
      <c r="BI507" s="5"/>
      <c r="BJ507" s="5"/>
      <c r="BK507" s="5"/>
      <c r="BL507" s="5"/>
      <c r="BM507" s="5"/>
      <c r="BN507" s="5"/>
      <c r="BO507" s="5"/>
      <c r="BP507" s="5"/>
      <c r="BQ507" s="5"/>
      <c r="BR507" s="5"/>
      <c r="BS507" s="5"/>
      <c r="BT507" s="5"/>
      <c r="BU507" s="5"/>
    </row>
    <row r="508" spans="1:73" hidden="1" x14ac:dyDescent="0.25">
      <c r="A508" s="5"/>
      <c r="B508" s="5"/>
      <c r="C508" s="32" t="s">
        <v>1480</v>
      </c>
      <c r="D508" s="5"/>
      <c r="E508" s="38"/>
      <c r="F508" s="5"/>
      <c r="G508" s="32"/>
      <c r="H508" s="5"/>
      <c r="I508" s="5"/>
      <c r="J508" s="5"/>
      <c r="K508" s="5"/>
      <c r="L508" s="129"/>
      <c r="M508" s="129"/>
      <c r="N508" s="387"/>
      <c r="O508" s="379"/>
      <c r="P508" s="379"/>
      <c r="Q508" s="379"/>
      <c r="R508" s="379"/>
      <c r="S508" s="379"/>
      <c r="T508" s="379"/>
      <c r="U508" s="105"/>
      <c r="V508" s="105"/>
      <c r="W508" s="105"/>
      <c r="X508" s="105"/>
      <c r="Y508" s="5"/>
      <c r="Z508" s="5"/>
      <c r="AA508" s="5"/>
      <c r="AB508" s="5"/>
      <c r="AC508" s="5"/>
      <c r="AD508" s="5"/>
      <c r="AE508" s="5"/>
      <c r="AF508" s="5"/>
      <c r="AG508" s="5"/>
      <c r="AH508" s="5"/>
      <c r="AI508" s="5"/>
      <c r="AJ508" s="5"/>
      <c r="AK508" s="5"/>
      <c r="AL508" s="110" t="s">
        <v>1481</v>
      </c>
      <c r="AM508" s="32"/>
      <c r="AN508" s="32"/>
      <c r="AO508" s="32"/>
      <c r="AP508" s="32"/>
      <c r="AQ508" s="32"/>
      <c r="AR508" s="32"/>
      <c r="AS508" s="32"/>
      <c r="AT508" s="579" t="str">
        <f t="shared" si="14"/>
        <v/>
      </c>
      <c r="AU508" s="579"/>
      <c r="AV508" s="579" t="str">
        <f t="shared" si="15"/>
        <v>Yes</v>
      </c>
      <c r="AW508" s="579"/>
      <c r="AX508" s="108" t="s">
        <v>725</v>
      </c>
      <c r="AY508" s="5"/>
      <c r="AZ508" s="5"/>
      <c r="BA508" s="5"/>
      <c r="BB508" s="579" t="b">
        <f t="shared" si="16"/>
        <v>0</v>
      </c>
      <c r="BC508" s="579"/>
      <c r="BD508" s="5"/>
      <c r="BE508" s="5"/>
      <c r="BF508" s="5"/>
      <c r="BG508" s="5"/>
      <c r="BH508" s="5"/>
      <c r="BI508" s="5"/>
      <c r="BJ508" s="5"/>
      <c r="BK508" s="5"/>
      <c r="BL508" s="5"/>
      <c r="BM508" s="5"/>
      <c r="BN508" s="5"/>
      <c r="BO508" s="5"/>
      <c r="BP508" s="5"/>
      <c r="BQ508" s="5"/>
      <c r="BR508" s="5"/>
      <c r="BS508" s="5"/>
      <c r="BT508" s="5"/>
      <c r="BU508" s="5"/>
    </row>
    <row r="509" spans="1:73" hidden="1" x14ac:dyDescent="0.25">
      <c r="A509" s="5"/>
      <c r="B509" s="5"/>
      <c r="C509" s="32" t="s">
        <v>1482</v>
      </c>
      <c r="D509" s="5"/>
      <c r="E509" s="38"/>
      <c r="F509" s="5"/>
      <c r="G509" s="32"/>
      <c r="H509" s="5"/>
      <c r="I509" s="5"/>
      <c r="J509" s="5"/>
      <c r="K509" s="5"/>
      <c r="L509" s="129"/>
      <c r="M509" s="129"/>
      <c r="N509" s="387"/>
      <c r="O509" s="379"/>
      <c r="P509" s="379"/>
      <c r="Q509" s="379"/>
      <c r="R509" s="379"/>
      <c r="S509" s="379"/>
      <c r="T509" s="379"/>
      <c r="U509" s="105"/>
      <c r="V509" s="105"/>
      <c r="W509" s="105"/>
      <c r="X509" s="105"/>
      <c r="Y509" s="5"/>
      <c r="Z509" s="5"/>
      <c r="AA509" s="5"/>
      <c r="AB509" s="5"/>
      <c r="AC509" s="5"/>
      <c r="AD509" s="5"/>
      <c r="AE509" s="5"/>
      <c r="AF509" s="5"/>
      <c r="AG509" s="5"/>
      <c r="AH509" s="5"/>
      <c r="AI509" s="5"/>
      <c r="AJ509" s="5"/>
      <c r="AK509" s="5"/>
      <c r="AL509" s="105" t="s">
        <v>1483</v>
      </c>
      <c r="AM509" s="32"/>
      <c r="AN509" s="32"/>
      <c r="AO509" s="32"/>
      <c r="AP509" s="32"/>
      <c r="AQ509" s="32"/>
      <c r="AR509" s="32"/>
      <c r="AS509" s="32"/>
      <c r="AT509" s="579" t="str">
        <f t="shared" si="14"/>
        <v/>
      </c>
      <c r="AU509" s="579"/>
      <c r="AV509" s="579" t="str">
        <f t="shared" si="15"/>
        <v>Yes</v>
      </c>
      <c r="AW509" s="579"/>
      <c r="AX509" s="109" t="s">
        <v>733</v>
      </c>
      <c r="AY509" s="5"/>
      <c r="AZ509" s="5"/>
      <c r="BA509" s="5"/>
      <c r="BB509" s="579" t="b">
        <f t="shared" si="16"/>
        <v>0</v>
      </c>
      <c r="BC509" s="579"/>
      <c r="BD509" s="5"/>
      <c r="BE509" s="5"/>
      <c r="BF509" s="5"/>
      <c r="BG509" s="5"/>
      <c r="BH509" s="5"/>
      <c r="BI509" s="5"/>
      <c r="BJ509" s="5"/>
      <c r="BK509" s="5"/>
      <c r="BL509" s="5"/>
      <c r="BM509" s="5"/>
      <c r="BN509" s="5"/>
      <c r="BO509" s="5"/>
      <c r="BP509" s="5"/>
      <c r="BQ509" s="5"/>
      <c r="BR509" s="5"/>
      <c r="BS509" s="5"/>
      <c r="BT509" s="5"/>
      <c r="BU509" s="5"/>
    </row>
    <row r="510" spans="1:73" hidden="1" x14ac:dyDescent="0.25">
      <c r="A510" s="5"/>
      <c r="B510" s="5"/>
      <c r="C510" s="32" t="s">
        <v>1484</v>
      </c>
      <c r="D510" s="5"/>
      <c r="E510" s="38"/>
      <c r="F510" s="5"/>
      <c r="G510" s="32"/>
      <c r="H510" s="5"/>
      <c r="I510" s="5"/>
      <c r="J510" s="5"/>
      <c r="K510" s="5"/>
      <c r="L510" s="129"/>
      <c r="M510" s="129"/>
      <c r="N510" s="387"/>
      <c r="O510" s="379"/>
      <c r="P510" s="379"/>
      <c r="Q510" s="379"/>
      <c r="R510" s="379"/>
      <c r="S510" s="379"/>
      <c r="T510" s="379"/>
      <c r="U510" s="105"/>
      <c r="V510" s="105"/>
      <c r="W510" s="105"/>
      <c r="X510" s="105"/>
      <c r="Y510" s="5"/>
      <c r="Z510" s="5"/>
      <c r="AA510" s="5"/>
      <c r="AB510" s="5"/>
      <c r="AC510" s="5"/>
      <c r="AD510" s="5"/>
      <c r="AE510" s="5"/>
      <c r="AF510" s="5"/>
      <c r="AG510" s="5"/>
      <c r="AH510" s="5"/>
      <c r="AI510" s="5"/>
      <c r="AJ510" s="5"/>
      <c r="AK510" s="5"/>
      <c r="AL510" s="105" t="s">
        <v>1485</v>
      </c>
      <c r="AM510" s="32"/>
      <c r="AN510" s="32"/>
      <c r="AO510" s="32"/>
      <c r="AP510" s="32"/>
      <c r="AQ510" s="32"/>
      <c r="AR510" s="32"/>
      <c r="AS510" s="32"/>
      <c r="AT510" s="579" t="str">
        <f t="shared" si="14"/>
        <v/>
      </c>
      <c r="AU510" s="579"/>
      <c r="AV510" s="579" t="str">
        <f t="shared" si="15"/>
        <v>Yes</v>
      </c>
      <c r="AW510" s="579"/>
      <c r="AX510" s="109" t="s">
        <v>733</v>
      </c>
      <c r="AY510" s="5"/>
      <c r="AZ510" s="5"/>
      <c r="BA510" s="5"/>
      <c r="BB510" s="579" t="b">
        <f t="shared" si="16"/>
        <v>0</v>
      </c>
      <c r="BC510" s="579"/>
      <c r="BD510" s="5"/>
      <c r="BE510" s="5"/>
      <c r="BF510" s="5"/>
      <c r="BG510" s="5"/>
      <c r="BH510" s="5"/>
      <c r="BI510" s="5"/>
      <c r="BJ510" s="5"/>
      <c r="BK510" s="5"/>
      <c r="BL510" s="5"/>
      <c r="BM510" s="5"/>
      <c r="BN510" s="5"/>
      <c r="BO510" s="5"/>
      <c r="BP510" s="5"/>
      <c r="BQ510" s="5"/>
      <c r="BR510" s="5"/>
      <c r="BS510" s="5"/>
      <c r="BT510" s="5"/>
      <c r="BU510" s="5"/>
    </row>
    <row r="511" spans="1:73" hidden="1" x14ac:dyDescent="0.25">
      <c r="A511" s="5"/>
      <c r="B511" s="5"/>
      <c r="C511" s="32" t="s">
        <v>1486</v>
      </c>
      <c r="D511" s="5"/>
      <c r="E511" s="38"/>
      <c r="F511" s="5"/>
      <c r="G511" s="32"/>
      <c r="H511" s="5"/>
      <c r="I511" s="5"/>
      <c r="J511" s="5"/>
      <c r="K511" s="5"/>
      <c r="L511" s="129"/>
      <c r="M511" s="129"/>
      <c r="N511" s="387"/>
      <c r="O511" s="379"/>
      <c r="P511" s="379"/>
      <c r="Q511" s="379"/>
      <c r="R511" s="379"/>
      <c r="S511" s="379"/>
      <c r="T511" s="379"/>
      <c r="U511" s="105"/>
      <c r="V511" s="105"/>
      <c r="W511" s="105"/>
      <c r="X511" s="105"/>
      <c r="Y511" s="5"/>
      <c r="Z511" s="5"/>
      <c r="AA511" s="5"/>
      <c r="AB511" s="5"/>
      <c r="AC511" s="5"/>
      <c r="AD511" s="5"/>
      <c r="AE511" s="5"/>
      <c r="AF511" s="5"/>
      <c r="AG511" s="5"/>
      <c r="AH511" s="5"/>
      <c r="AI511" s="5"/>
      <c r="AJ511" s="5"/>
      <c r="AK511" s="5"/>
      <c r="AL511" s="107" t="s">
        <v>1487</v>
      </c>
      <c r="AM511" s="32"/>
      <c r="AN511" s="32"/>
      <c r="AO511" s="32"/>
      <c r="AP511" s="32"/>
      <c r="AQ511" s="32"/>
      <c r="AR511" s="32"/>
      <c r="AS511" s="32"/>
      <c r="AT511" s="579" t="str">
        <f t="shared" ref="AT511:AT574" si="17">IF($AL511=$Q$183,"Yes","")</f>
        <v/>
      </c>
      <c r="AU511" s="579"/>
      <c r="AV511" s="579" t="str">
        <f t="shared" si="15"/>
        <v>Yes</v>
      </c>
      <c r="AW511" s="579"/>
      <c r="AX511" s="108" t="s">
        <v>725</v>
      </c>
      <c r="AY511" s="5"/>
      <c r="AZ511" s="5"/>
      <c r="BA511" s="5"/>
      <c r="BB511" s="579" t="b">
        <f t="shared" si="16"/>
        <v>0</v>
      </c>
      <c r="BC511" s="579"/>
      <c r="BD511" s="5"/>
      <c r="BE511" s="5"/>
      <c r="BF511" s="5"/>
      <c r="BG511" s="5"/>
      <c r="BH511" s="5"/>
      <c r="BI511" s="5"/>
      <c r="BJ511" s="5"/>
      <c r="BK511" s="5"/>
      <c r="BL511" s="5"/>
      <c r="BM511" s="5"/>
      <c r="BN511" s="5"/>
      <c r="BO511" s="5"/>
      <c r="BP511" s="5"/>
      <c r="BQ511" s="5"/>
      <c r="BR511" s="5"/>
      <c r="BS511" s="5"/>
      <c r="BT511" s="5"/>
      <c r="BU511" s="5"/>
    </row>
    <row r="512" spans="1:73" hidden="1" x14ac:dyDescent="0.25">
      <c r="A512" s="5"/>
      <c r="B512" s="5"/>
      <c r="C512" s="32" t="s">
        <v>1488</v>
      </c>
      <c r="D512" s="5"/>
      <c r="E512" s="38"/>
      <c r="F512" s="5"/>
      <c r="G512" s="32"/>
      <c r="H512" s="5"/>
      <c r="I512" s="5"/>
      <c r="J512" s="5"/>
      <c r="K512" s="5"/>
      <c r="L512" s="129"/>
      <c r="M512" s="129"/>
      <c r="N512" s="387"/>
      <c r="O512" s="379"/>
      <c r="P512" s="379"/>
      <c r="Q512" s="379"/>
      <c r="R512" s="379"/>
      <c r="S512" s="379"/>
      <c r="T512" s="379"/>
      <c r="U512" s="105"/>
      <c r="V512" s="105"/>
      <c r="W512" s="105"/>
      <c r="X512" s="105"/>
      <c r="Y512" s="5"/>
      <c r="Z512" s="5"/>
      <c r="AA512" s="5"/>
      <c r="AB512" s="5"/>
      <c r="AC512" s="5"/>
      <c r="AD512" s="5"/>
      <c r="AE512" s="5"/>
      <c r="AF512" s="5"/>
      <c r="AG512" s="5"/>
      <c r="AH512" s="5"/>
      <c r="AI512" s="5"/>
      <c r="AJ512" s="5"/>
      <c r="AK512" s="5"/>
      <c r="AL512" s="105" t="s">
        <v>1489</v>
      </c>
      <c r="AM512" s="32"/>
      <c r="AN512" s="32"/>
      <c r="AO512" s="32"/>
      <c r="AP512" s="32"/>
      <c r="AQ512" s="32"/>
      <c r="AR512" s="32"/>
      <c r="AS512" s="32"/>
      <c r="AT512" s="579" t="str">
        <f t="shared" si="17"/>
        <v/>
      </c>
      <c r="AU512" s="579"/>
      <c r="AV512" s="579" t="str">
        <f t="shared" ref="AV512:AV575" si="18">IF(AX512="90.1-2001","No","Yes")</f>
        <v>Yes</v>
      </c>
      <c r="AW512" s="579"/>
      <c r="AX512" s="31" t="s">
        <v>743</v>
      </c>
      <c r="AY512" s="5"/>
      <c r="AZ512" s="5"/>
      <c r="BA512" s="5"/>
      <c r="BB512" s="579" t="b">
        <f t="shared" ref="BB512:BB575" si="19">AND(AT512="Yes",AV512="Yes")</f>
        <v>0</v>
      </c>
      <c r="BC512" s="579"/>
      <c r="BD512" s="5"/>
      <c r="BE512" s="5"/>
      <c r="BF512" s="5"/>
      <c r="BG512" s="5"/>
      <c r="BH512" s="5"/>
      <c r="BI512" s="5"/>
      <c r="BJ512" s="5"/>
      <c r="BK512" s="5"/>
      <c r="BL512" s="5"/>
      <c r="BM512" s="5"/>
      <c r="BN512" s="5"/>
      <c r="BO512" s="5"/>
      <c r="BP512" s="5"/>
      <c r="BQ512" s="5"/>
      <c r="BR512" s="5"/>
      <c r="BS512" s="5"/>
      <c r="BT512" s="5"/>
      <c r="BU512" s="5"/>
    </row>
    <row r="513" spans="1:73" hidden="1" x14ac:dyDescent="0.25">
      <c r="A513" s="5"/>
      <c r="B513" s="5"/>
      <c r="C513" s="32" t="s">
        <v>1490</v>
      </c>
      <c r="D513" s="5"/>
      <c r="E513" s="38"/>
      <c r="F513" s="5"/>
      <c r="G513" s="32"/>
      <c r="H513" s="5"/>
      <c r="I513" s="5"/>
      <c r="J513" s="5"/>
      <c r="K513" s="5"/>
      <c r="L513" s="129"/>
      <c r="M513" s="129"/>
      <c r="N513" s="387"/>
      <c r="O513" s="379"/>
      <c r="P513" s="379"/>
      <c r="Q513" s="379"/>
      <c r="R513" s="379"/>
      <c r="S513" s="379"/>
      <c r="T513" s="379"/>
      <c r="U513" s="105"/>
      <c r="V513" s="105"/>
      <c r="W513" s="105"/>
      <c r="X513" s="105"/>
      <c r="Y513" s="5"/>
      <c r="Z513" s="5"/>
      <c r="AA513" s="5"/>
      <c r="AB513" s="5"/>
      <c r="AC513" s="5"/>
      <c r="AD513" s="5"/>
      <c r="AE513" s="5"/>
      <c r="AF513" s="5"/>
      <c r="AG513" s="5"/>
      <c r="AH513" s="5"/>
      <c r="AI513" s="5"/>
      <c r="AJ513" s="5"/>
      <c r="AK513" s="5"/>
      <c r="AL513" s="105" t="s">
        <v>1491</v>
      </c>
      <c r="AM513" s="32"/>
      <c r="AN513" s="32"/>
      <c r="AO513" s="32"/>
      <c r="AP513" s="32"/>
      <c r="AQ513" s="32"/>
      <c r="AR513" s="32"/>
      <c r="AS513" s="32"/>
      <c r="AT513" s="579" t="str">
        <f t="shared" si="17"/>
        <v/>
      </c>
      <c r="AU513" s="579"/>
      <c r="AV513" s="579" t="str">
        <f t="shared" si="18"/>
        <v>No</v>
      </c>
      <c r="AW513" s="579"/>
      <c r="AX513" s="109" t="s">
        <v>729</v>
      </c>
      <c r="AY513" s="5"/>
      <c r="AZ513" s="5"/>
      <c r="BA513" s="5"/>
      <c r="BB513" s="579" t="b">
        <f t="shared" si="19"/>
        <v>0</v>
      </c>
      <c r="BC513" s="579"/>
      <c r="BD513" s="5"/>
      <c r="BE513" s="5"/>
      <c r="BF513" s="5"/>
      <c r="BG513" s="5"/>
      <c r="BH513" s="5"/>
      <c r="BI513" s="5"/>
      <c r="BJ513" s="5"/>
      <c r="BK513" s="5"/>
      <c r="BL513" s="5"/>
      <c r="BM513" s="5"/>
      <c r="BN513" s="5"/>
      <c r="BO513" s="5"/>
      <c r="BP513" s="5"/>
      <c r="BQ513" s="5"/>
      <c r="BR513" s="5"/>
      <c r="BS513" s="5"/>
      <c r="BT513" s="5"/>
      <c r="BU513" s="5"/>
    </row>
    <row r="514" spans="1:73" hidden="1" x14ac:dyDescent="0.25">
      <c r="A514" s="5"/>
      <c r="B514" s="5"/>
      <c r="C514" s="32" t="s">
        <v>1492</v>
      </c>
      <c r="D514" s="5"/>
      <c r="E514" s="38"/>
      <c r="F514" s="5"/>
      <c r="G514" s="32"/>
      <c r="H514" s="5"/>
      <c r="I514" s="5"/>
      <c r="J514" s="5"/>
      <c r="K514" s="5"/>
      <c r="L514" s="129"/>
      <c r="M514" s="129"/>
      <c r="N514" s="387"/>
      <c r="O514" s="379"/>
      <c r="P514" s="379"/>
      <c r="Q514" s="379"/>
      <c r="R514" s="379"/>
      <c r="S514" s="379"/>
      <c r="T514" s="379"/>
      <c r="U514" s="105"/>
      <c r="V514" s="105"/>
      <c r="W514" s="105"/>
      <c r="X514" s="105"/>
      <c r="Y514" s="5"/>
      <c r="Z514" s="5"/>
      <c r="AA514" s="5"/>
      <c r="AB514" s="5"/>
      <c r="AC514" s="5"/>
      <c r="AD514" s="5"/>
      <c r="AE514" s="5"/>
      <c r="AF514" s="5"/>
      <c r="AG514" s="5"/>
      <c r="AH514" s="5"/>
      <c r="AI514" s="5"/>
      <c r="AJ514" s="5"/>
      <c r="AK514" s="5"/>
      <c r="AL514" s="110" t="s">
        <v>1493</v>
      </c>
      <c r="AM514" s="32"/>
      <c r="AN514" s="32"/>
      <c r="AO514" s="32"/>
      <c r="AP514" s="32"/>
      <c r="AQ514" s="32"/>
      <c r="AR514" s="32"/>
      <c r="AS514" s="32"/>
      <c r="AT514" s="579" t="str">
        <f t="shared" si="17"/>
        <v/>
      </c>
      <c r="AU514" s="579"/>
      <c r="AV514" s="579" t="str">
        <f t="shared" si="18"/>
        <v>Yes</v>
      </c>
      <c r="AW514" s="579"/>
      <c r="AX514" s="108" t="s">
        <v>725</v>
      </c>
      <c r="AY514" s="5"/>
      <c r="AZ514" s="5"/>
      <c r="BA514" s="5"/>
      <c r="BB514" s="579" t="b">
        <f t="shared" si="19"/>
        <v>0</v>
      </c>
      <c r="BC514" s="579"/>
      <c r="BD514" s="5"/>
      <c r="BE514" s="5"/>
      <c r="BF514" s="5"/>
      <c r="BG514" s="5"/>
      <c r="BH514" s="5"/>
      <c r="BI514" s="5"/>
      <c r="BJ514" s="5"/>
      <c r="BK514" s="5"/>
      <c r="BL514" s="5"/>
      <c r="BM514" s="5"/>
      <c r="BN514" s="5"/>
      <c r="BO514" s="5"/>
      <c r="BP514" s="5"/>
      <c r="BQ514" s="5"/>
      <c r="BR514" s="5"/>
      <c r="BS514" s="5"/>
      <c r="BT514" s="5"/>
      <c r="BU514" s="5"/>
    </row>
    <row r="515" spans="1:73" hidden="1" x14ac:dyDescent="0.25">
      <c r="A515" s="5"/>
      <c r="B515" s="5"/>
      <c r="C515" s="32" t="s">
        <v>1494</v>
      </c>
      <c r="D515" s="5"/>
      <c r="E515" s="38"/>
      <c r="F515" s="5"/>
      <c r="G515" s="32"/>
      <c r="H515" s="5"/>
      <c r="I515" s="5"/>
      <c r="J515" s="5"/>
      <c r="K515" s="5"/>
      <c r="L515" s="129"/>
      <c r="M515" s="129"/>
      <c r="N515" s="387"/>
      <c r="O515" s="379"/>
      <c r="P515" s="379"/>
      <c r="Q515" s="379"/>
      <c r="R515" s="379"/>
      <c r="S515" s="379"/>
      <c r="T515" s="379"/>
      <c r="U515" s="105"/>
      <c r="V515" s="105"/>
      <c r="W515" s="105"/>
      <c r="X515" s="105"/>
      <c r="Y515" s="5"/>
      <c r="Z515" s="5"/>
      <c r="AA515" s="5"/>
      <c r="AB515" s="5"/>
      <c r="AC515" s="5"/>
      <c r="AD515" s="5"/>
      <c r="AE515" s="5"/>
      <c r="AF515" s="5"/>
      <c r="AG515" s="5"/>
      <c r="AH515" s="5"/>
      <c r="AI515" s="5"/>
      <c r="AJ515" s="5"/>
      <c r="AK515" s="5"/>
      <c r="AL515" s="105" t="s">
        <v>1495</v>
      </c>
      <c r="AM515" s="32"/>
      <c r="AN515" s="32"/>
      <c r="AO515" s="32"/>
      <c r="AP515" s="32"/>
      <c r="AQ515" s="32"/>
      <c r="AR515" s="32"/>
      <c r="AS515" s="32"/>
      <c r="AT515" s="579" t="str">
        <f t="shared" si="17"/>
        <v/>
      </c>
      <c r="AU515" s="579"/>
      <c r="AV515" s="579" t="str">
        <f t="shared" si="18"/>
        <v>Yes</v>
      </c>
      <c r="AW515" s="579"/>
      <c r="AX515" s="109" t="s">
        <v>725</v>
      </c>
      <c r="AY515" s="5"/>
      <c r="AZ515" s="5"/>
      <c r="BA515" s="5"/>
      <c r="BB515" s="579" t="b">
        <f t="shared" si="19"/>
        <v>0</v>
      </c>
      <c r="BC515" s="579"/>
      <c r="BD515" s="5"/>
      <c r="BE515" s="5"/>
      <c r="BF515" s="5"/>
      <c r="BG515" s="5"/>
      <c r="BH515" s="5"/>
      <c r="BI515" s="5"/>
      <c r="BJ515" s="5"/>
      <c r="BK515" s="5"/>
      <c r="BL515" s="5"/>
      <c r="BM515" s="5"/>
      <c r="BN515" s="5"/>
      <c r="BO515" s="5"/>
      <c r="BP515" s="5"/>
      <c r="BQ515" s="5"/>
      <c r="BR515" s="5"/>
      <c r="BS515" s="5"/>
      <c r="BT515" s="5"/>
      <c r="BU515" s="5"/>
    </row>
    <row r="516" spans="1:73" hidden="1" x14ac:dyDescent="0.25">
      <c r="A516" s="5"/>
      <c r="B516" s="5"/>
      <c r="C516" s="32" t="s">
        <v>1496</v>
      </c>
      <c r="D516" s="5"/>
      <c r="E516" s="38"/>
      <c r="F516" s="5"/>
      <c r="G516" s="32"/>
      <c r="H516" s="5"/>
      <c r="I516" s="5"/>
      <c r="J516" s="5"/>
      <c r="K516" s="5"/>
      <c r="L516" s="129"/>
      <c r="M516" s="129"/>
      <c r="N516" s="387"/>
      <c r="O516" s="379"/>
      <c r="P516" s="379"/>
      <c r="Q516" s="379"/>
      <c r="R516" s="379"/>
      <c r="S516" s="379"/>
      <c r="T516" s="379"/>
      <c r="U516" s="105"/>
      <c r="V516" s="105"/>
      <c r="W516" s="105"/>
      <c r="X516" s="105"/>
      <c r="Y516" s="5"/>
      <c r="Z516" s="5"/>
      <c r="AA516" s="5"/>
      <c r="AB516" s="5"/>
      <c r="AC516" s="5"/>
      <c r="AD516" s="5"/>
      <c r="AE516" s="5"/>
      <c r="AF516" s="5"/>
      <c r="AG516" s="5"/>
      <c r="AH516" s="5"/>
      <c r="AI516" s="5"/>
      <c r="AJ516" s="5"/>
      <c r="AK516" s="5"/>
      <c r="AL516" s="105" t="s">
        <v>1497</v>
      </c>
      <c r="AM516" s="32"/>
      <c r="AN516" s="32"/>
      <c r="AO516" s="32"/>
      <c r="AP516" s="32"/>
      <c r="AQ516" s="32"/>
      <c r="AR516" s="32"/>
      <c r="AS516" s="32"/>
      <c r="AT516" s="579" t="str">
        <f t="shared" si="17"/>
        <v/>
      </c>
      <c r="AU516" s="579"/>
      <c r="AV516" s="579" t="str">
        <f t="shared" si="18"/>
        <v>Yes</v>
      </c>
      <c r="AW516" s="579"/>
      <c r="AX516" s="109" t="s">
        <v>733</v>
      </c>
      <c r="AY516" s="5"/>
      <c r="AZ516" s="5"/>
      <c r="BA516" s="5"/>
      <c r="BB516" s="579" t="b">
        <f t="shared" si="19"/>
        <v>0</v>
      </c>
      <c r="BC516" s="579"/>
      <c r="BD516" s="5"/>
      <c r="BE516" s="5"/>
      <c r="BF516" s="5"/>
      <c r="BG516" s="5"/>
      <c r="BH516" s="5"/>
      <c r="BI516" s="5"/>
      <c r="BJ516" s="5"/>
      <c r="BK516" s="5"/>
      <c r="BL516" s="5"/>
      <c r="BM516" s="5"/>
      <c r="BN516" s="5"/>
      <c r="BO516" s="5"/>
      <c r="BP516" s="5"/>
      <c r="BQ516" s="5"/>
      <c r="BR516" s="5"/>
      <c r="BS516" s="5"/>
      <c r="BT516" s="5"/>
      <c r="BU516" s="5"/>
    </row>
    <row r="517" spans="1:73" hidden="1" x14ac:dyDescent="0.25">
      <c r="A517" s="5"/>
      <c r="B517" s="5"/>
      <c r="C517" s="32" t="s">
        <v>1498</v>
      </c>
      <c r="D517" s="5"/>
      <c r="E517" s="38"/>
      <c r="F517" s="5"/>
      <c r="G517" s="32"/>
      <c r="H517" s="5"/>
      <c r="I517" s="5"/>
      <c r="J517" s="5"/>
      <c r="K517" s="5"/>
      <c r="L517" s="129"/>
      <c r="M517" s="129"/>
      <c r="N517" s="387"/>
      <c r="O517" s="379"/>
      <c r="P517" s="379"/>
      <c r="Q517" s="379"/>
      <c r="R517" s="379"/>
      <c r="S517" s="379"/>
      <c r="T517" s="379"/>
      <c r="U517" s="105"/>
      <c r="V517" s="105"/>
      <c r="W517" s="105"/>
      <c r="X517" s="105"/>
      <c r="Y517" s="5"/>
      <c r="Z517" s="5"/>
      <c r="AA517" s="5"/>
      <c r="AB517" s="5"/>
      <c r="AC517" s="5"/>
      <c r="AD517" s="5"/>
      <c r="AE517" s="5"/>
      <c r="AF517" s="5"/>
      <c r="AG517" s="5"/>
      <c r="AH517" s="5"/>
      <c r="AI517" s="5"/>
      <c r="AJ517" s="5"/>
      <c r="AK517" s="5"/>
      <c r="AL517" s="110" t="s">
        <v>1499</v>
      </c>
      <c r="AM517" s="32"/>
      <c r="AN517" s="32"/>
      <c r="AO517" s="32"/>
      <c r="AP517" s="32"/>
      <c r="AQ517" s="32"/>
      <c r="AR517" s="32"/>
      <c r="AS517" s="32"/>
      <c r="AT517" s="579" t="str">
        <f t="shared" si="17"/>
        <v/>
      </c>
      <c r="AU517" s="579"/>
      <c r="AV517" s="579" t="str">
        <f t="shared" si="18"/>
        <v>Yes</v>
      </c>
      <c r="AW517" s="579"/>
      <c r="AX517" s="108" t="s">
        <v>725</v>
      </c>
      <c r="AY517" s="5"/>
      <c r="AZ517" s="5"/>
      <c r="BA517" s="5"/>
      <c r="BB517" s="579" t="b">
        <f t="shared" si="19"/>
        <v>0</v>
      </c>
      <c r="BC517" s="579"/>
      <c r="BD517" s="5"/>
      <c r="BE517" s="5"/>
      <c r="BF517" s="5"/>
      <c r="BG517" s="5"/>
      <c r="BH517" s="5"/>
      <c r="BI517" s="5"/>
      <c r="BJ517" s="5"/>
      <c r="BK517" s="5"/>
      <c r="BL517" s="5"/>
      <c r="BM517" s="5"/>
      <c r="BN517" s="5"/>
      <c r="BO517" s="5"/>
      <c r="BP517" s="5"/>
      <c r="BQ517" s="5"/>
      <c r="BR517" s="5"/>
      <c r="BS517" s="5"/>
      <c r="BT517" s="5"/>
      <c r="BU517" s="5"/>
    </row>
    <row r="518" spans="1:73" hidden="1" x14ac:dyDescent="0.25">
      <c r="A518" s="5"/>
      <c r="B518" s="5"/>
      <c r="C518" s="32" t="s">
        <v>1500</v>
      </c>
      <c r="D518" s="5"/>
      <c r="E518" s="38"/>
      <c r="F518" s="5"/>
      <c r="G518" s="32"/>
      <c r="H518" s="5"/>
      <c r="I518" s="5"/>
      <c r="J518" s="5"/>
      <c r="K518" s="5"/>
      <c r="L518" s="129"/>
      <c r="M518" s="129"/>
      <c r="N518" s="387"/>
      <c r="O518" s="379"/>
      <c r="P518" s="379"/>
      <c r="Q518" s="379"/>
      <c r="R518" s="379"/>
      <c r="S518" s="379"/>
      <c r="T518" s="379"/>
      <c r="U518" s="105"/>
      <c r="V518" s="105"/>
      <c r="W518" s="105"/>
      <c r="X518" s="105"/>
      <c r="Y518" s="5"/>
      <c r="Z518" s="5"/>
      <c r="AA518" s="5"/>
      <c r="AB518" s="5"/>
      <c r="AC518" s="5"/>
      <c r="AD518" s="5"/>
      <c r="AE518" s="5"/>
      <c r="AF518" s="5"/>
      <c r="AG518" s="5"/>
      <c r="AH518" s="5"/>
      <c r="AI518" s="5"/>
      <c r="AJ518" s="5"/>
      <c r="AK518" s="5"/>
      <c r="AL518" s="110" t="s">
        <v>1501</v>
      </c>
      <c r="AM518" s="32"/>
      <c r="AN518" s="32"/>
      <c r="AO518" s="32"/>
      <c r="AP518" s="32"/>
      <c r="AQ518" s="32"/>
      <c r="AR518" s="32"/>
      <c r="AS518" s="32"/>
      <c r="AT518" s="579" t="str">
        <f t="shared" si="17"/>
        <v/>
      </c>
      <c r="AU518" s="579"/>
      <c r="AV518" s="579" t="str">
        <f t="shared" si="18"/>
        <v>Yes</v>
      </c>
      <c r="AW518" s="579"/>
      <c r="AX518" s="108" t="s">
        <v>725</v>
      </c>
      <c r="AY518" s="5"/>
      <c r="AZ518" s="5"/>
      <c r="BA518" s="5"/>
      <c r="BB518" s="579" t="b">
        <f t="shared" si="19"/>
        <v>0</v>
      </c>
      <c r="BC518" s="579"/>
      <c r="BD518" s="5"/>
      <c r="BE518" s="5"/>
      <c r="BF518" s="5"/>
      <c r="BG518" s="5"/>
      <c r="BH518" s="5"/>
      <c r="BI518" s="5"/>
      <c r="BJ518" s="5"/>
      <c r="BK518" s="5"/>
      <c r="BL518" s="5"/>
      <c r="BM518" s="5"/>
      <c r="BN518" s="5"/>
      <c r="BO518" s="5"/>
      <c r="BP518" s="5"/>
      <c r="BQ518" s="5"/>
      <c r="BR518" s="5"/>
      <c r="BS518" s="5"/>
      <c r="BT518" s="5"/>
      <c r="BU518" s="5"/>
    </row>
    <row r="519" spans="1:73" hidden="1" x14ac:dyDescent="0.25">
      <c r="A519" s="5"/>
      <c r="B519" s="5"/>
      <c r="C519" s="32" t="s">
        <v>1502</v>
      </c>
      <c r="D519" s="5"/>
      <c r="E519" s="38"/>
      <c r="F519" s="5"/>
      <c r="G519" s="32"/>
      <c r="H519" s="5"/>
      <c r="I519" s="5"/>
      <c r="J519" s="5"/>
      <c r="K519" s="5"/>
      <c r="L519" s="129"/>
      <c r="M519" s="129"/>
      <c r="N519" s="387"/>
      <c r="O519" s="379"/>
      <c r="P519" s="379"/>
      <c r="Q519" s="379"/>
      <c r="R519" s="379"/>
      <c r="S519" s="379"/>
      <c r="T519" s="379"/>
      <c r="U519" s="105"/>
      <c r="V519" s="105"/>
      <c r="W519" s="105"/>
      <c r="X519" s="105"/>
      <c r="Y519" s="5"/>
      <c r="Z519" s="5"/>
      <c r="AA519" s="5"/>
      <c r="AB519" s="5"/>
      <c r="AC519" s="5"/>
      <c r="AD519" s="5"/>
      <c r="AE519" s="5"/>
      <c r="AF519" s="5"/>
      <c r="AG519" s="5"/>
      <c r="AH519" s="5"/>
      <c r="AI519" s="5"/>
      <c r="AJ519" s="5"/>
      <c r="AK519" s="5"/>
      <c r="AL519" s="105" t="s">
        <v>1503</v>
      </c>
      <c r="AM519" s="32"/>
      <c r="AN519" s="32"/>
      <c r="AO519" s="32"/>
      <c r="AP519" s="32"/>
      <c r="AQ519" s="32"/>
      <c r="AR519" s="32"/>
      <c r="AS519" s="32"/>
      <c r="AT519" s="579" t="str">
        <f t="shared" si="17"/>
        <v/>
      </c>
      <c r="AU519" s="579"/>
      <c r="AV519" s="579" t="str">
        <f t="shared" si="18"/>
        <v>No</v>
      </c>
      <c r="AW519" s="579"/>
      <c r="AX519" s="109" t="s">
        <v>729</v>
      </c>
      <c r="AY519" s="5"/>
      <c r="AZ519" s="5"/>
      <c r="BA519" s="5"/>
      <c r="BB519" s="579" t="b">
        <f t="shared" si="19"/>
        <v>0</v>
      </c>
      <c r="BC519" s="579"/>
      <c r="BD519" s="5"/>
      <c r="BE519" s="5"/>
      <c r="BF519" s="5"/>
      <c r="BG519" s="5"/>
      <c r="BH519" s="5"/>
      <c r="BI519" s="5"/>
      <c r="BJ519" s="5"/>
      <c r="BK519" s="5"/>
      <c r="BL519" s="5"/>
      <c r="BM519" s="5"/>
      <c r="BN519" s="5"/>
      <c r="BO519" s="5"/>
      <c r="BP519" s="5"/>
      <c r="BQ519" s="5"/>
      <c r="BR519" s="5"/>
      <c r="BS519" s="5"/>
      <c r="BT519" s="5"/>
      <c r="BU519" s="5"/>
    </row>
    <row r="520" spans="1:73" hidden="1" x14ac:dyDescent="0.25">
      <c r="A520" s="5"/>
      <c r="B520" s="5"/>
      <c r="C520" s="32" t="s">
        <v>1504</v>
      </c>
      <c r="D520" s="5"/>
      <c r="E520" s="38"/>
      <c r="F520" s="5"/>
      <c r="G520" s="32"/>
      <c r="H520" s="5"/>
      <c r="I520" s="5"/>
      <c r="J520" s="5"/>
      <c r="K520" s="5"/>
      <c r="L520" s="129"/>
      <c r="M520" s="129"/>
      <c r="N520" s="387"/>
      <c r="O520" s="379"/>
      <c r="P520" s="379"/>
      <c r="Q520" s="379"/>
      <c r="R520" s="379"/>
      <c r="S520" s="379"/>
      <c r="T520" s="379"/>
      <c r="U520" s="105"/>
      <c r="V520" s="105"/>
      <c r="W520" s="105"/>
      <c r="X520" s="105"/>
      <c r="Y520" s="5"/>
      <c r="Z520" s="5"/>
      <c r="AA520" s="5"/>
      <c r="AB520" s="5"/>
      <c r="AC520" s="5"/>
      <c r="AD520" s="5"/>
      <c r="AE520" s="5"/>
      <c r="AF520" s="5"/>
      <c r="AG520" s="5"/>
      <c r="AH520" s="5"/>
      <c r="AI520" s="5"/>
      <c r="AJ520" s="5"/>
      <c r="AK520" s="5"/>
      <c r="AL520" s="105" t="s">
        <v>1505</v>
      </c>
      <c r="AM520" s="32"/>
      <c r="AN520" s="32"/>
      <c r="AO520" s="32"/>
      <c r="AP520" s="32"/>
      <c r="AQ520" s="32"/>
      <c r="AR520" s="32"/>
      <c r="AS520" s="32"/>
      <c r="AT520" s="579" t="str">
        <f t="shared" si="17"/>
        <v/>
      </c>
      <c r="AU520" s="579"/>
      <c r="AV520" s="579" t="str">
        <f t="shared" si="18"/>
        <v>Yes</v>
      </c>
      <c r="AW520" s="579"/>
      <c r="AX520" s="109" t="s">
        <v>725</v>
      </c>
      <c r="AY520" s="5"/>
      <c r="AZ520" s="5"/>
      <c r="BA520" s="5"/>
      <c r="BB520" s="579" t="b">
        <f t="shared" si="19"/>
        <v>0</v>
      </c>
      <c r="BC520" s="579"/>
      <c r="BD520" s="5"/>
      <c r="BE520" s="5"/>
      <c r="BF520" s="5"/>
      <c r="BG520" s="5"/>
      <c r="BH520" s="5"/>
      <c r="BI520" s="5"/>
      <c r="BJ520" s="5"/>
      <c r="BK520" s="5"/>
      <c r="BL520" s="5"/>
      <c r="BM520" s="5"/>
      <c r="BN520" s="5"/>
      <c r="BO520" s="5"/>
      <c r="BP520" s="5"/>
      <c r="BQ520" s="5"/>
      <c r="BR520" s="5"/>
      <c r="BS520" s="5"/>
      <c r="BT520" s="5"/>
      <c r="BU520" s="5"/>
    </row>
    <row r="521" spans="1:73" hidden="1" x14ac:dyDescent="0.25">
      <c r="A521" s="5"/>
      <c r="B521" s="5"/>
      <c r="C521" s="32" t="s">
        <v>1506</v>
      </c>
      <c r="D521" s="5"/>
      <c r="E521" s="38"/>
      <c r="F521" s="5"/>
      <c r="G521" s="32"/>
      <c r="H521" s="5"/>
      <c r="I521" s="5"/>
      <c r="J521" s="5"/>
      <c r="K521" s="5"/>
      <c r="L521" s="129"/>
      <c r="M521" s="129"/>
      <c r="N521" s="387"/>
      <c r="O521" s="379"/>
      <c r="P521" s="379"/>
      <c r="Q521" s="379"/>
      <c r="R521" s="379"/>
      <c r="S521" s="379"/>
      <c r="T521" s="379"/>
      <c r="U521" s="105"/>
      <c r="V521" s="105"/>
      <c r="W521" s="105"/>
      <c r="X521" s="105"/>
      <c r="Y521" s="5"/>
      <c r="Z521" s="5"/>
      <c r="AA521" s="5"/>
      <c r="AB521" s="5"/>
      <c r="AC521" s="5"/>
      <c r="AD521" s="5"/>
      <c r="AE521" s="5"/>
      <c r="AF521" s="5"/>
      <c r="AG521" s="5"/>
      <c r="AH521" s="5"/>
      <c r="AI521" s="5"/>
      <c r="AJ521" s="5"/>
      <c r="AK521" s="5"/>
      <c r="AL521" s="105" t="s">
        <v>1507</v>
      </c>
      <c r="AM521" s="32"/>
      <c r="AN521" s="32"/>
      <c r="AO521" s="32"/>
      <c r="AP521" s="32"/>
      <c r="AQ521" s="32"/>
      <c r="AR521" s="32"/>
      <c r="AS521" s="32"/>
      <c r="AT521" s="579" t="str">
        <f t="shared" si="17"/>
        <v/>
      </c>
      <c r="AU521" s="579"/>
      <c r="AV521" s="579" t="str">
        <f t="shared" si="18"/>
        <v>Yes</v>
      </c>
      <c r="AW521" s="579"/>
      <c r="AX521" s="109" t="s">
        <v>733</v>
      </c>
      <c r="AY521" s="5"/>
      <c r="AZ521" s="5"/>
      <c r="BA521" s="5"/>
      <c r="BB521" s="579" t="b">
        <f t="shared" si="19"/>
        <v>0</v>
      </c>
      <c r="BC521" s="579"/>
      <c r="BD521" s="5"/>
      <c r="BE521" s="5"/>
      <c r="BF521" s="5"/>
      <c r="BG521" s="5"/>
      <c r="BH521" s="5"/>
      <c r="BI521" s="5"/>
      <c r="BJ521" s="5"/>
      <c r="BK521" s="5"/>
      <c r="BL521" s="5"/>
      <c r="BM521" s="5"/>
      <c r="BN521" s="5"/>
      <c r="BO521" s="5"/>
      <c r="BP521" s="5"/>
      <c r="BQ521" s="5"/>
      <c r="BR521" s="5"/>
      <c r="BS521" s="5"/>
      <c r="BT521" s="5"/>
      <c r="BU521" s="5"/>
    </row>
    <row r="522" spans="1:73" hidden="1" x14ac:dyDescent="0.25">
      <c r="A522" s="5"/>
      <c r="B522" s="5"/>
      <c r="C522" s="32" t="s">
        <v>1508</v>
      </c>
      <c r="D522" s="5"/>
      <c r="E522" s="38"/>
      <c r="F522" s="5"/>
      <c r="G522" s="32"/>
      <c r="H522" s="5"/>
      <c r="I522" s="5"/>
      <c r="J522" s="5"/>
      <c r="K522" s="5"/>
      <c r="L522" s="129"/>
      <c r="M522" s="129"/>
      <c r="N522" s="387"/>
      <c r="O522" s="379"/>
      <c r="P522" s="379"/>
      <c r="Q522" s="379"/>
      <c r="R522" s="379"/>
      <c r="S522" s="379"/>
      <c r="T522" s="379"/>
      <c r="U522" s="105"/>
      <c r="V522" s="105"/>
      <c r="W522" s="105"/>
      <c r="X522" s="105"/>
      <c r="Y522" s="5"/>
      <c r="Z522" s="5"/>
      <c r="AA522" s="5"/>
      <c r="AB522" s="5"/>
      <c r="AC522" s="5"/>
      <c r="AD522" s="5"/>
      <c r="AE522" s="5"/>
      <c r="AF522" s="5"/>
      <c r="AG522" s="5"/>
      <c r="AH522" s="5"/>
      <c r="AI522" s="5"/>
      <c r="AJ522" s="5"/>
      <c r="AK522" s="5"/>
      <c r="AL522" s="105" t="s">
        <v>1509</v>
      </c>
      <c r="AM522" s="32"/>
      <c r="AN522" s="32"/>
      <c r="AO522" s="32"/>
      <c r="AP522" s="32"/>
      <c r="AQ522" s="32"/>
      <c r="AR522" s="32"/>
      <c r="AS522" s="32"/>
      <c r="AT522" s="579" t="str">
        <f t="shared" si="17"/>
        <v/>
      </c>
      <c r="AU522" s="579"/>
      <c r="AV522" s="579" t="str">
        <f t="shared" si="18"/>
        <v>Yes</v>
      </c>
      <c r="AW522" s="579"/>
      <c r="AX522" s="109" t="s">
        <v>733</v>
      </c>
      <c r="AY522" s="5"/>
      <c r="AZ522" s="5"/>
      <c r="BA522" s="5"/>
      <c r="BB522" s="579" t="b">
        <f t="shared" si="19"/>
        <v>0</v>
      </c>
      <c r="BC522" s="579"/>
      <c r="BD522" s="5"/>
      <c r="BE522" s="5"/>
      <c r="BF522" s="5"/>
      <c r="BG522" s="5"/>
      <c r="BH522" s="5"/>
      <c r="BI522" s="5"/>
      <c r="BJ522" s="5"/>
      <c r="BK522" s="5"/>
      <c r="BL522" s="5"/>
      <c r="BM522" s="5"/>
      <c r="BN522" s="5"/>
      <c r="BO522" s="5"/>
      <c r="BP522" s="5"/>
      <c r="BQ522" s="5"/>
      <c r="BR522" s="5"/>
      <c r="BS522" s="5"/>
      <c r="BT522" s="5"/>
      <c r="BU522" s="5"/>
    </row>
    <row r="523" spans="1:73" hidden="1" x14ac:dyDescent="0.25">
      <c r="A523" s="5"/>
      <c r="B523" s="5"/>
      <c r="C523" s="32" t="s">
        <v>1510</v>
      </c>
      <c r="D523" s="5"/>
      <c r="E523" s="38"/>
      <c r="F523" s="5"/>
      <c r="G523" s="32"/>
      <c r="H523" s="5"/>
      <c r="I523" s="5"/>
      <c r="J523" s="5"/>
      <c r="K523" s="5"/>
      <c r="L523" s="129"/>
      <c r="M523" s="129"/>
      <c r="N523" s="387"/>
      <c r="O523" s="379"/>
      <c r="P523" s="379"/>
      <c r="Q523" s="379"/>
      <c r="R523" s="379"/>
      <c r="S523" s="379"/>
      <c r="T523" s="379"/>
      <c r="U523" s="105"/>
      <c r="V523" s="105"/>
      <c r="W523" s="105"/>
      <c r="X523" s="105"/>
      <c r="Y523" s="5"/>
      <c r="Z523" s="5"/>
      <c r="AA523" s="5"/>
      <c r="AB523" s="5"/>
      <c r="AC523" s="5"/>
      <c r="AD523" s="5"/>
      <c r="AE523" s="5"/>
      <c r="AF523" s="5"/>
      <c r="AG523" s="5"/>
      <c r="AH523" s="5"/>
      <c r="AI523" s="5"/>
      <c r="AJ523" s="5"/>
      <c r="AK523" s="5"/>
      <c r="AL523" s="105" t="s">
        <v>1222</v>
      </c>
      <c r="AM523" s="32"/>
      <c r="AN523" s="32"/>
      <c r="AO523" s="32"/>
      <c r="AP523" s="32"/>
      <c r="AQ523" s="32"/>
      <c r="AR523" s="32"/>
      <c r="AS523" s="32"/>
      <c r="AT523" s="579" t="str">
        <f t="shared" si="17"/>
        <v/>
      </c>
      <c r="AU523" s="579"/>
      <c r="AV523" s="579" t="str">
        <f t="shared" si="18"/>
        <v>Yes</v>
      </c>
      <c r="AW523" s="579"/>
      <c r="AX523" s="109" t="s">
        <v>733</v>
      </c>
      <c r="AY523" s="5"/>
      <c r="AZ523" s="5"/>
      <c r="BA523" s="5"/>
      <c r="BB523" s="579" t="b">
        <f t="shared" si="19"/>
        <v>0</v>
      </c>
      <c r="BC523" s="579"/>
      <c r="BD523" s="5"/>
      <c r="BE523" s="5"/>
      <c r="BF523" s="5"/>
      <c r="BG523" s="5"/>
      <c r="BH523" s="5"/>
      <c r="BI523" s="5"/>
      <c r="BJ523" s="5"/>
      <c r="BK523" s="5"/>
      <c r="BL523" s="5"/>
      <c r="BM523" s="5"/>
      <c r="BN523" s="5"/>
      <c r="BO523" s="5"/>
      <c r="BP523" s="5"/>
      <c r="BQ523" s="5"/>
      <c r="BR523" s="5"/>
      <c r="BS523" s="5"/>
      <c r="BT523" s="5"/>
      <c r="BU523" s="5"/>
    </row>
    <row r="524" spans="1:73" hidden="1" x14ac:dyDescent="0.25">
      <c r="A524" s="5"/>
      <c r="B524" s="5"/>
      <c r="C524" s="32" t="s">
        <v>1511</v>
      </c>
      <c r="D524" s="5"/>
      <c r="E524" s="38"/>
      <c r="F524" s="5"/>
      <c r="G524" s="32"/>
      <c r="H524" s="5"/>
      <c r="I524" s="5"/>
      <c r="J524" s="5"/>
      <c r="K524" s="5"/>
      <c r="L524" s="129"/>
      <c r="M524" s="129"/>
      <c r="N524" s="387"/>
      <c r="O524" s="379"/>
      <c r="P524" s="379"/>
      <c r="Q524" s="379"/>
      <c r="R524" s="379"/>
      <c r="S524" s="379"/>
      <c r="T524" s="379"/>
      <c r="U524" s="105"/>
      <c r="V524" s="105"/>
      <c r="W524" s="105"/>
      <c r="X524" s="105"/>
      <c r="Y524" s="5"/>
      <c r="Z524" s="5"/>
      <c r="AA524" s="5"/>
      <c r="AB524" s="5"/>
      <c r="AC524" s="5"/>
      <c r="AD524" s="5"/>
      <c r="AE524" s="5"/>
      <c r="AF524" s="5"/>
      <c r="AG524" s="5"/>
      <c r="AH524" s="5"/>
      <c r="AI524" s="5"/>
      <c r="AJ524" s="5"/>
      <c r="AK524" s="5"/>
      <c r="AL524" s="110" t="s">
        <v>1512</v>
      </c>
      <c r="AM524" s="32"/>
      <c r="AN524" s="32"/>
      <c r="AO524" s="32"/>
      <c r="AP524" s="32"/>
      <c r="AQ524" s="32"/>
      <c r="AR524" s="32"/>
      <c r="AS524" s="32"/>
      <c r="AT524" s="579" t="str">
        <f t="shared" si="17"/>
        <v/>
      </c>
      <c r="AU524" s="579"/>
      <c r="AV524" s="579" t="str">
        <f t="shared" si="18"/>
        <v>Yes</v>
      </c>
      <c r="AW524" s="579"/>
      <c r="AX524" s="108" t="s">
        <v>725</v>
      </c>
      <c r="AY524" s="5"/>
      <c r="AZ524" s="5"/>
      <c r="BA524" s="5"/>
      <c r="BB524" s="579" t="b">
        <f t="shared" si="19"/>
        <v>0</v>
      </c>
      <c r="BC524" s="579"/>
      <c r="BD524" s="5"/>
      <c r="BE524" s="5"/>
      <c r="BF524" s="5"/>
      <c r="BG524" s="5"/>
      <c r="BH524" s="5"/>
      <c r="BI524" s="5"/>
      <c r="BJ524" s="5"/>
      <c r="BK524" s="5"/>
      <c r="BL524" s="5"/>
      <c r="BM524" s="5"/>
      <c r="BN524" s="5"/>
      <c r="BO524" s="5"/>
      <c r="BP524" s="5"/>
      <c r="BQ524" s="5"/>
      <c r="BR524" s="5"/>
      <c r="BS524" s="5"/>
      <c r="BT524" s="5"/>
      <c r="BU524" s="5"/>
    </row>
    <row r="525" spans="1:73" hidden="1" x14ac:dyDescent="0.25">
      <c r="A525" s="5"/>
      <c r="B525" s="5"/>
      <c r="C525" s="32" t="s">
        <v>1513</v>
      </c>
      <c r="D525" s="5"/>
      <c r="E525" s="38"/>
      <c r="F525" s="5"/>
      <c r="G525" s="32"/>
      <c r="H525" s="5"/>
      <c r="I525" s="5"/>
      <c r="J525" s="5"/>
      <c r="K525" s="5"/>
      <c r="L525" s="129"/>
      <c r="M525" s="129"/>
      <c r="N525" s="387"/>
      <c r="O525" s="379"/>
      <c r="P525" s="379"/>
      <c r="Q525" s="379"/>
      <c r="R525" s="379"/>
      <c r="S525" s="379"/>
      <c r="T525" s="379"/>
      <c r="U525" s="105"/>
      <c r="V525" s="105"/>
      <c r="W525" s="105"/>
      <c r="X525" s="105"/>
      <c r="Y525" s="5"/>
      <c r="Z525" s="5"/>
      <c r="AA525" s="5"/>
      <c r="AB525" s="5"/>
      <c r="AC525" s="5"/>
      <c r="AD525" s="5"/>
      <c r="AE525" s="5"/>
      <c r="AF525" s="5"/>
      <c r="AG525" s="5"/>
      <c r="AH525" s="5"/>
      <c r="AI525" s="5"/>
      <c r="AJ525" s="5"/>
      <c r="AK525" s="5"/>
      <c r="AL525" s="105" t="s">
        <v>1514</v>
      </c>
      <c r="AM525" s="5"/>
      <c r="AN525" s="5"/>
      <c r="AO525" s="5"/>
      <c r="AP525" s="5"/>
      <c r="AQ525" s="5"/>
      <c r="AR525" s="5"/>
      <c r="AS525" s="5"/>
      <c r="AT525" s="579" t="str">
        <f t="shared" si="17"/>
        <v/>
      </c>
      <c r="AU525" s="579"/>
      <c r="AV525" s="579" t="str">
        <f t="shared" si="18"/>
        <v>Yes</v>
      </c>
      <c r="AW525" s="579"/>
      <c r="AX525" s="109" t="s">
        <v>733</v>
      </c>
      <c r="AY525" s="5"/>
      <c r="AZ525" s="5"/>
      <c r="BA525" s="5"/>
      <c r="BB525" s="579" t="b">
        <f t="shared" si="19"/>
        <v>0</v>
      </c>
      <c r="BC525" s="579"/>
      <c r="BD525" s="5"/>
      <c r="BE525" s="5"/>
      <c r="BF525" s="5"/>
      <c r="BG525" s="5"/>
      <c r="BH525" s="5"/>
      <c r="BI525" s="5"/>
      <c r="BJ525" s="5"/>
      <c r="BK525" s="5"/>
      <c r="BL525" s="5"/>
      <c r="BM525" s="5"/>
      <c r="BN525" s="5"/>
      <c r="BO525" s="5"/>
      <c r="BP525" s="5"/>
      <c r="BQ525" s="5"/>
      <c r="BR525" s="5"/>
      <c r="BS525" s="5"/>
      <c r="BT525" s="5"/>
      <c r="BU525" s="5"/>
    </row>
    <row r="526" spans="1:73" hidden="1" x14ac:dyDescent="0.25">
      <c r="A526" s="5"/>
      <c r="B526" s="5"/>
      <c r="C526" s="32" t="s">
        <v>1515</v>
      </c>
      <c r="D526" s="5"/>
      <c r="E526" s="38"/>
      <c r="F526" s="5"/>
      <c r="G526" s="32"/>
      <c r="H526" s="5"/>
      <c r="I526" s="5"/>
      <c r="J526" s="5"/>
      <c r="K526" s="5"/>
      <c r="L526" s="129"/>
      <c r="M526" s="129"/>
      <c r="N526" s="387"/>
      <c r="O526" s="379"/>
      <c r="P526" s="379"/>
      <c r="Q526" s="379"/>
      <c r="R526" s="379"/>
      <c r="S526" s="379"/>
      <c r="T526" s="379"/>
      <c r="U526" s="105"/>
      <c r="V526" s="105"/>
      <c r="W526" s="105"/>
      <c r="X526" s="105"/>
      <c r="Y526" s="5"/>
      <c r="Z526" s="5"/>
      <c r="AA526" s="5"/>
      <c r="AB526" s="5"/>
      <c r="AC526" s="5"/>
      <c r="AD526" s="5"/>
      <c r="AE526" s="5"/>
      <c r="AF526" s="5"/>
      <c r="AG526" s="5"/>
      <c r="AH526" s="5"/>
      <c r="AI526" s="5"/>
      <c r="AJ526" s="5"/>
      <c r="AK526" s="5"/>
      <c r="AL526" s="105" t="s">
        <v>1516</v>
      </c>
      <c r="AM526" s="5"/>
      <c r="AN526" s="5"/>
      <c r="AO526" s="5"/>
      <c r="AP526" s="5"/>
      <c r="AQ526" s="5"/>
      <c r="AR526" s="5"/>
      <c r="AS526" s="5"/>
      <c r="AT526" s="579" t="str">
        <f t="shared" si="17"/>
        <v/>
      </c>
      <c r="AU526" s="579"/>
      <c r="AV526" s="579" t="str">
        <f t="shared" si="18"/>
        <v>Yes</v>
      </c>
      <c r="AW526" s="579"/>
      <c r="AX526" s="109" t="s">
        <v>733</v>
      </c>
      <c r="AY526" s="5"/>
      <c r="AZ526" s="5"/>
      <c r="BA526" s="5"/>
      <c r="BB526" s="579" t="b">
        <f t="shared" si="19"/>
        <v>0</v>
      </c>
      <c r="BC526" s="579"/>
      <c r="BD526" s="5"/>
      <c r="BE526" s="5"/>
      <c r="BF526" s="5"/>
      <c r="BG526" s="5"/>
      <c r="BH526" s="5"/>
      <c r="BI526" s="5"/>
      <c r="BJ526" s="5"/>
      <c r="BK526" s="5"/>
      <c r="BL526" s="5"/>
      <c r="BM526" s="5"/>
      <c r="BN526" s="5"/>
      <c r="BO526" s="5"/>
      <c r="BP526" s="5"/>
      <c r="BQ526" s="5"/>
      <c r="BR526" s="5"/>
      <c r="BS526" s="5"/>
      <c r="BT526" s="5"/>
      <c r="BU526" s="5"/>
    </row>
    <row r="527" spans="1:73" hidden="1" x14ac:dyDescent="0.25">
      <c r="A527" s="5"/>
      <c r="B527" s="5"/>
      <c r="C527" s="32" t="s">
        <v>1517</v>
      </c>
      <c r="D527" s="5"/>
      <c r="E527" s="38"/>
      <c r="F527" s="5"/>
      <c r="G527" s="32"/>
      <c r="H527" s="5"/>
      <c r="I527" s="5"/>
      <c r="J527" s="5"/>
      <c r="K527" s="5"/>
      <c r="L527" s="129"/>
      <c r="M527" s="129"/>
      <c r="N527" s="387"/>
      <c r="O527" s="379"/>
      <c r="P527" s="379"/>
      <c r="Q527" s="379"/>
      <c r="R527" s="379"/>
      <c r="S527" s="379"/>
      <c r="T527" s="379"/>
      <c r="U527" s="105"/>
      <c r="V527" s="105"/>
      <c r="W527" s="105"/>
      <c r="X527" s="105"/>
      <c r="Y527" s="5"/>
      <c r="Z527" s="5"/>
      <c r="AA527" s="5"/>
      <c r="AB527" s="5"/>
      <c r="AC527" s="5"/>
      <c r="AD527" s="5"/>
      <c r="AE527" s="5"/>
      <c r="AF527" s="5"/>
      <c r="AG527" s="5"/>
      <c r="AH527" s="5"/>
      <c r="AI527" s="5"/>
      <c r="AJ527" s="5"/>
      <c r="AK527" s="5"/>
      <c r="AL527" s="110" t="s">
        <v>1518</v>
      </c>
      <c r="AM527" s="5"/>
      <c r="AN527" s="5"/>
      <c r="AO527" s="5"/>
      <c r="AP527" s="5"/>
      <c r="AQ527" s="5"/>
      <c r="AR527" s="5"/>
      <c r="AS527" s="5"/>
      <c r="AT527" s="579" t="str">
        <f t="shared" si="17"/>
        <v/>
      </c>
      <c r="AU527" s="579"/>
      <c r="AV527" s="579" t="str">
        <f t="shared" si="18"/>
        <v>Yes</v>
      </c>
      <c r="AW527" s="579"/>
      <c r="AX527" s="108" t="s">
        <v>725</v>
      </c>
      <c r="AY527" s="5"/>
      <c r="AZ527" s="5"/>
      <c r="BA527" s="5"/>
      <c r="BB527" s="579" t="b">
        <f t="shared" si="19"/>
        <v>0</v>
      </c>
      <c r="BC527" s="579"/>
      <c r="BD527" s="5"/>
      <c r="BE527" s="5"/>
      <c r="BF527" s="5"/>
      <c r="BG527" s="5"/>
      <c r="BH527" s="5"/>
      <c r="BI527" s="5"/>
      <c r="BJ527" s="5"/>
      <c r="BK527" s="5"/>
      <c r="BL527" s="5"/>
      <c r="BM527" s="5"/>
      <c r="BN527" s="5"/>
      <c r="BO527" s="5"/>
      <c r="BP527" s="5"/>
      <c r="BQ527" s="5"/>
      <c r="BR527" s="5"/>
      <c r="BS527" s="5"/>
      <c r="BT527" s="5"/>
      <c r="BU527" s="5"/>
    </row>
    <row r="528" spans="1:73" hidden="1" x14ac:dyDescent="0.25">
      <c r="A528" s="5"/>
      <c r="B528" s="5"/>
      <c r="C528" s="32" t="s">
        <v>1519</v>
      </c>
      <c r="D528" s="5"/>
      <c r="E528" s="38"/>
      <c r="F528" s="5"/>
      <c r="G528" s="32"/>
      <c r="H528" s="5"/>
      <c r="I528" s="5"/>
      <c r="J528" s="5"/>
      <c r="K528" s="5"/>
      <c r="L528" s="129"/>
      <c r="M528" s="129"/>
      <c r="N528" s="387"/>
      <c r="O528" s="379"/>
      <c r="P528" s="379"/>
      <c r="Q528" s="379"/>
      <c r="R528" s="379"/>
      <c r="S528" s="379"/>
      <c r="T528" s="379"/>
      <c r="U528" s="105"/>
      <c r="V528" s="105"/>
      <c r="W528" s="105"/>
      <c r="X528" s="105"/>
      <c r="Y528" s="5"/>
      <c r="Z528" s="5"/>
      <c r="AA528" s="5"/>
      <c r="AB528" s="5"/>
      <c r="AC528" s="5"/>
      <c r="AD528" s="5"/>
      <c r="AE528" s="5"/>
      <c r="AF528" s="5"/>
      <c r="AG528" s="5"/>
      <c r="AH528" s="5"/>
      <c r="AI528" s="5"/>
      <c r="AJ528" s="5"/>
      <c r="AK528" s="5"/>
      <c r="AL528" s="105" t="s">
        <v>1263</v>
      </c>
      <c r="AM528" s="5"/>
      <c r="AN528" s="5"/>
      <c r="AO528" s="5"/>
      <c r="AP528" s="5"/>
      <c r="AQ528" s="5"/>
      <c r="AR528" s="5"/>
      <c r="AS528" s="5"/>
      <c r="AT528" s="579" t="str">
        <f t="shared" si="17"/>
        <v/>
      </c>
      <c r="AU528" s="579"/>
      <c r="AV528" s="579" t="str">
        <f t="shared" si="18"/>
        <v>Yes</v>
      </c>
      <c r="AW528" s="579"/>
      <c r="AX528" s="109" t="s">
        <v>733</v>
      </c>
      <c r="AY528" s="5"/>
      <c r="AZ528" s="5"/>
      <c r="BA528" s="5"/>
      <c r="BB528" s="579" t="b">
        <f t="shared" si="19"/>
        <v>0</v>
      </c>
      <c r="BC528" s="579"/>
      <c r="BD528" s="5"/>
      <c r="BE528" s="5"/>
      <c r="BF528" s="5"/>
      <c r="BG528" s="5"/>
      <c r="BH528" s="5"/>
      <c r="BI528" s="5"/>
      <c r="BJ528" s="5"/>
      <c r="BK528" s="5"/>
      <c r="BL528" s="5"/>
      <c r="BM528" s="5"/>
      <c r="BN528" s="5"/>
      <c r="BO528" s="5"/>
      <c r="BP528" s="5"/>
      <c r="BQ528" s="5"/>
      <c r="BR528" s="5"/>
      <c r="BS528" s="5"/>
      <c r="BT528" s="5"/>
      <c r="BU528" s="5"/>
    </row>
    <row r="529" spans="1:73" hidden="1" x14ac:dyDescent="0.25">
      <c r="A529" s="5"/>
      <c r="B529" s="5"/>
      <c r="C529" s="32" t="s">
        <v>1520</v>
      </c>
      <c r="D529" s="5"/>
      <c r="E529" s="38"/>
      <c r="F529" s="5"/>
      <c r="G529" s="32"/>
      <c r="H529" s="5"/>
      <c r="I529" s="5"/>
      <c r="J529" s="5"/>
      <c r="K529" s="5"/>
      <c r="L529" s="129"/>
      <c r="M529" s="129"/>
      <c r="N529" s="387"/>
      <c r="O529" s="379"/>
      <c r="P529" s="379"/>
      <c r="Q529" s="379"/>
      <c r="R529" s="379"/>
      <c r="S529" s="379"/>
      <c r="T529" s="379"/>
      <c r="U529" s="105"/>
      <c r="V529" s="105"/>
      <c r="W529" s="105"/>
      <c r="X529" s="105"/>
      <c r="Y529" s="5"/>
      <c r="Z529" s="5"/>
      <c r="AA529" s="5"/>
      <c r="AB529" s="5"/>
      <c r="AC529" s="5"/>
      <c r="AD529" s="5"/>
      <c r="AE529" s="5"/>
      <c r="AF529" s="5"/>
      <c r="AG529" s="5"/>
      <c r="AH529" s="5"/>
      <c r="AI529" s="5"/>
      <c r="AJ529" s="5"/>
      <c r="AK529" s="5"/>
      <c r="AL529" s="110" t="s">
        <v>1521</v>
      </c>
      <c r="AM529" s="5"/>
      <c r="AN529" s="5"/>
      <c r="AO529" s="5"/>
      <c r="AP529" s="5"/>
      <c r="AQ529" s="5"/>
      <c r="AR529" s="5"/>
      <c r="AS529" s="5"/>
      <c r="AT529" s="579" t="str">
        <f t="shared" si="17"/>
        <v/>
      </c>
      <c r="AU529" s="579"/>
      <c r="AV529" s="579" t="str">
        <f t="shared" si="18"/>
        <v>Yes</v>
      </c>
      <c r="AW529" s="579"/>
      <c r="AX529" s="108" t="s">
        <v>725</v>
      </c>
      <c r="AY529" s="5"/>
      <c r="AZ529" s="5"/>
      <c r="BA529" s="5"/>
      <c r="BB529" s="579" t="b">
        <f t="shared" si="19"/>
        <v>0</v>
      </c>
      <c r="BC529" s="579"/>
      <c r="BD529" s="5"/>
      <c r="BE529" s="5"/>
      <c r="BF529" s="5"/>
      <c r="BG529" s="5"/>
      <c r="BH529" s="5"/>
      <c r="BI529" s="5"/>
      <c r="BJ529" s="5"/>
      <c r="BK529" s="5"/>
      <c r="BL529" s="5"/>
      <c r="BM529" s="5"/>
      <c r="BN529" s="5"/>
      <c r="BO529" s="5"/>
      <c r="BP529" s="5"/>
      <c r="BQ529" s="5"/>
      <c r="BR529" s="5"/>
      <c r="BS529" s="5"/>
      <c r="BT529" s="5"/>
      <c r="BU529" s="5"/>
    </row>
    <row r="530" spans="1:73" hidden="1" x14ac:dyDescent="0.25">
      <c r="A530" s="5"/>
      <c r="B530" s="5"/>
      <c r="C530" s="32" t="s">
        <v>1522</v>
      </c>
      <c r="D530" s="5"/>
      <c r="E530" s="38"/>
      <c r="F530" s="5"/>
      <c r="G530" s="32"/>
      <c r="H530" s="5"/>
      <c r="I530" s="5"/>
      <c r="J530" s="5"/>
      <c r="K530" s="5"/>
      <c r="L530" s="129"/>
      <c r="M530" s="129"/>
      <c r="N530" s="387"/>
      <c r="O530" s="379"/>
      <c r="P530" s="379"/>
      <c r="Q530" s="379"/>
      <c r="R530" s="379"/>
      <c r="S530" s="379"/>
      <c r="T530" s="379"/>
      <c r="U530" s="105"/>
      <c r="V530" s="105"/>
      <c r="W530" s="105"/>
      <c r="X530" s="105"/>
      <c r="Y530" s="5"/>
      <c r="Z530" s="5"/>
      <c r="AA530" s="5"/>
      <c r="AB530" s="5"/>
      <c r="AC530" s="5"/>
      <c r="AD530" s="5"/>
      <c r="AE530" s="5"/>
      <c r="AF530" s="5"/>
      <c r="AG530" s="5"/>
      <c r="AH530" s="5"/>
      <c r="AI530" s="5"/>
      <c r="AJ530" s="5"/>
      <c r="AK530" s="5"/>
      <c r="AL530" s="110" t="s">
        <v>1523</v>
      </c>
      <c r="AM530" s="5"/>
      <c r="AN530" s="5"/>
      <c r="AO530" s="5"/>
      <c r="AP530" s="5"/>
      <c r="AQ530" s="5"/>
      <c r="AR530" s="5"/>
      <c r="AS530" s="5"/>
      <c r="AT530" s="579" t="str">
        <f t="shared" si="17"/>
        <v/>
      </c>
      <c r="AU530" s="579"/>
      <c r="AV530" s="579" t="str">
        <f t="shared" si="18"/>
        <v>Yes</v>
      </c>
      <c r="AW530" s="579"/>
      <c r="AX530" s="108" t="s">
        <v>725</v>
      </c>
      <c r="AY530" s="5"/>
      <c r="AZ530" s="5"/>
      <c r="BA530" s="5"/>
      <c r="BB530" s="579" t="b">
        <f t="shared" si="19"/>
        <v>0</v>
      </c>
      <c r="BC530" s="579"/>
      <c r="BD530" s="5"/>
      <c r="BE530" s="5"/>
      <c r="BF530" s="5"/>
      <c r="BG530" s="5"/>
      <c r="BH530" s="5"/>
      <c r="BI530" s="5"/>
      <c r="BJ530" s="5"/>
      <c r="BK530" s="5"/>
      <c r="BL530" s="5"/>
      <c r="BM530" s="5"/>
      <c r="BN530" s="5"/>
      <c r="BO530" s="5"/>
      <c r="BP530" s="5"/>
      <c r="BQ530" s="5"/>
      <c r="BR530" s="5"/>
      <c r="BS530" s="5"/>
      <c r="BT530" s="5"/>
      <c r="BU530" s="5"/>
    </row>
    <row r="531" spans="1:73" hidden="1" x14ac:dyDescent="0.25">
      <c r="A531" s="5"/>
      <c r="B531" s="5"/>
      <c r="C531" s="32" t="s">
        <v>1524</v>
      </c>
      <c r="D531" s="5"/>
      <c r="E531" s="38"/>
      <c r="F531" s="5"/>
      <c r="G531" s="32"/>
      <c r="H531" s="5"/>
      <c r="I531" s="5"/>
      <c r="J531" s="5"/>
      <c r="K531" s="5"/>
      <c r="L531" s="129"/>
      <c r="M531" s="129"/>
      <c r="N531" s="387"/>
      <c r="O531" s="379"/>
      <c r="P531" s="379"/>
      <c r="Q531" s="379"/>
      <c r="R531" s="379"/>
      <c r="S531" s="379"/>
      <c r="T531" s="379"/>
      <c r="U531" s="105"/>
      <c r="V531" s="105"/>
      <c r="W531" s="105"/>
      <c r="X531" s="105"/>
      <c r="Y531" s="5"/>
      <c r="Z531" s="5"/>
      <c r="AA531" s="5"/>
      <c r="AB531" s="5"/>
      <c r="AC531" s="5"/>
      <c r="AD531" s="5"/>
      <c r="AE531" s="5"/>
      <c r="AF531" s="5"/>
      <c r="AG531" s="5"/>
      <c r="AH531" s="5"/>
      <c r="AI531" s="5"/>
      <c r="AJ531" s="5"/>
      <c r="AK531" s="5"/>
      <c r="AL531" s="105" t="s">
        <v>1525</v>
      </c>
      <c r="AM531" s="5"/>
      <c r="AN531" s="5"/>
      <c r="AO531" s="5"/>
      <c r="AP531" s="5"/>
      <c r="AQ531" s="5"/>
      <c r="AR531" s="5"/>
      <c r="AS531" s="5"/>
      <c r="AT531" s="579" t="str">
        <f t="shared" si="17"/>
        <v/>
      </c>
      <c r="AU531" s="579"/>
      <c r="AV531" s="579" t="str">
        <f t="shared" si="18"/>
        <v>Yes</v>
      </c>
      <c r="AW531" s="579"/>
      <c r="AX531" s="109" t="s">
        <v>733</v>
      </c>
      <c r="AY531" s="5"/>
      <c r="AZ531" s="5"/>
      <c r="BA531" s="5"/>
      <c r="BB531" s="579" t="b">
        <f t="shared" si="19"/>
        <v>0</v>
      </c>
      <c r="BC531" s="579"/>
      <c r="BD531" s="5"/>
      <c r="BE531" s="5"/>
      <c r="BF531" s="5"/>
      <c r="BG531" s="5"/>
      <c r="BH531" s="5"/>
      <c r="BI531" s="5"/>
      <c r="BJ531" s="5"/>
      <c r="BK531" s="5"/>
      <c r="BL531" s="5"/>
      <c r="BM531" s="5"/>
      <c r="BN531" s="5"/>
      <c r="BO531" s="5"/>
      <c r="BP531" s="5"/>
      <c r="BQ531" s="5"/>
      <c r="BR531" s="5"/>
      <c r="BS531" s="5"/>
      <c r="BT531" s="5"/>
      <c r="BU531" s="5"/>
    </row>
    <row r="532" spans="1:73" hidden="1" x14ac:dyDescent="0.25">
      <c r="A532" s="5"/>
      <c r="B532" s="5"/>
      <c r="C532" s="32" t="s">
        <v>1526</v>
      </c>
      <c r="D532" s="5"/>
      <c r="E532" s="38"/>
      <c r="F532" s="5"/>
      <c r="G532" s="32"/>
      <c r="H532" s="5"/>
      <c r="I532" s="5"/>
      <c r="J532" s="5"/>
      <c r="K532" s="5"/>
      <c r="L532" s="129"/>
      <c r="M532" s="129"/>
      <c r="N532" s="387"/>
      <c r="O532" s="379"/>
      <c r="P532" s="379"/>
      <c r="Q532" s="379"/>
      <c r="R532" s="379"/>
      <c r="S532" s="379"/>
      <c r="T532" s="379"/>
      <c r="U532" s="105"/>
      <c r="V532" s="105"/>
      <c r="W532" s="105"/>
      <c r="X532" s="105"/>
      <c r="Y532" s="5"/>
      <c r="Z532" s="5"/>
      <c r="AA532" s="5"/>
      <c r="AB532" s="5"/>
      <c r="AC532" s="5"/>
      <c r="AD532" s="5"/>
      <c r="AE532" s="5"/>
      <c r="AF532" s="5"/>
      <c r="AG532" s="5"/>
      <c r="AH532" s="5"/>
      <c r="AI532" s="5"/>
      <c r="AJ532" s="5"/>
      <c r="AK532" s="5"/>
      <c r="AL532" s="105" t="s">
        <v>1527</v>
      </c>
      <c r="AM532" s="5"/>
      <c r="AN532" s="5"/>
      <c r="AO532" s="5"/>
      <c r="AP532" s="5"/>
      <c r="AQ532" s="5"/>
      <c r="AR532" s="5"/>
      <c r="AS532" s="5"/>
      <c r="AT532" s="579" t="str">
        <f t="shared" si="17"/>
        <v/>
      </c>
      <c r="AU532" s="579"/>
      <c r="AV532" s="579" t="str">
        <f t="shared" si="18"/>
        <v>Yes</v>
      </c>
      <c r="AW532" s="579"/>
      <c r="AX532" s="109" t="s">
        <v>733</v>
      </c>
      <c r="AY532" s="5"/>
      <c r="AZ532" s="5"/>
      <c r="BA532" s="5"/>
      <c r="BB532" s="579" t="b">
        <f t="shared" si="19"/>
        <v>0</v>
      </c>
      <c r="BC532" s="579"/>
      <c r="BD532" s="5"/>
      <c r="BE532" s="5"/>
      <c r="BF532" s="5"/>
      <c r="BG532" s="5"/>
      <c r="BH532" s="5"/>
      <c r="BI532" s="5"/>
      <c r="BJ532" s="5"/>
      <c r="BK532" s="5"/>
      <c r="BL532" s="5"/>
      <c r="BM532" s="5"/>
      <c r="BN532" s="5"/>
      <c r="BO532" s="5"/>
      <c r="BP532" s="5"/>
      <c r="BQ532" s="5"/>
      <c r="BR532" s="5"/>
      <c r="BS532" s="5"/>
      <c r="BT532" s="5"/>
      <c r="BU532" s="5"/>
    </row>
    <row r="533" spans="1:73" hidden="1" x14ac:dyDescent="0.25">
      <c r="A533" s="5"/>
      <c r="B533" s="5"/>
      <c r="C533" s="32" t="s">
        <v>1528</v>
      </c>
      <c r="D533" s="5"/>
      <c r="E533" s="38"/>
      <c r="F533" s="5"/>
      <c r="G533" s="32"/>
      <c r="H533" s="5"/>
      <c r="I533" s="5"/>
      <c r="J533" s="5"/>
      <c r="K533" s="5"/>
      <c r="L533" s="129"/>
      <c r="M533" s="129"/>
      <c r="N533" s="387"/>
      <c r="O533" s="379"/>
      <c r="P533" s="379"/>
      <c r="Q533" s="379"/>
      <c r="R533" s="379"/>
      <c r="S533" s="379"/>
      <c r="T533" s="379"/>
      <c r="U533" s="105"/>
      <c r="V533" s="105"/>
      <c r="W533" s="105"/>
      <c r="X533" s="105"/>
      <c r="Y533" s="5"/>
      <c r="Z533" s="5"/>
      <c r="AA533" s="5"/>
      <c r="AB533" s="5"/>
      <c r="AC533" s="5"/>
      <c r="AD533" s="5"/>
      <c r="AE533" s="5"/>
      <c r="AF533" s="5"/>
      <c r="AG533" s="5"/>
      <c r="AH533" s="5"/>
      <c r="AI533" s="5"/>
      <c r="AJ533" s="5"/>
      <c r="AK533" s="5"/>
      <c r="AL533" s="110" t="s">
        <v>1529</v>
      </c>
      <c r="AM533" s="5"/>
      <c r="AN533" s="5"/>
      <c r="AO533" s="5"/>
      <c r="AP533" s="5"/>
      <c r="AQ533" s="5"/>
      <c r="AR533" s="5"/>
      <c r="AS533" s="5"/>
      <c r="AT533" s="579" t="str">
        <f t="shared" si="17"/>
        <v/>
      </c>
      <c r="AU533" s="579"/>
      <c r="AV533" s="579" t="str">
        <f t="shared" si="18"/>
        <v>Yes</v>
      </c>
      <c r="AW533" s="579"/>
      <c r="AX533" s="108" t="s">
        <v>725</v>
      </c>
      <c r="AY533" s="5"/>
      <c r="AZ533" s="5"/>
      <c r="BA533" s="5"/>
      <c r="BB533" s="579" t="b">
        <f t="shared" si="19"/>
        <v>0</v>
      </c>
      <c r="BC533" s="579"/>
      <c r="BD533" s="5"/>
      <c r="BE533" s="5"/>
      <c r="BF533" s="5"/>
      <c r="BG533" s="5"/>
      <c r="BH533" s="5"/>
      <c r="BI533" s="5"/>
      <c r="BJ533" s="5"/>
      <c r="BK533" s="5"/>
      <c r="BL533" s="5"/>
      <c r="BM533" s="5"/>
      <c r="BN533" s="5"/>
      <c r="BO533" s="5"/>
      <c r="BP533" s="5"/>
      <c r="BQ533" s="5"/>
      <c r="BR533" s="5"/>
      <c r="BS533" s="5"/>
      <c r="BT533" s="5"/>
      <c r="BU533" s="5"/>
    </row>
    <row r="534" spans="1:73" hidden="1" x14ac:dyDescent="0.25">
      <c r="A534" s="5"/>
      <c r="B534" s="5"/>
      <c r="C534" s="32" t="s">
        <v>1530</v>
      </c>
      <c r="D534" s="5"/>
      <c r="E534" s="38"/>
      <c r="F534" s="5"/>
      <c r="G534" s="32"/>
      <c r="H534" s="5"/>
      <c r="I534" s="5"/>
      <c r="J534" s="5"/>
      <c r="K534" s="5"/>
      <c r="L534" s="129"/>
      <c r="M534" s="129"/>
      <c r="N534" s="387"/>
      <c r="O534" s="379"/>
      <c r="P534" s="379"/>
      <c r="Q534" s="379"/>
      <c r="R534" s="379"/>
      <c r="S534" s="379"/>
      <c r="T534" s="379"/>
      <c r="U534" s="105"/>
      <c r="V534" s="105"/>
      <c r="W534" s="105"/>
      <c r="X534" s="105"/>
      <c r="Y534" s="5"/>
      <c r="Z534" s="5"/>
      <c r="AA534" s="5"/>
      <c r="AB534" s="5"/>
      <c r="AC534" s="5"/>
      <c r="AD534" s="5"/>
      <c r="AE534" s="5"/>
      <c r="AF534" s="5"/>
      <c r="AG534" s="5"/>
      <c r="AH534" s="5"/>
      <c r="AI534" s="5"/>
      <c r="AJ534" s="5"/>
      <c r="AK534" s="5"/>
      <c r="AL534" s="105" t="s">
        <v>1531</v>
      </c>
      <c r="AM534" s="5"/>
      <c r="AN534" s="5"/>
      <c r="AO534" s="5"/>
      <c r="AP534" s="5"/>
      <c r="AQ534" s="5"/>
      <c r="AR534" s="5"/>
      <c r="AS534" s="5"/>
      <c r="AT534" s="579" t="str">
        <f t="shared" si="17"/>
        <v/>
      </c>
      <c r="AU534" s="579"/>
      <c r="AV534" s="579" t="str">
        <f t="shared" si="18"/>
        <v>Yes</v>
      </c>
      <c r="AW534" s="579"/>
      <c r="AX534" s="31" t="s">
        <v>743</v>
      </c>
      <c r="AY534" s="5"/>
      <c r="AZ534" s="5"/>
      <c r="BA534" s="5"/>
      <c r="BB534" s="579" t="b">
        <f t="shared" si="19"/>
        <v>0</v>
      </c>
      <c r="BC534" s="579"/>
      <c r="BD534" s="5"/>
      <c r="BE534" s="5"/>
      <c r="BF534" s="5"/>
      <c r="BG534" s="5"/>
      <c r="BH534" s="5"/>
      <c r="BI534" s="5"/>
      <c r="BJ534" s="5"/>
      <c r="BK534" s="5"/>
      <c r="BL534" s="5"/>
      <c r="BM534" s="5"/>
      <c r="BN534" s="5"/>
      <c r="BO534" s="5"/>
      <c r="BP534" s="5"/>
      <c r="BQ534" s="5"/>
      <c r="BR534" s="5"/>
      <c r="BS534" s="5"/>
      <c r="BT534" s="5"/>
      <c r="BU534" s="5"/>
    </row>
    <row r="535" spans="1:73" hidden="1" x14ac:dyDescent="0.25">
      <c r="A535" s="5"/>
      <c r="B535" s="5"/>
      <c r="C535" s="32" t="s">
        <v>1532</v>
      </c>
      <c r="D535" s="5"/>
      <c r="E535" s="38"/>
      <c r="F535" s="5"/>
      <c r="G535" s="32"/>
      <c r="H535" s="5"/>
      <c r="I535" s="5"/>
      <c r="J535" s="5"/>
      <c r="K535" s="5"/>
      <c r="L535" s="129"/>
      <c r="M535" s="129"/>
      <c r="N535" s="387"/>
      <c r="O535" s="379"/>
      <c r="P535" s="379"/>
      <c r="Q535" s="379"/>
      <c r="R535" s="379"/>
      <c r="S535" s="379"/>
      <c r="T535" s="379"/>
      <c r="U535" s="105"/>
      <c r="V535" s="105"/>
      <c r="W535" s="105"/>
      <c r="X535" s="105"/>
      <c r="Y535" s="5"/>
      <c r="Z535" s="5"/>
      <c r="AA535" s="5"/>
      <c r="AB535" s="5"/>
      <c r="AC535" s="5"/>
      <c r="AD535" s="5"/>
      <c r="AE535" s="5"/>
      <c r="AF535" s="5"/>
      <c r="AG535" s="5"/>
      <c r="AH535" s="5"/>
      <c r="AI535" s="5"/>
      <c r="AJ535" s="5"/>
      <c r="AK535" s="5"/>
      <c r="AL535" s="105" t="s">
        <v>1533</v>
      </c>
      <c r="AM535" s="5"/>
      <c r="AN535" s="5"/>
      <c r="AO535" s="5"/>
      <c r="AP535" s="5"/>
      <c r="AQ535" s="5"/>
      <c r="AR535" s="5"/>
      <c r="AS535" s="5"/>
      <c r="AT535" s="579" t="str">
        <f t="shared" si="17"/>
        <v/>
      </c>
      <c r="AU535" s="579"/>
      <c r="AV535" s="579" t="str">
        <f t="shared" si="18"/>
        <v>Yes</v>
      </c>
      <c r="AW535" s="579"/>
      <c r="AX535" s="109" t="s">
        <v>733</v>
      </c>
      <c r="AY535" s="5"/>
      <c r="AZ535" s="5"/>
      <c r="BA535" s="5"/>
      <c r="BB535" s="579" t="b">
        <f t="shared" si="19"/>
        <v>0</v>
      </c>
      <c r="BC535" s="579"/>
      <c r="BD535" s="5"/>
      <c r="BE535" s="5"/>
      <c r="BF535" s="5"/>
      <c r="BG535" s="5"/>
      <c r="BH535" s="5"/>
      <c r="BI535" s="5"/>
      <c r="BJ535" s="5"/>
      <c r="BK535" s="5"/>
      <c r="BL535" s="5"/>
      <c r="BM535" s="5"/>
      <c r="BN535" s="5"/>
      <c r="BO535" s="5"/>
      <c r="BP535" s="5"/>
      <c r="BQ535" s="5"/>
      <c r="BR535" s="5"/>
      <c r="BS535" s="5"/>
      <c r="BT535" s="5"/>
      <c r="BU535" s="5"/>
    </row>
    <row r="536" spans="1:73" hidden="1" x14ac:dyDescent="0.25">
      <c r="A536" s="5"/>
      <c r="B536" s="5"/>
      <c r="C536" s="32" t="s">
        <v>1534</v>
      </c>
      <c r="D536" s="5"/>
      <c r="E536" s="38"/>
      <c r="F536" s="5"/>
      <c r="G536" s="32"/>
      <c r="H536" s="5"/>
      <c r="I536" s="5"/>
      <c r="J536" s="5"/>
      <c r="K536" s="5"/>
      <c r="L536" s="129"/>
      <c r="M536" s="129"/>
      <c r="N536" s="387"/>
      <c r="O536" s="379"/>
      <c r="P536" s="379"/>
      <c r="Q536" s="379"/>
      <c r="R536" s="379"/>
      <c r="S536" s="379"/>
      <c r="T536" s="379"/>
      <c r="U536" s="105"/>
      <c r="V536" s="105"/>
      <c r="W536" s="105"/>
      <c r="X536" s="105"/>
      <c r="Y536" s="5"/>
      <c r="Z536" s="5"/>
      <c r="AA536" s="5"/>
      <c r="AB536" s="5"/>
      <c r="AC536" s="5"/>
      <c r="AD536" s="5"/>
      <c r="AE536" s="5"/>
      <c r="AF536" s="5"/>
      <c r="AG536" s="5"/>
      <c r="AH536" s="5"/>
      <c r="AI536" s="5"/>
      <c r="AJ536" s="5"/>
      <c r="AK536" s="5"/>
      <c r="AL536" s="105" t="s">
        <v>1535</v>
      </c>
      <c r="AM536" s="5"/>
      <c r="AN536" s="5"/>
      <c r="AO536" s="5"/>
      <c r="AP536" s="5"/>
      <c r="AQ536" s="5"/>
      <c r="AR536" s="5"/>
      <c r="AS536" s="5"/>
      <c r="AT536" s="579" t="str">
        <f t="shared" si="17"/>
        <v/>
      </c>
      <c r="AU536" s="579"/>
      <c r="AV536" s="579" t="str">
        <f t="shared" si="18"/>
        <v>No</v>
      </c>
      <c r="AW536" s="579"/>
      <c r="AX536" s="109" t="s">
        <v>729</v>
      </c>
      <c r="AY536" s="5"/>
      <c r="AZ536" s="5"/>
      <c r="BA536" s="5"/>
      <c r="BB536" s="579" t="b">
        <f t="shared" si="19"/>
        <v>0</v>
      </c>
      <c r="BC536" s="579"/>
      <c r="BD536" s="5"/>
      <c r="BE536" s="5"/>
      <c r="BF536" s="5"/>
      <c r="BG536" s="5"/>
      <c r="BH536" s="5"/>
      <c r="BI536" s="5"/>
      <c r="BJ536" s="5"/>
      <c r="BK536" s="5"/>
      <c r="BL536" s="5"/>
      <c r="BM536" s="5"/>
      <c r="BN536" s="5"/>
      <c r="BO536" s="5"/>
      <c r="BP536" s="5"/>
      <c r="BQ536" s="5"/>
      <c r="BR536" s="5"/>
      <c r="BS536" s="5"/>
      <c r="BT536" s="5"/>
      <c r="BU536" s="5"/>
    </row>
    <row r="537" spans="1:73" hidden="1" x14ac:dyDescent="0.25">
      <c r="A537" s="5"/>
      <c r="B537" s="5"/>
      <c r="C537" s="32" t="s">
        <v>1536</v>
      </c>
      <c r="D537" s="5"/>
      <c r="E537" s="38"/>
      <c r="F537" s="5"/>
      <c r="G537" s="32"/>
      <c r="H537" s="5"/>
      <c r="I537" s="5"/>
      <c r="J537" s="5"/>
      <c r="K537" s="5"/>
      <c r="L537" s="129"/>
      <c r="M537" s="129"/>
      <c r="N537" s="387"/>
      <c r="O537" s="379"/>
      <c r="P537" s="379"/>
      <c r="Q537" s="379"/>
      <c r="R537" s="379"/>
      <c r="S537" s="379"/>
      <c r="T537" s="379"/>
      <c r="U537" s="105"/>
      <c r="V537" s="105"/>
      <c r="W537" s="105"/>
      <c r="X537" s="105"/>
      <c r="Y537" s="5"/>
      <c r="Z537" s="5"/>
      <c r="AA537" s="5"/>
      <c r="AB537" s="5"/>
      <c r="AC537" s="5"/>
      <c r="AD537" s="5"/>
      <c r="AE537" s="5"/>
      <c r="AF537" s="5"/>
      <c r="AG537" s="5"/>
      <c r="AH537" s="5"/>
      <c r="AI537" s="5"/>
      <c r="AJ537" s="5"/>
      <c r="AK537" s="5"/>
      <c r="AL537" s="105" t="s">
        <v>1537</v>
      </c>
      <c r="AM537" s="5"/>
      <c r="AN537" s="5"/>
      <c r="AO537" s="5"/>
      <c r="AP537" s="5"/>
      <c r="AQ537" s="5"/>
      <c r="AR537" s="5"/>
      <c r="AS537" s="5"/>
      <c r="AT537" s="579" t="str">
        <f t="shared" si="17"/>
        <v/>
      </c>
      <c r="AU537" s="579"/>
      <c r="AV537" s="579" t="str">
        <f t="shared" si="18"/>
        <v>Yes</v>
      </c>
      <c r="AW537" s="579"/>
      <c r="AX537" s="109" t="s">
        <v>725</v>
      </c>
      <c r="AY537" s="5"/>
      <c r="AZ537" s="5"/>
      <c r="BA537" s="5"/>
      <c r="BB537" s="579" t="b">
        <f t="shared" si="19"/>
        <v>0</v>
      </c>
      <c r="BC537" s="579"/>
      <c r="BD537" s="5"/>
      <c r="BE537" s="5"/>
      <c r="BF537" s="5"/>
      <c r="BG537" s="5"/>
      <c r="BH537" s="5"/>
      <c r="BI537" s="5"/>
      <c r="BJ537" s="5"/>
      <c r="BK537" s="5"/>
      <c r="BL537" s="5"/>
      <c r="BM537" s="5"/>
      <c r="BN537" s="5"/>
      <c r="BO537" s="5"/>
      <c r="BP537" s="5"/>
      <c r="BQ537" s="5"/>
      <c r="BR537" s="5"/>
      <c r="BS537" s="5"/>
      <c r="BT537" s="5"/>
      <c r="BU537" s="5"/>
    </row>
    <row r="538" spans="1:73" hidden="1" x14ac:dyDescent="0.25">
      <c r="A538" s="5"/>
      <c r="B538" s="5"/>
      <c r="C538" s="32" t="s">
        <v>1538</v>
      </c>
      <c r="D538" s="5"/>
      <c r="E538" s="38"/>
      <c r="F538" s="5"/>
      <c r="G538" s="32"/>
      <c r="H538" s="5"/>
      <c r="I538" s="5"/>
      <c r="J538" s="5"/>
      <c r="K538" s="5"/>
      <c r="L538" s="129"/>
      <c r="M538" s="129"/>
      <c r="N538" s="387"/>
      <c r="O538" s="379"/>
      <c r="P538" s="379"/>
      <c r="Q538" s="379"/>
      <c r="R538" s="379"/>
      <c r="S538" s="379"/>
      <c r="T538" s="379"/>
      <c r="U538" s="105"/>
      <c r="V538" s="105"/>
      <c r="W538" s="105"/>
      <c r="X538" s="105"/>
      <c r="Y538" s="5"/>
      <c r="Z538" s="5"/>
      <c r="AA538" s="5"/>
      <c r="AB538" s="5"/>
      <c r="AC538" s="5"/>
      <c r="AD538" s="5"/>
      <c r="AE538" s="5"/>
      <c r="AF538" s="5"/>
      <c r="AG538" s="5"/>
      <c r="AH538" s="5"/>
      <c r="AI538" s="5"/>
      <c r="AJ538" s="5"/>
      <c r="AK538" s="5"/>
      <c r="AL538" s="105" t="s">
        <v>1539</v>
      </c>
      <c r="AM538" s="5"/>
      <c r="AN538" s="5"/>
      <c r="AO538" s="5"/>
      <c r="AP538" s="5"/>
      <c r="AQ538" s="5"/>
      <c r="AR538" s="5"/>
      <c r="AS538" s="5"/>
      <c r="AT538" s="579" t="str">
        <f t="shared" si="17"/>
        <v/>
      </c>
      <c r="AU538" s="579"/>
      <c r="AV538" s="579" t="str">
        <f t="shared" si="18"/>
        <v>Yes</v>
      </c>
      <c r="AW538" s="579"/>
      <c r="AX538" s="109" t="s">
        <v>733</v>
      </c>
      <c r="AY538" s="5"/>
      <c r="AZ538" s="5"/>
      <c r="BA538" s="5"/>
      <c r="BB538" s="579" t="b">
        <f t="shared" si="19"/>
        <v>0</v>
      </c>
      <c r="BC538" s="579"/>
      <c r="BD538" s="5"/>
      <c r="BE538" s="5"/>
      <c r="BF538" s="5"/>
      <c r="BG538" s="5"/>
      <c r="BH538" s="5"/>
      <c r="BI538" s="5"/>
      <c r="BJ538" s="5"/>
      <c r="BK538" s="5"/>
      <c r="BL538" s="5"/>
      <c r="BM538" s="5"/>
      <c r="BN538" s="5"/>
      <c r="BO538" s="5"/>
      <c r="BP538" s="5"/>
      <c r="BQ538" s="5"/>
      <c r="BR538" s="5"/>
      <c r="BS538" s="5"/>
      <c r="BT538" s="5"/>
      <c r="BU538" s="5"/>
    </row>
    <row r="539" spans="1:73" hidden="1" x14ac:dyDescent="0.25">
      <c r="A539" s="5"/>
      <c r="B539" s="5"/>
      <c r="C539" s="32" t="s">
        <v>1540</v>
      </c>
      <c r="D539" s="5"/>
      <c r="E539" s="38"/>
      <c r="F539" s="5"/>
      <c r="G539" s="32"/>
      <c r="H539" s="5"/>
      <c r="I539" s="5"/>
      <c r="J539" s="5"/>
      <c r="K539" s="5"/>
      <c r="L539" s="129"/>
      <c r="M539" s="129"/>
      <c r="N539" s="387"/>
      <c r="O539" s="379"/>
      <c r="P539" s="379"/>
      <c r="Q539" s="379"/>
      <c r="R539" s="379"/>
      <c r="S539" s="379"/>
      <c r="T539" s="379"/>
      <c r="U539" s="105"/>
      <c r="V539" s="105"/>
      <c r="W539" s="105"/>
      <c r="X539" s="105"/>
      <c r="Y539" s="5"/>
      <c r="Z539" s="5"/>
      <c r="AA539" s="5"/>
      <c r="AB539" s="5"/>
      <c r="AC539" s="5"/>
      <c r="AD539" s="5"/>
      <c r="AE539" s="5"/>
      <c r="AF539" s="5"/>
      <c r="AG539" s="5"/>
      <c r="AH539" s="5"/>
      <c r="AI539" s="5"/>
      <c r="AJ539" s="5"/>
      <c r="AK539" s="5"/>
      <c r="AL539" s="105" t="s">
        <v>1541</v>
      </c>
      <c r="AM539" s="5"/>
      <c r="AN539" s="5"/>
      <c r="AO539" s="5"/>
      <c r="AP539" s="5"/>
      <c r="AQ539" s="5"/>
      <c r="AR539" s="5"/>
      <c r="AS539" s="5"/>
      <c r="AT539" s="579" t="str">
        <f t="shared" si="17"/>
        <v/>
      </c>
      <c r="AU539" s="579"/>
      <c r="AV539" s="579" t="str">
        <f t="shared" si="18"/>
        <v>Yes</v>
      </c>
      <c r="AW539" s="579"/>
      <c r="AX539" s="109" t="s">
        <v>733</v>
      </c>
      <c r="AY539" s="5"/>
      <c r="AZ539" s="5"/>
      <c r="BA539" s="5"/>
      <c r="BB539" s="579" t="b">
        <f t="shared" si="19"/>
        <v>0</v>
      </c>
      <c r="BC539" s="579"/>
      <c r="BD539" s="5"/>
      <c r="BE539" s="5"/>
      <c r="BF539" s="5"/>
      <c r="BG539" s="5"/>
      <c r="BH539" s="5"/>
      <c r="BI539" s="5"/>
      <c r="BJ539" s="5"/>
      <c r="BK539" s="5"/>
      <c r="BL539" s="5"/>
      <c r="BM539" s="5"/>
      <c r="BN539" s="5"/>
      <c r="BO539" s="5"/>
      <c r="BP539" s="5"/>
      <c r="BQ539" s="5"/>
      <c r="BR539" s="5"/>
      <c r="BS539" s="5"/>
      <c r="BT539" s="5"/>
      <c r="BU539" s="5"/>
    </row>
    <row r="540" spans="1:73" hidden="1" x14ac:dyDescent="0.25">
      <c r="A540" s="5"/>
      <c r="B540" s="5"/>
      <c r="C540" s="32" t="s">
        <v>1542</v>
      </c>
      <c r="D540" s="5"/>
      <c r="E540" s="38"/>
      <c r="F540" s="5"/>
      <c r="G540" s="32"/>
      <c r="H540" s="5"/>
      <c r="I540" s="5"/>
      <c r="J540" s="5"/>
      <c r="K540" s="5"/>
      <c r="L540" s="129"/>
      <c r="M540" s="129"/>
      <c r="N540" s="387"/>
      <c r="O540" s="379"/>
      <c r="P540" s="379"/>
      <c r="Q540" s="379"/>
      <c r="R540" s="379"/>
      <c r="S540" s="379"/>
      <c r="T540" s="379"/>
      <c r="U540" s="105"/>
      <c r="V540" s="105"/>
      <c r="W540" s="105"/>
      <c r="X540" s="105"/>
      <c r="Y540" s="5"/>
      <c r="Z540" s="5"/>
      <c r="AA540" s="5"/>
      <c r="AB540" s="5"/>
      <c r="AC540" s="5"/>
      <c r="AD540" s="5"/>
      <c r="AE540" s="5"/>
      <c r="AF540" s="5"/>
      <c r="AG540" s="5"/>
      <c r="AH540" s="5"/>
      <c r="AI540" s="5"/>
      <c r="AJ540" s="5"/>
      <c r="AK540" s="5"/>
      <c r="AL540" s="105" t="s">
        <v>1543</v>
      </c>
      <c r="AM540" s="5"/>
      <c r="AN540" s="5"/>
      <c r="AO540" s="5"/>
      <c r="AP540" s="5"/>
      <c r="AQ540" s="5"/>
      <c r="AR540" s="5"/>
      <c r="AS540" s="5"/>
      <c r="AT540" s="579" t="str">
        <f t="shared" si="17"/>
        <v/>
      </c>
      <c r="AU540" s="579"/>
      <c r="AV540" s="579" t="str">
        <f t="shared" si="18"/>
        <v>Yes</v>
      </c>
      <c r="AW540" s="579"/>
      <c r="AX540" s="109" t="s">
        <v>733</v>
      </c>
      <c r="AY540" s="5"/>
      <c r="AZ540" s="5"/>
      <c r="BA540" s="5"/>
      <c r="BB540" s="579" t="b">
        <f t="shared" si="19"/>
        <v>0</v>
      </c>
      <c r="BC540" s="579"/>
      <c r="BD540" s="5"/>
      <c r="BE540" s="5"/>
      <c r="BF540" s="5"/>
      <c r="BG540" s="5"/>
      <c r="BH540" s="5"/>
      <c r="BI540" s="5"/>
      <c r="BJ540" s="5"/>
      <c r="BK540" s="5"/>
      <c r="BL540" s="5"/>
      <c r="BM540" s="5"/>
      <c r="BN540" s="5"/>
      <c r="BO540" s="5"/>
      <c r="BP540" s="5"/>
      <c r="BQ540" s="5"/>
      <c r="BR540" s="5"/>
      <c r="BS540" s="5"/>
      <c r="BT540" s="5"/>
      <c r="BU540" s="5"/>
    </row>
    <row r="541" spans="1:73" hidden="1" x14ac:dyDescent="0.25">
      <c r="A541" s="5"/>
      <c r="B541" s="5"/>
      <c r="C541" s="32" t="s">
        <v>1544</v>
      </c>
      <c r="D541" s="5"/>
      <c r="E541" s="38"/>
      <c r="F541" s="5"/>
      <c r="G541" s="32"/>
      <c r="H541" s="5"/>
      <c r="I541" s="5"/>
      <c r="J541" s="5"/>
      <c r="K541" s="5"/>
      <c r="L541" s="129"/>
      <c r="M541" s="129"/>
      <c r="N541" s="387"/>
      <c r="O541" s="379"/>
      <c r="P541" s="379"/>
      <c r="Q541" s="379"/>
      <c r="R541" s="379"/>
      <c r="S541" s="379"/>
      <c r="T541" s="379"/>
      <c r="U541" s="105"/>
      <c r="V541" s="105"/>
      <c r="W541" s="105"/>
      <c r="X541" s="105"/>
      <c r="Y541" s="5"/>
      <c r="Z541" s="5"/>
      <c r="AA541" s="5"/>
      <c r="AB541" s="5"/>
      <c r="AC541" s="5"/>
      <c r="AD541" s="5"/>
      <c r="AE541" s="5"/>
      <c r="AF541" s="5"/>
      <c r="AG541" s="5"/>
      <c r="AH541" s="5"/>
      <c r="AI541" s="5"/>
      <c r="AJ541" s="5"/>
      <c r="AK541" s="5"/>
      <c r="AL541" s="105" t="s">
        <v>1545</v>
      </c>
      <c r="AM541" s="5"/>
      <c r="AN541" s="5"/>
      <c r="AO541" s="5"/>
      <c r="AP541" s="5"/>
      <c r="AQ541" s="5"/>
      <c r="AR541" s="5"/>
      <c r="AS541" s="5"/>
      <c r="AT541" s="579" t="str">
        <f t="shared" si="17"/>
        <v/>
      </c>
      <c r="AU541" s="579"/>
      <c r="AV541" s="579" t="str">
        <f t="shared" si="18"/>
        <v>Yes</v>
      </c>
      <c r="AW541" s="579"/>
      <c r="AX541" s="109" t="s">
        <v>733</v>
      </c>
      <c r="AY541" s="5"/>
      <c r="AZ541" s="5"/>
      <c r="BA541" s="5"/>
      <c r="BB541" s="579" t="b">
        <f t="shared" si="19"/>
        <v>0</v>
      </c>
      <c r="BC541" s="579"/>
      <c r="BD541" s="5"/>
      <c r="BE541" s="5"/>
      <c r="BF541" s="5"/>
      <c r="BG541" s="5"/>
      <c r="BH541" s="5"/>
      <c r="BI541" s="5"/>
      <c r="BJ541" s="5"/>
      <c r="BK541" s="5"/>
      <c r="BL541" s="5"/>
      <c r="BM541" s="5"/>
      <c r="BN541" s="5"/>
      <c r="BO541" s="5"/>
      <c r="BP541" s="5"/>
      <c r="BQ541" s="5"/>
      <c r="BR541" s="5"/>
      <c r="BS541" s="5"/>
      <c r="BT541" s="5"/>
      <c r="BU541" s="5"/>
    </row>
    <row r="542" spans="1:73" hidden="1" x14ac:dyDescent="0.25">
      <c r="A542" s="5"/>
      <c r="B542" s="5"/>
      <c r="C542" s="32" t="s">
        <v>1546</v>
      </c>
      <c r="D542" s="5"/>
      <c r="E542" s="38"/>
      <c r="F542" s="5"/>
      <c r="G542" s="32"/>
      <c r="H542" s="5"/>
      <c r="I542" s="5"/>
      <c r="J542" s="5"/>
      <c r="K542" s="5"/>
      <c r="L542" s="129"/>
      <c r="M542" s="129"/>
      <c r="N542" s="387"/>
      <c r="O542" s="379"/>
      <c r="P542" s="379"/>
      <c r="Q542" s="379"/>
      <c r="R542" s="379"/>
      <c r="S542" s="379"/>
      <c r="T542" s="379"/>
      <c r="U542" s="105"/>
      <c r="V542" s="105"/>
      <c r="W542" s="105"/>
      <c r="X542" s="105"/>
      <c r="Y542" s="5"/>
      <c r="Z542" s="5"/>
      <c r="AA542" s="5"/>
      <c r="AB542" s="5"/>
      <c r="AC542" s="5"/>
      <c r="AD542" s="5"/>
      <c r="AE542" s="5"/>
      <c r="AF542" s="5"/>
      <c r="AG542" s="5"/>
      <c r="AH542" s="5"/>
      <c r="AI542" s="5"/>
      <c r="AJ542" s="5"/>
      <c r="AK542" s="5"/>
      <c r="AL542" s="105" t="s">
        <v>1547</v>
      </c>
      <c r="AM542" s="5"/>
      <c r="AN542" s="5"/>
      <c r="AO542" s="5"/>
      <c r="AP542" s="5"/>
      <c r="AQ542" s="5"/>
      <c r="AR542" s="5"/>
      <c r="AS542" s="5"/>
      <c r="AT542" s="579" t="str">
        <f t="shared" si="17"/>
        <v/>
      </c>
      <c r="AU542" s="579"/>
      <c r="AV542" s="579" t="str">
        <f t="shared" si="18"/>
        <v>Yes</v>
      </c>
      <c r="AW542" s="579"/>
      <c r="AX542" s="31" t="s">
        <v>743</v>
      </c>
      <c r="AY542" s="5"/>
      <c r="AZ542" s="5"/>
      <c r="BA542" s="5"/>
      <c r="BB542" s="579" t="b">
        <f t="shared" si="19"/>
        <v>0</v>
      </c>
      <c r="BC542" s="579"/>
      <c r="BD542" s="5"/>
      <c r="BE542" s="5"/>
      <c r="BF542" s="5"/>
      <c r="BG542" s="5"/>
      <c r="BH542" s="5"/>
      <c r="BI542" s="5"/>
      <c r="BJ542" s="5"/>
      <c r="BK542" s="5"/>
      <c r="BL542" s="5"/>
      <c r="BM542" s="5"/>
      <c r="BN542" s="5"/>
      <c r="BO542" s="5"/>
      <c r="BP542" s="5"/>
      <c r="BQ542" s="5"/>
      <c r="BR542" s="5"/>
      <c r="BS542" s="5"/>
      <c r="BT542" s="5"/>
      <c r="BU542" s="5"/>
    </row>
    <row r="543" spans="1:73" hidden="1" x14ac:dyDescent="0.25">
      <c r="A543" s="5"/>
      <c r="B543" s="5"/>
      <c r="C543" s="32" t="s">
        <v>1548</v>
      </c>
      <c r="D543" s="5"/>
      <c r="E543" s="38"/>
      <c r="F543" s="5"/>
      <c r="G543" s="32"/>
      <c r="H543" s="5"/>
      <c r="I543" s="5"/>
      <c r="J543" s="5"/>
      <c r="K543" s="5"/>
      <c r="L543" s="129"/>
      <c r="M543" s="129"/>
      <c r="N543" s="387"/>
      <c r="O543" s="379"/>
      <c r="P543" s="379"/>
      <c r="Q543" s="379"/>
      <c r="R543" s="379"/>
      <c r="S543" s="379"/>
      <c r="T543" s="379"/>
      <c r="U543" s="105"/>
      <c r="V543" s="105"/>
      <c r="W543" s="105"/>
      <c r="X543" s="105"/>
      <c r="Y543" s="5"/>
      <c r="Z543" s="5"/>
      <c r="AA543" s="5"/>
      <c r="AB543" s="5"/>
      <c r="AC543" s="5"/>
      <c r="AD543" s="5"/>
      <c r="AE543" s="5"/>
      <c r="AF543" s="5"/>
      <c r="AG543" s="5"/>
      <c r="AH543" s="5"/>
      <c r="AI543" s="5"/>
      <c r="AJ543" s="5"/>
      <c r="AK543" s="5"/>
      <c r="AL543" s="105" t="s">
        <v>1550</v>
      </c>
      <c r="AM543" s="5"/>
      <c r="AN543" s="5"/>
      <c r="AO543" s="5"/>
      <c r="AP543" s="5"/>
      <c r="AQ543" s="5"/>
      <c r="AR543" s="5"/>
      <c r="AS543" s="5"/>
      <c r="AT543" s="579" t="str">
        <f t="shared" si="17"/>
        <v/>
      </c>
      <c r="AU543" s="579"/>
      <c r="AV543" s="579" t="str">
        <f t="shared" si="18"/>
        <v>Yes</v>
      </c>
      <c r="AW543" s="579"/>
      <c r="AX543" s="109" t="s">
        <v>725</v>
      </c>
      <c r="AY543" s="5"/>
      <c r="AZ543" s="5"/>
      <c r="BA543" s="5"/>
      <c r="BB543" s="579" t="b">
        <f t="shared" si="19"/>
        <v>0</v>
      </c>
      <c r="BC543" s="579"/>
      <c r="BD543" s="5"/>
      <c r="BE543" s="5"/>
      <c r="BF543" s="5"/>
      <c r="BG543" s="5"/>
      <c r="BH543" s="5"/>
      <c r="BI543" s="5"/>
      <c r="BJ543" s="5"/>
      <c r="BK543" s="5"/>
      <c r="BL543" s="5"/>
      <c r="BM543" s="5"/>
      <c r="BN543" s="5"/>
      <c r="BO543" s="5"/>
      <c r="BP543" s="5"/>
      <c r="BQ543" s="5"/>
      <c r="BR543" s="5"/>
      <c r="BS543" s="5"/>
      <c r="BT543" s="5"/>
      <c r="BU543" s="5"/>
    </row>
    <row r="544" spans="1:73" hidden="1" x14ac:dyDescent="0.25">
      <c r="A544" s="5"/>
      <c r="B544" s="5"/>
      <c r="C544" s="32" t="s">
        <v>1551</v>
      </c>
      <c r="D544" s="5"/>
      <c r="E544" s="38"/>
      <c r="F544" s="5"/>
      <c r="G544" s="32"/>
      <c r="H544" s="5"/>
      <c r="I544" s="5"/>
      <c r="J544" s="5"/>
      <c r="K544" s="5"/>
      <c r="L544" s="129"/>
      <c r="M544" s="129"/>
      <c r="N544" s="387"/>
      <c r="O544" s="379"/>
      <c r="P544" s="379"/>
      <c r="Q544" s="379"/>
      <c r="R544" s="379"/>
      <c r="S544" s="379"/>
      <c r="T544" s="379"/>
      <c r="U544" s="105"/>
      <c r="V544" s="105"/>
      <c r="W544" s="105"/>
      <c r="X544" s="105"/>
      <c r="Y544" s="5"/>
      <c r="Z544" s="5"/>
      <c r="AA544" s="5"/>
      <c r="AB544" s="5"/>
      <c r="AC544" s="5"/>
      <c r="AD544" s="5"/>
      <c r="AE544" s="5"/>
      <c r="AF544" s="5"/>
      <c r="AG544" s="5"/>
      <c r="AH544" s="5"/>
      <c r="AI544" s="5"/>
      <c r="AJ544" s="5"/>
      <c r="AK544" s="5"/>
      <c r="AL544" s="105" t="s">
        <v>1552</v>
      </c>
      <c r="AM544" s="5"/>
      <c r="AN544" s="5"/>
      <c r="AO544" s="5"/>
      <c r="AP544" s="5"/>
      <c r="AQ544" s="5"/>
      <c r="AR544" s="5"/>
      <c r="AS544" s="5"/>
      <c r="AT544" s="579" t="str">
        <f t="shared" si="17"/>
        <v/>
      </c>
      <c r="AU544" s="579"/>
      <c r="AV544" s="579" t="str">
        <f t="shared" si="18"/>
        <v>Yes</v>
      </c>
      <c r="AW544" s="579"/>
      <c r="AX544" s="109" t="s">
        <v>733</v>
      </c>
      <c r="AY544" s="5"/>
      <c r="AZ544" s="5"/>
      <c r="BA544" s="5"/>
      <c r="BB544" s="579" t="b">
        <f t="shared" si="19"/>
        <v>0</v>
      </c>
      <c r="BC544" s="579"/>
      <c r="BD544" s="5"/>
      <c r="BE544" s="5"/>
      <c r="BF544" s="5"/>
      <c r="BG544" s="5"/>
      <c r="BH544" s="5"/>
      <c r="BI544" s="5"/>
      <c r="BJ544" s="5"/>
      <c r="BK544" s="5"/>
      <c r="BL544" s="5"/>
      <c r="BM544" s="5"/>
      <c r="BN544" s="5"/>
      <c r="BO544" s="5"/>
      <c r="BP544" s="5"/>
      <c r="BQ544" s="5"/>
      <c r="BR544" s="5"/>
      <c r="BS544" s="5"/>
      <c r="BT544" s="5"/>
      <c r="BU544" s="5"/>
    </row>
    <row r="545" spans="1:73" hidden="1" x14ac:dyDescent="0.25">
      <c r="A545" s="5"/>
      <c r="B545" s="5"/>
      <c r="C545" s="32" t="s">
        <v>1553</v>
      </c>
      <c r="D545" s="5"/>
      <c r="E545" s="38"/>
      <c r="F545" s="5"/>
      <c r="G545" s="32"/>
      <c r="H545" s="5"/>
      <c r="I545" s="5"/>
      <c r="J545" s="5"/>
      <c r="K545" s="5"/>
      <c r="L545" s="129"/>
      <c r="M545" s="129"/>
      <c r="N545" s="387"/>
      <c r="O545" s="379"/>
      <c r="P545" s="379"/>
      <c r="Q545" s="379"/>
      <c r="R545" s="379"/>
      <c r="S545" s="379"/>
      <c r="T545" s="379"/>
      <c r="U545" s="105"/>
      <c r="V545" s="105"/>
      <c r="W545" s="105"/>
      <c r="X545" s="105"/>
      <c r="Y545" s="5"/>
      <c r="Z545" s="5"/>
      <c r="AA545" s="5"/>
      <c r="AB545" s="5"/>
      <c r="AC545" s="5"/>
      <c r="AD545" s="5"/>
      <c r="AE545" s="5"/>
      <c r="AF545" s="5"/>
      <c r="AG545" s="5"/>
      <c r="AH545" s="5"/>
      <c r="AI545" s="5"/>
      <c r="AJ545" s="5"/>
      <c r="AK545" s="5"/>
      <c r="AL545" s="105" t="s">
        <v>1554</v>
      </c>
      <c r="AM545" s="5"/>
      <c r="AN545" s="5"/>
      <c r="AO545" s="5"/>
      <c r="AP545" s="5"/>
      <c r="AQ545" s="5"/>
      <c r="AR545" s="5"/>
      <c r="AS545" s="5"/>
      <c r="AT545" s="579" t="str">
        <f t="shared" si="17"/>
        <v/>
      </c>
      <c r="AU545" s="579"/>
      <c r="AV545" s="579" t="str">
        <f t="shared" si="18"/>
        <v>Yes</v>
      </c>
      <c r="AW545" s="579"/>
      <c r="AX545" s="109" t="s">
        <v>733</v>
      </c>
      <c r="AY545" s="5"/>
      <c r="AZ545" s="5"/>
      <c r="BA545" s="5"/>
      <c r="BB545" s="579" t="b">
        <f t="shared" si="19"/>
        <v>0</v>
      </c>
      <c r="BC545" s="579"/>
      <c r="BD545" s="5"/>
      <c r="BE545" s="5"/>
      <c r="BF545" s="5"/>
      <c r="BG545" s="5"/>
      <c r="BH545" s="5"/>
      <c r="BI545" s="5"/>
      <c r="BJ545" s="5"/>
      <c r="BK545" s="5"/>
      <c r="BL545" s="5"/>
      <c r="BM545" s="5"/>
      <c r="BN545" s="5"/>
      <c r="BO545" s="5"/>
      <c r="BP545" s="5"/>
      <c r="BQ545" s="5"/>
      <c r="BR545" s="5"/>
      <c r="BS545" s="5"/>
      <c r="BT545" s="5"/>
      <c r="BU545" s="5"/>
    </row>
    <row r="546" spans="1:73" hidden="1" x14ac:dyDescent="0.25">
      <c r="A546" s="5"/>
      <c r="B546" s="5"/>
      <c r="C546" s="32" t="s">
        <v>1555</v>
      </c>
      <c r="D546" s="5"/>
      <c r="E546" s="38"/>
      <c r="F546" s="5"/>
      <c r="G546" s="32"/>
      <c r="H546" s="5"/>
      <c r="I546" s="5"/>
      <c r="J546" s="5"/>
      <c r="K546" s="5"/>
      <c r="L546" s="129"/>
      <c r="M546" s="129"/>
      <c r="N546" s="387"/>
      <c r="O546" s="379"/>
      <c r="P546" s="379"/>
      <c r="Q546" s="379"/>
      <c r="R546" s="379"/>
      <c r="S546" s="379"/>
      <c r="T546" s="379"/>
      <c r="U546" s="105"/>
      <c r="V546" s="105"/>
      <c r="W546" s="105"/>
      <c r="X546" s="105"/>
      <c r="Y546" s="5"/>
      <c r="Z546" s="5"/>
      <c r="AA546" s="5"/>
      <c r="AB546" s="5"/>
      <c r="AC546" s="5"/>
      <c r="AD546" s="5"/>
      <c r="AE546" s="5"/>
      <c r="AF546" s="5"/>
      <c r="AG546" s="5"/>
      <c r="AH546" s="5"/>
      <c r="AI546" s="5"/>
      <c r="AJ546" s="5"/>
      <c r="AK546" s="5"/>
      <c r="AL546" s="110" t="s">
        <v>1556</v>
      </c>
      <c r="AM546" s="5"/>
      <c r="AN546" s="5"/>
      <c r="AO546" s="5"/>
      <c r="AP546" s="5"/>
      <c r="AQ546" s="5"/>
      <c r="AR546" s="5"/>
      <c r="AS546" s="5"/>
      <c r="AT546" s="579" t="str">
        <f t="shared" si="17"/>
        <v/>
      </c>
      <c r="AU546" s="579"/>
      <c r="AV546" s="579" t="str">
        <f t="shared" si="18"/>
        <v>Yes</v>
      </c>
      <c r="AW546" s="579"/>
      <c r="AX546" s="108" t="s">
        <v>725</v>
      </c>
      <c r="AY546" s="5"/>
      <c r="AZ546" s="5"/>
      <c r="BA546" s="5"/>
      <c r="BB546" s="579" t="b">
        <f t="shared" si="19"/>
        <v>0</v>
      </c>
      <c r="BC546" s="579"/>
      <c r="BD546" s="5"/>
      <c r="BE546" s="5"/>
      <c r="BF546" s="5"/>
      <c r="BG546" s="5"/>
      <c r="BH546" s="5"/>
      <c r="BI546" s="5"/>
      <c r="BJ546" s="5"/>
      <c r="BK546" s="5"/>
      <c r="BL546" s="5"/>
      <c r="BM546" s="5"/>
      <c r="BN546" s="5"/>
      <c r="BO546" s="5"/>
      <c r="BP546" s="5"/>
      <c r="BQ546" s="5"/>
      <c r="BR546" s="5"/>
      <c r="BS546" s="5"/>
      <c r="BT546" s="5"/>
      <c r="BU546" s="5"/>
    </row>
    <row r="547" spans="1:73" hidden="1" x14ac:dyDescent="0.25">
      <c r="A547" s="5"/>
      <c r="B547" s="5"/>
      <c r="C547" s="32" t="s">
        <v>1557</v>
      </c>
      <c r="D547" s="5"/>
      <c r="E547" s="38"/>
      <c r="F547" s="5"/>
      <c r="G547" s="32"/>
      <c r="H547" s="5"/>
      <c r="I547" s="5"/>
      <c r="J547" s="5"/>
      <c r="K547" s="5"/>
      <c r="L547" s="129"/>
      <c r="M547" s="129"/>
      <c r="N547" s="387"/>
      <c r="O547" s="379"/>
      <c r="P547" s="379"/>
      <c r="Q547" s="379"/>
      <c r="R547" s="379"/>
      <c r="S547" s="379"/>
      <c r="T547" s="379"/>
      <c r="U547" s="105"/>
      <c r="V547" s="105"/>
      <c r="W547" s="105"/>
      <c r="X547" s="105"/>
      <c r="Y547" s="5"/>
      <c r="Z547" s="5"/>
      <c r="AA547" s="5"/>
      <c r="AB547" s="5"/>
      <c r="AC547" s="5"/>
      <c r="AD547" s="5"/>
      <c r="AE547" s="5"/>
      <c r="AF547" s="5"/>
      <c r="AG547" s="5"/>
      <c r="AH547" s="5"/>
      <c r="AI547" s="5"/>
      <c r="AJ547" s="5"/>
      <c r="AK547" s="5"/>
      <c r="AL547" s="110" t="s">
        <v>1559</v>
      </c>
      <c r="AM547" s="5"/>
      <c r="AN547" s="5"/>
      <c r="AO547" s="5"/>
      <c r="AP547" s="5"/>
      <c r="AQ547" s="5"/>
      <c r="AR547" s="5"/>
      <c r="AS547" s="5"/>
      <c r="AT547" s="579" t="str">
        <f t="shared" si="17"/>
        <v/>
      </c>
      <c r="AU547" s="579"/>
      <c r="AV547" s="579" t="str">
        <f t="shared" si="18"/>
        <v>Yes</v>
      </c>
      <c r="AW547" s="579"/>
      <c r="AX547" s="108" t="s">
        <v>725</v>
      </c>
      <c r="AY547" s="5"/>
      <c r="AZ547" s="5"/>
      <c r="BA547" s="5"/>
      <c r="BB547" s="579" t="b">
        <f t="shared" si="19"/>
        <v>0</v>
      </c>
      <c r="BC547" s="579"/>
      <c r="BD547" s="5"/>
      <c r="BE547" s="5"/>
      <c r="BF547" s="5"/>
      <c r="BG547" s="5"/>
      <c r="BH547" s="5"/>
      <c r="BI547" s="5"/>
      <c r="BJ547" s="5"/>
      <c r="BK547" s="5"/>
      <c r="BL547" s="5"/>
      <c r="BM547" s="5"/>
      <c r="BN547" s="5"/>
      <c r="BO547" s="5"/>
      <c r="BP547" s="5"/>
      <c r="BQ547" s="5"/>
      <c r="BR547" s="5"/>
      <c r="BS547" s="5"/>
      <c r="BT547" s="5"/>
      <c r="BU547" s="5"/>
    </row>
    <row r="548" spans="1:73" hidden="1" x14ac:dyDescent="0.25">
      <c r="A548" s="5"/>
      <c r="B548" s="5"/>
      <c r="C548" s="32" t="s">
        <v>1560</v>
      </c>
      <c r="D548" s="5"/>
      <c r="E548" s="38"/>
      <c r="F548" s="5"/>
      <c r="G548" s="32"/>
      <c r="H548" s="5"/>
      <c r="I548" s="5"/>
      <c r="J548" s="5"/>
      <c r="K548" s="5"/>
      <c r="L548" s="129"/>
      <c r="M548" s="129"/>
      <c r="N548" s="387"/>
      <c r="O548" s="379"/>
      <c r="P548" s="379"/>
      <c r="Q548" s="379"/>
      <c r="R548" s="379"/>
      <c r="S548" s="379"/>
      <c r="T548" s="379"/>
      <c r="U548" s="105"/>
      <c r="V548" s="105"/>
      <c r="W548" s="105"/>
      <c r="X548" s="105"/>
      <c r="Y548" s="5"/>
      <c r="Z548" s="5"/>
      <c r="AA548" s="5"/>
      <c r="AB548" s="5"/>
      <c r="AC548" s="5"/>
      <c r="AD548" s="5"/>
      <c r="AE548" s="5"/>
      <c r="AF548" s="5"/>
      <c r="AG548" s="5"/>
      <c r="AH548" s="5"/>
      <c r="AI548" s="5"/>
      <c r="AJ548" s="5"/>
      <c r="AK548" s="5"/>
      <c r="AL548" s="105" t="s">
        <v>1561</v>
      </c>
      <c r="AM548" s="5"/>
      <c r="AN548" s="5"/>
      <c r="AO548" s="5"/>
      <c r="AP548" s="5"/>
      <c r="AQ548" s="5"/>
      <c r="AR548" s="5"/>
      <c r="AS548" s="5"/>
      <c r="AT548" s="579" t="str">
        <f t="shared" si="17"/>
        <v/>
      </c>
      <c r="AU548" s="579"/>
      <c r="AV548" s="579" t="str">
        <f t="shared" si="18"/>
        <v>No</v>
      </c>
      <c r="AW548" s="579"/>
      <c r="AX548" s="109" t="s">
        <v>729</v>
      </c>
      <c r="AY548" s="5"/>
      <c r="AZ548" s="5"/>
      <c r="BA548" s="5"/>
      <c r="BB548" s="579" t="b">
        <f t="shared" si="19"/>
        <v>0</v>
      </c>
      <c r="BC548" s="579"/>
      <c r="BD548" s="5"/>
      <c r="BE548" s="5"/>
      <c r="BF548" s="5"/>
      <c r="BG548" s="5"/>
      <c r="BH548" s="5"/>
      <c r="BI548" s="5"/>
      <c r="BJ548" s="5"/>
      <c r="BK548" s="5"/>
      <c r="BL548" s="5"/>
      <c r="BM548" s="5"/>
      <c r="BN548" s="5"/>
      <c r="BO548" s="5"/>
      <c r="BP548" s="5"/>
      <c r="BQ548" s="5"/>
      <c r="BR548" s="5"/>
      <c r="BS548" s="5"/>
      <c r="BT548" s="5"/>
      <c r="BU548" s="5"/>
    </row>
    <row r="549" spans="1:73" hidden="1" x14ac:dyDescent="0.25">
      <c r="A549" s="5"/>
      <c r="B549" s="5"/>
      <c r="C549" s="32" t="s">
        <v>1562</v>
      </c>
      <c r="D549" s="5"/>
      <c r="E549" s="38"/>
      <c r="F549" s="5"/>
      <c r="G549" s="32"/>
      <c r="H549" s="5"/>
      <c r="I549" s="5"/>
      <c r="J549" s="5"/>
      <c r="K549" s="5"/>
      <c r="L549" s="129"/>
      <c r="M549" s="129"/>
      <c r="N549" s="387"/>
      <c r="O549" s="379"/>
      <c r="P549" s="379"/>
      <c r="Q549" s="379"/>
      <c r="R549" s="379"/>
      <c r="S549" s="379"/>
      <c r="T549" s="379"/>
      <c r="U549" s="105"/>
      <c r="V549" s="105"/>
      <c r="W549" s="105"/>
      <c r="X549" s="105"/>
      <c r="Y549" s="5"/>
      <c r="Z549" s="5"/>
      <c r="AA549" s="5"/>
      <c r="AB549" s="5"/>
      <c r="AC549" s="5"/>
      <c r="AD549" s="5"/>
      <c r="AE549" s="5"/>
      <c r="AF549" s="5"/>
      <c r="AG549" s="5"/>
      <c r="AH549" s="5"/>
      <c r="AI549" s="5"/>
      <c r="AJ549" s="5"/>
      <c r="AK549" s="5"/>
      <c r="AL549" s="105" t="s">
        <v>1563</v>
      </c>
      <c r="AM549" s="5"/>
      <c r="AN549" s="5"/>
      <c r="AO549" s="5"/>
      <c r="AP549" s="5"/>
      <c r="AQ549" s="5"/>
      <c r="AR549" s="5"/>
      <c r="AS549" s="5"/>
      <c r="AT549" s="579" t="str">
        <f t="shared" si="17"/>
        <v/>
      </c>
      <c r="AU549" s="579"/>
      <c r="AV549" s="579" t="str">
        <f t="shared" si="18"/>
        <v>Yes</v>
      </c>
      <c r="AW549" s="579"/>
      <c r="AX549" s="109" t="s">
        <v>733</v>
      </c>
      <c r="AY549" s="5"/>
      <c r="AZ549" s="5"/>
      <c r="BA549" s="5"/>
      <c r="BB549" s="579" t="b">
        <f t="shared" si="19"/>
        <v>0</v>
      </c>
      <c r="BC549" s="579"/>
      <c r="BD549" s="5"/>
      <c r="BE549" s="5"/>
      <c r="BF549" s="5"/>
      <c r="BG549" s="5"/>
      <c r="BH549" s="5"/>
      <c r="BI549" s="5"/>
      <c r="BJ549" s="5"/>
      <c r="BK549" s="5"/>
      <c r="BL549" s="5"/>
      <c r="BM549" s="5"/>
      <c r="BN549" s="5"/>
      <c r="BO549" s="5"/>
      <c r="BP549" s="5"/>
      <c r="BQ549" s="5"/>
      <c r="BR549" s="5"/>
      <c r="BS549" s="5"/>
      <c r="BT549" s="5"/>
      <c r="BU549" s="5"/>
    </row>
    <row r="550" spans="1:73" hidden="1" x14ac:dyDescent="0.25">
      <c r="A550" s="5"/>
      <c r="B550" s="5"/>
      <c r="C550" s="32" t="s">
        <v>1564</v>
      </c>
      <c r="D550" s="5"/>
      <c r="E550" s="38"/>
      <c r="F550" s="5"/>
      <c r="G550" s="32"/>
      <c r="H550" s="5"/>
      <c r="I550" s="5"/>
      <c r="J550" s="5"/>
      <c r="K550" s="5"/>
      <c r="L550" s="129"/>
      <c r="M550" s="129"/>
      <c r="N550" s="387"/>
      <c r="O550" s="379"/>
      <c r="P550" s="379"/>
      <c r="Q550" s="379"/>
      <c r="R550" s="379"/>
      <c r="S550" s="379"/>
      <c r="T550" s="379"/>
      <c r="U550" s="105"/>
      <c r="V550" s="105"/>
      <c r="W550" s="105"/>
      <c r="X550" s="105"/>
      <c r="Y550" s="5"/>
      <c r="Z550" s="5"/>
      <c r="AA550" s="5"/>
      <c r="AB550" s="5"/>
      <c r="AC550" s="5"/>
      <c r="AD550" s="5"/>
      <c r="AE550" s="5"/>
      <c r="AF550" s="5"/>
      <c r="AG550" s="5"/>
      <c r="AH550" s="5"/>
      <c r="AI550" s="5"/>
      <c r="AJ550" s="5"/>
      <c r="AK550" s="5"/>
      <c r="AL550" s="105" t="s">
        <v>1565</v>
      </c>
      <c r="AM550" s="5"/>
      <c r="AN550" s="5"/>
      <c r="AO550" s="5"/>
      <c r="AP550" s="5"/>
      <c r="AQ550" s="5"/>
      <c r="AR550" s="5"/>
      <c r="AS550" s="5"/>
      <c r="AT550" s="579" t="str">
        <f t="shared" si="17"/>
        <v/>
      </c>
      <c r="AU550" s="579"/>
      <c r="AV550" s="579" t="str">
        <f t="shared" si="18"/>
        <v>Yes</v>
      </c>
      <c r="AW550" s="579"/>
      <c r="AX550" s="109" t="s">
        <v>733</v>
      </c>
      <c r="AY550" s="5"/>
      <c r="AZ550" s="5"/>
      <c r="BA550" s="5"/>
      <c r="BB550" s="579" t="b">
        <f t="shared" si="19"/>
        <v>0</v>
      </c>
      <c r="BC550" s="579"/>
      <c r="BD550" s="5"/>
      <c r="BE550" s="5"/>
      <c r="BF550" s="5"/>
      <c r="BG550" s="5"/>
      <c r="BH550" s="5"/>
      <c r="BI550" s="5"/>
      <c r="BJ550" s="5"/>
      <c r="BK550" s="5"/>
      <c r="BL550" s="5"/>
      <c r="BM550" s="5"/>
      <c r="BN550" s="5"/>
      <c r="BO550" s="5"/>
      <c r="BP550" s="5"/>
      <c r="BQ550" s="5"/>
      <c r="BR550" s="5"/>
      <c r="BS550" s="5"/>
      <c r="BT550" s="5"/>
      <c r="BU550" s="5"/>
    </row>
    <row r="551" spans="1:73" hidden="1" x14ac:dyDescent="0.25">
      <c r="A551" s="5"/>
      <c r="B551" s="5"/>
      <c r="C551" s="107" t="s">
        <v>1566</v>
      </c>
      <c r="D551" s="5"/>
      <c r="E551" s="38"/>
      <c r="F551" s="5"/>
      <c r="G551" s="32"/>
      <c r="H551" s="5"/>
      <c r="I551" s="5"/>
      <c r="J551" s="5"/>
      <c r="K551" s="5"/>
      <c r="L551" s="129"/>
      <c r="M551" s="129"/>
      <c r="N551" s="387"/>
      <c r="O551" s="379"/>
      <c r="P551" s="379"/>
      <c r="Q551" s="379"/>
      <c r="R551" s="379"/>
      <c r="S551" s="379"/>
      <c r="T551" s="379"/>
      <c r="U551" s="105"/>
      <c r="V551" s="105"/>
      <c r="W551" s="105"/>
      <c r="X551" s="105"/>
      <c r="Y551" s="5"/>
      <c r="Z551" s="5"/>
      <c r="AA551" s="5"/>
      <c r="AB551" s="5"/>
      <c r="AC551" s="5"/>
      <c r="AD551" s="5"/>
      <c r="AE551" s="5"/>
      <c r="AF551" s="5"/>
      <c r="AG551" s="5"/>
      <c r="AH551" s="5"/>
      <c r="AI551" s="5"/>
      <c r="AJ551" s="5"/>
      <c r="AK551" s="5"/>
      <c r="AL551" s="105" t="s">
        <v>1567</v>
      </c>
      <c r="AM551" s="5"/>
      <c r="AN551" s="5"/>
      <c r="AO551" s="5"/>
      <c r="AP551" s="5"/>
      <c r="AQ551" s="5"/>
      <c r="AR551" s="5"/>
      <c r="AS551" s="5"/>
      <c r="AT551" s="579" t="str">
        <f t="shared" si="17"/>
        <v/>
      </c>
      <c r="AU551" s="579"/>
      <c r="AV551" s="579" t="str">
        <f t="shared" si="18"/>
        <v>Yes</v>
      </c>
      <c r="AW551" s="579"/>
      <c r="AX551" s="109" t="s">
        <v>733</v>
      </c>
      <c r="AY551" s="5"/>
      <c r="AZ551" s="5"/>
      <c r="BA551" s="5"/>
      <c r="BB551" s="579" t="b">
        <f t="shared" si="19"/>
        <v>0</v>
      </c>
      <c r="BC551" s="579"/>
      <c r="BD551" s="5"/>
      <c r="BE551" s="5"/>
      <c r="BF551" s="5"/>
      <c r="BG551" s="5"/>
      <c r="BH551" s="5"/>
      <c r="BI551" s="5"/>
      <c r="BJ551" s="5"/>
      <c r="BK551" s="5"/>
      <c r="BL551" s="5"/>
      <c r="BM551" s="5"/>
      <c r="BN551" s="5"/>
      <c r="BO551" s="5"/>
      <c r="BP551" s="5"/>
      <c r="BQ551" s="5"/>
      <c r="BR551" s="5"/>
      <c r="BS551" s="5"/>
      <c r="BT551" s="5"/>
      <c r="BU551" s="5"/>
    </row>
    <row r="552" spans="1:73" hidden="1" x14ac:dyDescent="0.25">
      <c r="A552" s="5"/>
      <c r="B552" s="5"/>
      <c r="C552" s="32" t="s">
        <v>1568</v>
      </c>
      <c r="D552" s="5"/>
      <c r="E552" s="38"/>
      <c r="F552" s="5"/>
      <c r="G552" s="32"/>
      <c r="H552" s="5"/>
      <c r="I552" s="5"/>
      <c r="J552" s="5"/>
      <c r="K552" s="5"/>
      <c r="L552" s="129"/>
      <c r="M552" s="129"/>
      <c r="N552" s="387"/>
      <c r="O552" s="379"/>
      <c r="P552" s="379"/>
      <c r="Q552" s="379"/>
      <c r="R552" s="379"/>
      <c r="S552" s="379"/>
      <c r="T552" s="379"/>
      <c r="U552" s="105"/>
      <c r="V552" s="105"/>
      <c r="W552" s="105"/>
      <c r="X552" s="105"/>
      <c r="Y552" s="5"/>
      <c r="Z552" s="5"/>
      <c r="AA552" s="5"/>
      <c r="AB552" s="5"/>
      <c r="AC552" s="5"/>
      <c r="AD552" s="5"/>
      <c r="AE552" s="5"/>
      <c r="AF552" s="5"/>
      <c r="AG552" s="5"/>
      <c r="AH552" s="5"/>
      <c r="AI552" s="5"/>
      <c r="AJ552" s="5"/>
      <c r="AK552" s="5"/>
      <c r="AL552" s="107" t="s">
        <v>1570</v>
      </c>
      <c r="AM552" s="5"/>
      <c r="AN552" s="5"/>
      <c r="AO552" s="5"/>
      <c r="AP552" s="5"/>
      <c r="AQ552" s="5"/>
      <c r="AR552" s="5"/>
      <c r="AS552" s="5"/>
      <c r="AT552" s="579" t="str">
        <f t="shared" si="17"/>
        <v/>
      </c>
      <c r="AU552" s="579"/>
      <c r="AV552" s="579" t="str">
        <f t="shared" si="18"/>
        <v>Yes</v>
      </c>
      <c r="AW552" s="579"/>
      <c r="AX552" s="108" t="s">
        <v>725</v>
      </c>
      <c r="AY552" s="5"/>
      <c r="AZ552" s="5"/>
      <c r="BA552" s="5"/>
      <c r="BB552" s="579" t="b">
        <f t="shared" si="19"/>
        <v>0</v>
      </c>
      <c r="BC552" s="579"/>
      <c r="BD552" s="5"/>
      <c r="BE552" s="5"/>
      <c r="BF552" s="5"/>
      <c r="BG552" s="5"/>
      <c r="BH552" s="5"/>
      <c r="BI552" s="5"/>
      <c r="BJ552" s="5"/>
      <c r="BK552" s="5"/>
      <c r="BL552" s="5"/>
      <c r="BM552" s="5"/>
      <c r="BN552" s="5"/>
      <c r="BO552" s="5"/>
      <c r="BP552" s="5"/>
      <c r="BQ552" s="5"/>
      <c r="BR552" s="5"/>
      <c r="BS552" s="5"/>
      <c r="BT552" s="5"/>
      <c r="BU552" s="5"/>
    </row>
    <row r="553" spans="1:73" hidden="1" x14ac:dyDescent="0.25">
      <c r="A553" s="5"/>
      <c r="B553" s="5"/>
      <c r="C553" s="32" t="s">
        <v>1571</v>
      </c>
      <c r="D553" s="5"/>
      <c r="E553" s="38"/>
      <c r="F553" s="5"/>
      <c r="G553" s="32"/>
      <c r="H553" s="5"/>
      <c r="I553" s="5"/>
      <c r="J553" s="5"/>
      <c r="K553" s="5"/>
      <c r="L553" s="129"/>
      <c r="M553" s="129"/>
      <c r="N553" s="387"/>
      <c r="O553" s="379"/>
      <c r="P553" s="379"/>
      <c r="Q553" s="379"/>
      <c r="R553" s="379"/>
      <c r="S553" s="379"/>
      <c r="T553" s="379"/>
      <c r="U553" s="105"/>
      <c r="V553" s="105"/>
      <c r="W553" s="105"/>
      <c r="X553" s="105"/>
      <c r="Y553" s="5"/>
      <c r="Z553" s="5"/>
      <c r="AA553" s="5"/>
      <c r="AB553" s="5"/>
      <c r="AC553" s="5"/>
      <c r="AD553" s="5"/>
      <c r="AE553" s="5"/>
      <c r="AF553" s="5"/>
      <c r="AG553" s="5"/>
      <c r="AH553" s="5"/>
      <c r="AI553" s="5"/>
      <c r="AJ553" s="5"/>
      <c r="AK553" s="5"/>
      <c r="AL553" s="105" t="s">
        <v>1573</v>
      </c>
      <c r="AM553" s="5"/>
      <c r="AN553" s="5"/>
      <c r="AO553" s="5"/>
      <c r="AP553" s="5"/>
      <c r="AQ553" s="5"/>
      <c r="AR553" s="5"/>
      <c r="AS553" s="5"/>
      <c r="AT553" s="579" t="str">
        <f t="shared" si="17"/>
        <v/>
      </c>
      <c r="AU553" s="579"/>
      <c r="AV553" s="579" t="str">
        <f t="shared" si="18"/>
        <v>Yes</v>
      </c>
      <c r="AW553" s="579"/>
      <c r="AX553" s="31" t="s">
        <v>797</v>
      </c>
      <c r="AY553" s="5"/>
      <c r="AZ553" s="5"/>
      <c r="BA553" s="5"/>
      <c r="BB553" s="579" t="b">
        <f t="shared" si="19"/>
        <v>0</v>
      </c>
      <c r="BC553" s="579"/>
      <c r="BD553" s="5"/>
      <c r="BE553" s="5"/>
      <c r="BF553" s="5"/>
      <c r="BG553" s="5"/>
      <c r="BH553" s="5"/>
      <c r="BI553" s="5"/>
      <c r="BJ553" s="5"/>
      <c r="BK553" s="5"/>
      <c r="BL553" s="5"/>
      <c r="BM553" s="5"/>
      <c r="BN553" s="5"/>
      <c r="BO553" s="5"/>
      <c r="BP553" s="5"/>
      <c r="BQ553" s="5"/>
      <c r="BR553" s="5"/>
      <c r="BS553" s="5"/>
      <c r="BT553" s="5"/>
      <c r="BU553" s="5"/>
    </row>
    <row r="554" spans="1:73" hidden="1" x14ac:dyDescent="0.25">
      <c r="A554" s="5"/>
      <c r="B554" s="5"/>
      <c r="C554" s="32" t="s">
        <v>1574</v>
      </c>
      <c r="D554" s="5"/>
      <c r="E554" s="38"/>
      <c r="F554" s="5"/>
      <c r="G554" s="32"/>
      <c r="H554" s="5"/>
      <c r="I554" s="5"/>
      <c r="J554" s="5"/>
      <c r="K554" s="5"/>
      <c r="L554" s="129"/>
      <c r="M554" s="129"/>
      <c r="N554" s="387"/>
      <c r="O554" s="379"/>
      <c r="P554" s="379"/>
      <c r="Q554" s="379"/>
      <c r="R554" s="379"/>
      <c r="S554" s="379"/>
      <c r="T554" s="379"/>
      <c r="U554" s="105"/>
      <c r="V554" s="105"/>
      <c r="W554" s="105"/>
      <c r="X554" s="105"/>
      <c r="Y554" s="5"/>
      <c r="Z554" s="5"/>
      <c r="AA554" s="5"/>
      <c r="AB554" s="5"/>
      <c r="AC554" s="5"/>
      <c r="AD554" s="5"/>
      <c r="AE554" s="5"/>
      <c r="AF554" s="5"/>
      <c r="AG554" s="5"/>
      <c r="AH554" s="5"/>
      <c r="AI554" s="5"/>
      <c r="AJ554" s="5"/>
      <c r="AK554" s="5"/>
      <c r="AL554" s="110" t="s">
        <v>1576</v>
      </c>
      <c r="AM554" s="5"/>
      <c r="AN554" s="5"/>
      <c r="AO554" s="5"/>
      <c r="AP554" s="5"/>
      <c r="AQ554" s="5"/>
      <c r="AR554" s="5"/>
      <c r="AS554" s="5"/>
      <c r="AT554" s="579" t="str">
        <f t="shared" si="17"/>
        <v/>
      </c>
      <c r="AU554" s="579"/>
      <c r="AV554" s="579" t="str">
        <f t="shared" si="18"/>
        <v>Yes</v>
      </c>
      <c r="AW554" s="579"/>
      <c r="AX554" s="108" t="s">
        <v>725</v>
      </c>
      <c r="AY554" s="5"/>
      <c r="AZ554" s="5"/>
      <c r="BA554" s="5"/>
      <c r="BB554" s="579" t="b">
        <f t="shared" si="19"/>
        <v>0</v>
      </c>
      <c r="BC554" s="579"/>
      <c r="BD554" s="5"/>
      <c r="BE554" s="5"/>
      <c r="BF554" s="5"/>
      <c r="BG554" s="5"/>
      <c r="BH554" s="5"/>
      <c r="BI554" s="5"/>
      <c r="BJ554" s="5"/>
      <c r="BK554" s="5"/>
      <c r="BL554" s="5"/>
      <c r="BM554" s="5"/>
      <c r="BN554" s="5"/>
      <c r="BO554" s="5"/>
      <c r="BP554" s="5"/>
      <c r="BQ554" s="5"/>
      <c r="BR554" s="5"/>
      <c r="BS554" s="5"/>
      <c r="BT554" s="5"/>
      <c r="BU554" s="5"/>
    </row>
    <row r="555" spans="1:73" hidden="1" x14ac:dyDescent="0.25">
      <c r="A555" s="5"/>
      <c r="B555" s="5"/>
      <c r="C555" s="32" t="s">
        <v>1577</v>
      </c>
      <c r="D555" s="5"/>
      <c r="E555" s="38"/>
      <c r="F555" s="5"/>
      <c r="G555" s="32"/>
      <c r="H555" s="5"/>
      <c r="I555" s="5"/>
      <c r="J555" s="5"/>
      <c r="K555" s="5"/>
      <c r="L555" s="129"/>
      <c r="M555" s="129"/>
      <c r="N555" s="387"/>
      <c r="O555" s="379"/>
      <c r="P555" s="379"/>
      <c r="Q555" s="379"/>
      <c r="R555" s="379"/>
      <c r="S555" s="379"/>
      <c r="T555" s="379"/>
      <c r="U555" s="105"/>
      <c r="V555" s="105"/>
      <c r="W555" s="105"/>
      <c r="X555" s="105"/>
      <c r="Y555" s="5"/>
      <c r="Z555" s="5"/>
      <c r="AA555" s="5"/>
      <c r="AB555" s="5"/>
      <c r="AC555" s="5"/>
      <c r="AD555" s="5"/>
      <c r="AE555" s="5"/>
      <c r="AF555" s="5"/>
      <c r="AG555" s="5"/>
      <c r="AH555" s="5"/>
      <c r="AI555" s="5"/>
      <c r="AJ555" s="5"/>
      <c r="AK555" s="5"/>
      <c r="AL555" s="110" t="s">
        <v>1578</v>
      </c>
      <c r="AM555" s="5"/>
      <c r="AN555" s="5"/>
      <c r="AO555" s="5"/>
      <c r="AP555" s="5"/>
      <c r="AQ555" s="5"/>
      <c r="AR555" s="5"/>
      <c r="AS555" s="5"/>
      <c r="AT555" s="579" t="str">
        <f t="shared" si="17"/>
        <v/>
      </c>
      <c r="AU555" s="579"/>
      <c r="AV555" s="579" t="str">
        <f t="shared" si="18"/>
        <v>Yes</v>
      </c>
      <c r="AW555" s="579"/>
      <c r="AX555" s="108" t="s">
        <v>725</v>
      </c>
      <c r="AY555" s="5"/>
      <c r="AZ555" s="5"/>
      <c r="BA555" s="5"/>
      <c r="BB555" s="579" t="b">
        <f t="shared" si="19"/>
        <v>0</v>
      </c>
      <c r="BC555" s="579"/>
      <c r="BD555" s="5"/>
      <c r="BE555" s="5"/>
      <c r="BF555" s="5"/>
      <c r="BG555" s="5"/>
      <c r="BH555" s="5"/>
      <c r="BI555" s="5"/>
      <c r="BJ555" s="5"/>
      <c r="BK555" s="5"/>
      <c r="BL555" s="5"/>
      <c r="BM555" s="5"/>
      <c r="BN555" s="5"/>
      <c r="BO555" s="5"/>
      <c r="BP555" s="5"/>
      <c r="BQ555" s="5"/>
      <c r="BR555" s="5"/>
      <c r="BS555" s="5"/>
      <c r="BT555" s="5"/>
      <c r="BU555" s="5"/>
    </row>
    <row r="556" spans="1:73" hidden="1" x14ac:dyDescent="0.25">
      <c r="A556" s="5"/>
      <c r="B556" s="5"/>
      <c r="C556" s="32" t="s">
        <v>1579</v>
      </c>
      <c r="D556" s="5"/>
      <c r="E556" s="38"/>
      <c r="F556" s="5"/>
      <c r="G556" s="32"/>
      <c r="H556" s="5"/>
      <c r="I556" s="5"/>
      <c r="J556" s="5"/>
      <c r="K556" s="5"/>
      <c r="L556" s="129"/>
      <c r="M556" s="129"/>
      <c r="N556" s="387"/>
      <c r="O556" s="379"/>
      <c r="P556" s="379"/>
      <c r="Q556" s="379"/>
      <c r="R556" s="379"/>
      <c r="S556" s="379"/>
      <c r="T556" s="379"/>
      <c r="U556" s="105"/>
      <c r="V556" s="105"/>
      <c r="W556" s="105"/>
      <c r="X556" s="105"/>
      <c r="Y556" s="5"/>
      <c r="Z556" s="5"/>
      <c r="AA556" s="5"/>
      <c r="AB556" s="5"/>
      <c r="AC556" s="5"/>
      <c r="AD556" s="5"/>
      <c r="AE556" s="5"/>
      <c r="AF556" s="5"/>
      <c r="AG556" s="5"/>
      <c r="AH556" s="5"/>
      <c r="AI556" s="5"/>
      <c r="AJ556" s="5"/>
      <c r="AK556" s="5"/>
      <c r="AL556" s="107" t="s">
        <v>1580</v>
      </c>
      <c r="AM556" s="5"/>
      <c r="AN556" s="5"/>
      <c r="AO556" s="5"/>
      <c r="AP556" s="5"/>
      <c r="AQ556" s="5"/>
      <c r="AR556" s="5"/>
      <c r="AS556" s="5"/>
      <c r="AT556" s="579" t="str">
        <f t="shared" si="17"/>
        <v/>
      </c>
      <c r="AU556" s="579"/>
      <c r="AV556" s="579" t="str">
        <f t="shared" si="18"/>
        <v>Yes</v>
      </c>
      <c r="AW556" s="579"/>
      <c r="AX556" s="108" t="s">
        <v>725</v>
      </c>
      <c r="AY556" s="5"/>
      <c r="AZ556" s="5"/>
      <c r="BA556" s="5"/>
      <c r="BB556" s="579" t="b">
        <f t="shared" si="19"/>
        <v>0</v>
      </c>
      <c r="BC556" s="579"/>
      <c r="BD556" s="5"/>
      <c r="BE556" s="5"/>
      <c r="BF556" s="5"/>
      <c r="BG556" s="5"/>
      <c r="BH556" s="5"/>
      <c r="BI556" s="5"/>
      <c r="BJ556" s="5"/>
      <c r="BK556" s="5"/>
      <c r="BL556" s="5"/>
      <c r="BM556" s="5"/>
      <c r="BN556" s="5"/>
      <c r="BO556" s="5"/>
      <c r="BP556" s="5"/>
      <c r="BQ556" s="5"/>
      <c r="BR556" s="5"/>
      <c r="BS556" s="5"/>
      <c r="BT556" s="5"/>
      <c r="BU556" s="5"/>
    </row>
    <row r="557" spans="1:73" hidden="1" x14ac:dyDescent="0.25">
      <c r="A557" s="5"/>
      <c r="B557" s="5"/>
      <c r="C557" s="32" t="s">
        <v>1581</v>
      </c>
      <c r="D557" s="5"/>
      <c r="E557" s="38"/>
      <c r="F557" s="5"/>
      <c r="G557" s="32"/>
      <c r="H557" s="5"/>
      <c r="I557" s="5"/>
      <c r="J557" s="5"/>
      <c r="K557" s="5"/>
      <c r="L557" s="129"/>
      <c r="M557" s="129"/>
      <c r="N557" s="387"/>
      <c r="O557" s="379"/>
      <c r="P557" s="379"/>
      <c r="Q557" s="379"/>
      <c r="R557" s="379"/>
      <c r="S557" s="379"/>
      <c r="T557" s="379"/>
      <c r="U557" s="105"/>
      <c r="V557" s="105"/>
      <c r="W557" s="105"/>
      <c r="X557" s="105"/>
      <c r="Y557" s="5"/>
      <c r="Z557" s="5"/>
      <c r="AA557" s="5"/>
      <c r="AB557" s="5"/>
      <c r="AC557" s="5"/>
      <c r="AD557" s="5"/>
      <c r="AE557" s="5"/>
      <c r="AF557" s="5"/>
      <c r="AG557" s="5"/>
      <c r="AH557" s="5"/>
      <c r="AI557" s="5"/>
      <c r="AJ557" s="5"/>
      <c r="AK557" s="5"/>
      <c r="AL557" s="113" t="s">
        <v>1582</v>
      </c>
      <c r="AM557" s="5"/>
      <c r="AN557" s="5"/>
      <c r="AO557" s="5"/>
      <c r="AP557" s="5"/>
      <c r="AQ557" s="5"/>
      <c r="AR557" s="5"/>
      <c r="AS557" s="5"/>
      <c r="AT557" s="579" t="str">
        <f t="shared" si="17"/>
        <v/>
      </c>
      <c r="AU557" s="579"/>
      <c r="AV557" s="579" t="str">
        <f t="shared" si="18"/>
        <v>Yes</v>
      </c>
      <c r="AW557" s="579"/>
      <c r="AX557" s="108" t="s">
        <v>725</v>
      </c>
      <c r="AY557" s="5"/>
      <c r="AZ557" s="5"/>
      <c r="BA557" s="5"/>
      <c r="BB557" s="579" t="b">
        <f t="shared" si="19"/>
        <v>0</v>
      </c>
      <c r="BC557" s="579"/>
      <c r="BD557" s="5"/>
      <c r="BE557" s="5"/>
      <c r="BF557" s="5"/>
      <c r="BG557" s="5"/>
      <c r="BH557" s="5"/>
      <c r="BI557" s="5"/>
      <c r="BJ557" s="5"/>
      <c r="BK557" s="5"/>
      <c r="BL557" s="5"/>
      <c r="BM557" s="5"/>
      <c r="BN557" s="5"/>
      <c r="BO557" s="5"/>
      <c r="BP557" s="5"/>
      <c r="BQ557" s="5"/>
      <c r="BR557" s="5"/>
      <c r="BS557" s="5"/>
      <c r="BT557" s="5"/>
      <c r="BU557" s="5"/>
    </row>
    <row r="558" spans="1:73" hidden="1" x14ac:dyDescent="0.25">
      <c r="A558" s="5"/>
      <c r="B558" s="5"/>
      <c r="C558" s="32" t="s">
        <v>1583</v>
      </c>
      <c r="D558" s="5"/>
      <c r="E558" s="38"/>
      <c r="F558" s="5"/>
      <c r="G558" s="32"/>
      <c r="H558" s="5"/>
      <c r="I558" s="5"/>
      <c r="J558" s="5"/>
      <c r="K558" s="5"/>
      <c r="L558" s="129"/>
      <c r="M558" s="129"/>
      <c r="N558" s="387"/>
      <c r="O558" s="379"/>
      <c r="P558" s="379"/>
      <c r="Q558" s="379"/>
      <c r="R558" s="379"/>
      <c r="S558" s="379"/>
      <c r="T558" s="379"/>
      <c r="U558" s="105"/>
      <c r="V558" s="105"/>
      <c r="W558" s="105"/>
      <c r="X558" s="105"/>
      <c r="Y558" s="5"/>
      <c r="Z558" s="5"/>
      <c r="AA558" s="5"/>
      <c r="AB558" s="5"/>
      <c r="AC558" s="5"/>
      <c r="AD558" s="5"/>
      <c r="AE558" s="5"/>
      <c r="AF558" s="5"/>
      <c r="AG558" s="5"/>
      <c r="AH558" s="5"/>
      <c r="AI558" s="5"/>
      <c r="AJ558" s="5"/>
      <c r="AK558" s="5"/>
      <c r="AL558" s="115" t="s">
        <v>1584</v>
      </c>
      <c r="AM558" s="5"/>
      <c r="AN558" s="5"/>
      <c r="AO558" s="5"/>
      <c r="AP558" s="5"/>
      <c r="AQ558" s="5"/>
      <c r="AR558" s="5"/>
      <c r="AS558" s="5"/>
      <c r="AT558" s="579" t="str">
        <f t="shared" si="17"/>
        <v/>
      </c>
      <c r="AU558" s="579"/>
      <c r="AV558" s="579" t="str">
        <f t="shared" si="18"/>
        <v>Yes</v>
      </c>
      <c r="AW558" s="579"/>
      <c r="AX558" s="108" t="s">
        <v>725</v>
      </c>
      <c r="AY558" s="5"/>
      <c r="AZ558" s="5"/>
      <c r="BA558" s="5"/>
      <c r="BB558" s="579" t="b">
        <f t="shared" si="19"/>
        <v>0</v>
      </c>
      <c r="BC558" s="579"/>
      <c r="BD558" s="5"/>
      <c r="BE558" s="5"/>
      <c r="BF558" s="5"/>
      <c r="BG558" s="5"/>
      <c r="BH558" s="5"/>
      <c r="BI558" s="5"/>
      <c r="BJ558" s="5"/>
      <c r="BK558" s="5"/>
      <c r="BL558" s="5"/>
      <c r="BM558" s="5"/>
      <c r="BN558" s="5"/>
      <c r="BO558" s="5"/>
      <c r="BP558" s="5"/>
      <c r="BQ558" s="5"/>
      <c r="BR558" s="5"/>
      <c r="BS558" s="5"/>
      <c r="BT558" s="5"/>
      <c r="BU558" s="5"/>
    </row>
    <row r="559" spans="1:73" hidden="1" x14ac:dyDescent="0.25">
      <c r="A559" s="5"/>
      <c r="B559" s="5"/>
      <c r="C559" s="32" t="s">
        <v>1585</v>
      </c>
      <c r="D559" s="5"/>
      <c r="E559" s="38"/>
      <c r="F559" s="5"/>
      <c r="G559" s="32"/>
      <c r="H559" s="5"/>
      <c r="I559" s="5"/>
      <c r="J559" s="5"/>
      <c r="K559" s="5"/>
      <c r="L559" s="129"/>
      <c r="M559" s="129"/>
      <c r="N559" s="387"/>
      <c r="O559" s="379"/>
      <c r="P559" s="379"/>
      <c r="Q559" s="379"/>
      <c r="R559" s="379"/>
      <c r="S559" s="379"/>
      <c r="T559" s="379"/>
      <c r="U559" s="105"/>
      <c r="V559" s="105"/>
      <c r="W559" s="105"/>
      <c r="X559" s="105"/>
      <c r="Y559" s="5"/>
      <c r="Z559" s="5"/>
      <c r="AA559" s="5"/>
      <c r="AB559" s="5"/>
      <c r="AC559" s="5"/>
      <c r="AD559" s="5"/>
      <c r="AE559" s="5"/>
      <c r="AF559" s="5"/>
      <c r="AG559" s="5"/>
      <c r="AH559" s="5"/>
      <c r="AI559" s="5"/>
      <c r="AJ559" s="5"/>
      <c r="AK559" s="5"/>
      <c r="AL559" s="110" t="s">
        <v>1586</v>
      </c>
      <c r="AM559" s="5"/>
      <c r="AN559" s="5"/>
      <c r="AO559" s="5"/>
      <c r="AP559" s="5"/>
      <c r="AQ559" s="5"/>
      <c r="AR559" s="5"/>
      <c r="AS559" s="5"/>
      <c r="AT559" s="579" t="str">
        <f t="shared" si="17"/>
        <v/>
      </c>
      <c r="AU559" s="579"/>
      <c r="AV559" s="579" t="str">
        <f t="shared" si="18"/>
        <v>Yes</v>
      </c>
      <c r="AW559" s="579"/>
      <c r="AX559" s="108" t="s">
        <v>725</v>
      </c>
      <c r="AY559" s="5"/>
      <c r="AZ559" s="5"/>
      <c r="BA559" s="5"/>
      <c r="BB559" s="579" t="b">
        <f t="shared" si="19"/>
        <v>0</v>
      </c>
      <c r="BC559" s="579"/>
      <c r="BD559" s="5"/>
      <c r="BE559" s="5"/>
      <c r="BF559" s="5"/>
      <c r="BG559" s="5"/>
      <c r="BH559" s="5"/>
      <c r="BI559" s="5"/>
      <c r="BJ559" s="5"/>
      <c r="BK559" s="5"/>
      <c r="BL559" s="5"/>
      <c r="BM559" s="5"/>
      <c r="BN559" s="5"/>
      <c r="BO559" s="5"/>
      <c r="BP559" s="5"/>
      <c r="BQ559" s="5"/>
      <c r="BR559" s="5"/>
      <c r="BS559" s="5"/>
      <c r="BT559" s="5"/>
      <c r="BU559" s="5"/>
    </row>
    <row r="560" spans="1:73" hidden="1" x14ac:dyDescent="0.25">
      <c r="A560" s="5"/>
      <c r="B560" s="5"/>
      <c r="C560" s="32" t="s">
        <v>1587</v>
      </c>
      <c r="D560" s="5"/>
      <c r="E560" s="38"/>
      <c r="F560" s="5"/>
      <c r="G560" s="32"/>
      <c r="H560" s="5"/>
      <c r="I560" s="5"/>
      <c r="J560" s="5"/>
      <c r="K560" s="5"/>
      <c r="L560" s="129"/>
      <c r="M560" s="129"/>
      <c r="N560" s="387"/>
      <c r="O560" s="379"/>
      <c r="P560" s="379"/>
      <c r="Q560" s="379"/>
      <c r="R560" s="379"/>
      <c r="S560" s="379"/>
      <c r="T560" s="379"/>
      <c r="U560" s="105"/>
      <c r="V560" s="105"/>
      <c r="W560" s="105"/>
      <c r="X560" s="105"/>
      <c r="Y560" s="5"/>
      <c r="Z560" s="5"/>
      <c r="AA560" s="5"/>
      <c r="AB560" s="5"/>
      <c r="AC560" s="5"/>
      <c r="AD560" s="5"/>
      <c r="AE560" s="5"/>
      <c r="AF560" s="5"/>
      <c r="AG560" s="5"/>
      <c r="AH560" s="5"/>
      <c r="AI560" s="5"/>
      <c r="AJ560" s="5"/>
      <c r="AK560" s="5"/>
      <c r="AL560" s="110" t="s">
        <v>1588</v>
      </c>
      <c r="AM560" s="5"/>
      <c r="AN560" s="5"/>
      <c r="AO560" s="5"/>
      <c r="AP560" s="5"/>
      <c r="AQ560" s="5"/>
      <c r="AR560" s="5"/>
      <c r="AS560" s="5"/>
      <c r="AT560" s="579" t="str">
        <f t="shared" si="17"/>
        <v/>
      </c>
      <c r="AU560" s="579"/>
      <c r="AV560" s="579" t="str">
        <f t="shared" si="18"/>
        <v>Yes</v>
      </c>
      <c r="AW560" s="579"/>
      <c r="AX560" s="108" t="s">
        <v>725</v>
      </c>
      <c r="AY560" s="5"/>
      <c r="AZ560" s="5"/>
      <c r="BA560" s="5"/>
      <c r="BB560" s="579" t="b">
        <f t="shared" si="19"/>
        <v>0</v>
      </c>
      <c r="BC560" s="579"/>
      <c r="BD560" s="5"/>
      <c r="BE560" s="5"/>
      <c r="BF560" s="5"/>
      <c r="BG560" s="5"/>
      <c r="BH560" s="5"/>
      <c r="BI560" s="5"/>
      <c r="BJ560" s="5"/>
      <c r="BK560" s="5"/>
      <c r="BL560" s="5"/>
      <c r="BM560" s="5"/>
      <c r="BN560" s="5"/>
      <c r="BO560" s="5"/>
      <c r="BP560" s="5"/>
      <c r="BQ560" s="5"/>
      <c r="BR560" s="5"/>
      <c r="BS560" s="5"/>
      <c r="BT560" s="5"/>
      <c r="BU560" s="5"/>
    </row>
    <row r="561" spans="1:73" hidden="1" x14ac:dyDescent="0.25">
      <c r="A561" s="5"/>
      <c r="B561" s="5"/>
      <c r="C561" s="32" t="s">
        <v>1589</v>
      </c>
      <c r="D561" s="5"/>
      <c r="E561" s="38"/>
      <c r="F561" s="5"/>
      <c r="G561" s="32"/>
      <c r="H561" s="5"/>
      <c r="I561" s="5"/>
      <c r="J561" s="5"/>
      <c r="K561" s="5"/>
      <c r="L561" s="129"/>
      <c r="M561" s="129"/>
      <c r="N561" s="387"/>
      <c r="O561" s="379"/>
      <c r="P561" s="379"/>
      <c r="Q561" s="379"/>
      <c r="R561" s="379"/>
      <c r="S561" s="379"/>
      <c r="T561" s="379"/>
      <c r="U561" s="105"/>
      <c r="V561" s="105"/>
      <c r="W561" s="105"/>
      <c r="X561" s="105"/>
      <c r="Y561" s="5"/>
      <c r="Z561" s="5"/>
      <c r="AA561" s="5"/>
      <c r="AB561" s="5"/>
      <c r="AC561" s="5"/>
      <c r="AD561" s="5"/>
      <c r="AE561" s="5"/>
      <c r="AF561" s="5"/>
      <c r="AG561" s="5"/>
      <c r="AH561" s="5"/>
      <c r="AI561" s="5"/>
      <c r="AJ561" s="5"/>
      <c r="AK561" s="5"/>
      <c r="AL561" s="110" t="s">
        <v>1590</v>
      </c>
      <c r="AM561" s="5"/>
      <c r="AN561" s="5"/>
      <c r="AO561" s="5"/>
      <c r="AP561" s="5"/>
      <c r="AQ561" s="5"/>
      <c r="AR561" s="5"/>
      <c r="AS561" s="5"/>
      <c r="AT561" s="579" t="str">
        <f t="shared" si="17"/>
        <v/>
      </c>
      <c r="AU561" s="579"/>
      <c r="AV561" s="579" t="str">
        <f t="shared" si="18"/>
        <v>Yes</v>
      </c>
      <c r="AW561" s="579"/>
      <c r="AX561" s="108" t="s">
        <v>725</v>
      </c>
      <c r="AY561" s="5"/>
      <c r="AZ561" s="5"/>
      <c r="BA561" s="5"/>
      <c r="BB561" s="579" t="b">
        <f t="shared" si="19"/>
        <v>0</v>
      </c>
      <c r="BC561" s="579"/>
      <c r="BD561" s="5"/>
      <c r="BE561" s="5"/>
      <c r="BF561" s="5"/>
      <c r="BG561" s="5"/>
      <c r="BH561" s="5"/>
      <c r="BI561" s="5"/>
      <c r="BJ561" s="5"/>
      <c r="BK561" s="5"/>
      <c r="BL561" s="5"/>
      <c r="BM561" s="5"/>
      <c r="BN561" s="5"/>
      <c r="BO561" s="5"/>
      <c r="BP561" s="5"/>
      <c r="BQ561" s="5"/>
      <c r="BR561" s="5"/>
      <c r="BS561" s="5"/>
      <c r="BT561" s="5"/>
      <c r="BU561" s="5"/>
    </row>
    <row r="562" spans="1:73" hidden="1" x14ac:dyDescent="0.25">
      <c r="A562" s="5"/>
      <c r="B562" s="5"/>
      <c r="C562" s="32" t="s">
        <v>1591</v>
      </c>
      <c r="D562" s="5"/>
      <c r="E562" s="38"/>
      <c r="F562" s="5"/>
      <c r="G562" s="32"/>
      <c r="H562" s="5"/>
      <c r="I562" s="5"/>
      <c r="J562" s="5"/>
      <c r="K562" s="5"/>
      <c r="L562" s="129"/>
      <c r="M562" s="129"/>
      <c r="N562" s="387"/>
      <c r="O562" s="379"/>
      <c r="P562" s="379"/>
      <c r="Q562" s="379"/>
      <c r="R562" s="379"/>
      <c r="S562" s="379"/>
      <c r="T562" s="379"/>
      <c r="U562" s="105"/>
      <c r="V562" s="105"/>
      <c r="W562" s="105"/>
      <c r="X562" s="105"/>
      <c r="Y562" s="5"/>
      <c r="Z562" s="5"/>
      <c r="AA562" s="5"/>
      <c r="AB562" s="5"/>
      <c r="AC562" s="5"/>
      <c r="AD562" s="5"/>
      <c r="AE562" s="5"/>
      <c r="AF562" s="5"/>
      <c r="AG562" s="5"/>
      <c r="AH562" s="5"/>
      <c r="AI562" s="5"/>
      <c r="AJ562" s="5"/>
      <c r="AK562" s="5"/>
      <c r="AL562" s="105" t="s">
        <v>1592</v>
      </c>
      <c r="AM562" s="5"/>
      <c r="AN562" s="5"/>
      <c r="AO562" s="5"/>
      <c r="AP562" s="5"/>
      <c r="AQ562" s="5"/>
      <c r="AR562" s="5"/>
      <c r="AS562" s="5"/>
      <c r="AT562" s="579" t="str">
        <f t="shared" si="17"/>
        <v/>
      </c>
      <c r="AU562" s="579"/>
      <c r="AV562" s="579" t="str">
        <f t="shared" si="18"/>
        <v>Yes</v>
      </c>
      <c r="AW562" s="579"/>
      <c r="AX562" s="109" t="s">
        <v>733</v>
      </c>
      <c r="AY562" s="5"/>
      <c r="AZ562" s="5"/>
      <c r="BA562" s="5"/>
      <c r="BB562" s="579" t="b">
        <f t="shared" si="19"/>
        <v>0</v>
      </c>
      <c r="BC562" s="579"/>
      <c r="BD562" s="5"/>
      <c r="BE562" s="5"/>
      <c r="BF562" s="5"/>
      <c r="BG562" s="5"/>
      <c r="BH562" s="5"/>
      <c r="BI562" s="5"/>
      <c r="BJ562" s="5"/>
      <c r="BK562" s="5"/>
      <c r="BL562" s="5"/>
      <c r="BM562" s="5"/>
      <c r="BN562" s="5"/>
      <c r="BO562" s="5"/>
      <c r="BP562" s="5"/>
      <c r="BQ562" s="5"/>
      <c r="BR562" s="5"/>
      <c r="BS562" s="5"/>
      <c r="BT562" s="5"/>
      <c r="BU562" s="5"/>
    </row>
    <row r="563" spans="1:73" hidden="1" x14ac:dyDescent="0.25">
      <c r="A563" s="5"/>
      <c r="B563" s="5"/>
      <c r="C563" s="32" t="s">
        <v>1593</v>
      </c>
      <c r="D563" s="5"/>
      <c r="E563" s="38"/>
      <c r="F563" s="5"/>
      <c r="G563" s="32"/>
      <c r="H563" s="5"/>
      <c r="I563" s="5"/>
      <c r="J563" s="5"/>
      <c r="K563" s="5"/>
      <c r="L563" s="129"/>
      <c r="M563" s="129"/>
      <c r="N563" s="387"/>
      <c r="O563" s="379"/>
      <c r="P563" s="379"/>
      <c r="Q563" s="379"/>
      <c r="R563" s="379"/>
      <c r="S563" s="379"/>
      <c r="T563" s="379"/>
      <c r="U563" s="105"/>
      <c r="V563" s="105"/>
      <c r="W563" s="105"/>
      <c r="X563" s="105"/>
      <c r="Y563" s="5"/>
      <c r="Z563" s="5"/>
      <c r="AA563" s="5"/>
      <c r="AB563" s="5"/>
      <c r="AC563" s="5"/>
      <c r="AD563" s="5"/>
      <c r="AE563" s="5"/>
      <c r="AF563" s="5"/>
      <c r="AG563" s="5"/>
      <c r="AH563" s="5"/>
      <c r="AI563" s="5"/>
      <c r="AJ563" s="5"/>
      <c r="AK563" s="5"/>
      <c r="AL563" s="113" t="s">
        <v>1594</v>
      </c>
      <c r="AM563" s="5"/>
      <c r="AN563" s="5"/>
      <c r="AO563" s="5"/>
      <c r="AP563" s="5"/>
      <c r="AQ563" s="5"/>
      <c r="AR563" s="5"/>
      <c r="AS563" s="5"/>
      <c r="AT563" s="579" t="str">
        <f t="shared" si="17"/>
        <v/>
      </c>
      <c r="AU563" s="579"/>
      <c r="AV563" s="579" t="str">
        <f t="shared" si="18"/>
        <v>Yes</v>
      </c>
      <c r="AW563" s="579"/>
      <c r="AX563" s="108" t="s">
        <v>725</v>
      </c>
      <c r="AY563" s="5"/>
      <c r="AZ563" s="5"/>
      <c r="BA563" s="5"/>
      <c r="BB563" s="579" t="b">
        <f t="shared" si="19"/>
        <v>0</v>
      </c>
      <c r="BC563" s="579"/>
      <c r="BD563" s="5"/>
      <c r="BE563" s="5"/>
      <c r="BF563" s="5"/>
      <c r="BG563" s="5"/>
      <c r="BH563" s="5"/>
      <c r="BI563" s="5"/>
      <c r="BJ563" s="5"/>
      <c r="BK563" s="5"/>
      <c r="BL563" s="5"/>
      <c r="BM563" s="5"/>
      <c r="BN563" s="5"/>
      <c r="BO563" s="5"/>
      <c r="BP563" s="5"/>
      <c r="BQ563" s="5"/>
      <c r="BR563" s="5"/>
      <c r="BS563" s="5"/>
      <c r="BT563" s="5"/>
      <c r="BU563" s="5"/>
    </row>
    <row r="564" spans="1:73" hidden="1" x14ac:dyDescent="0.25">
      <c r="A564" s="5"/>
      <c r="B564" s="5"/>
      <c r="C564" s="32" t="s">
        <v>1595</v>
      </c>
      <c r="D564" s="5"/>
      <c r="E564" s="38"/>
      <c r="F564" s="5"/>
      <c r="G564" s="32"/>
      <c r="H564" s="5"/>
      <c r="I564" s="5"/>
      <c r="J564" s="5"/>
      <c r="K564" s="5"/>
      <c r="L564" s="129"/>
      <c r="M564" s="129"/>
      <c r="N564" s="387"/>
      <c r="O564" s="379"/>
      <c r="P564" s="379"/>
      <c r="Q564" s="379"/>
      <c r="R564" s="379"/>
      <c r="S564" s="379"/>
      <c r="T564" s="379"/>
      <c r="U564" s="105"/>
      <c r="V564" s="105"/>
      <c r="W564" s="105"/>
      <c r="X564" s="105"/>
      <c r="Y564" s="5"/>
      <c r="Z564" s="5"/>
      <c r="AA564" s="5"/>
      <c r="AB564" s="5"/>
      <c r="AC564" s="5"/>
      <c r="AD564" s="5"/>
      <c r="AE564" s="5"/>
      <c r="AF564" s="5"/>
      <c r="AG564" s="5"/>
      <c r="AH564" s="5"/>
      <c r="AI564" s="5"/>
      <c r="AJ564" s="5"/>
      <c r="AK564" s="5"/>
      <c r="AL564" s="107" t="s">
        <v>1596</v>
      </c>
      <c r="AM564" s="5"/>
      <c r="AN564" s="5"/>
      <c r="AO564" s="5"/>
      <c r="AP564" s="5"/>
      <c r="AQ564" s="5"/>
      <c r="AR564" s="5"/>
      <c r="AS564" s="5"/>
      <c r="AT564" s="579" t="str">
        <f t="shared" si="17"/>
        <v/>
      </c>
      <c r="AU564" s="579"/>
      <c r="AV564" s="579" t="str">
        <f t="shared" si="18"/>
        <v>Yes</v>
      </c>
      <c r="AW564" s="579"/>
      <c r="AX564" s="108" t="s">
        <v>725</v>
      </c>
      <c r="AY564" s="5"/>
      <c r="AZ564" s="5"/>
      <c r="BA564" s="5"/>
      <c r="BB564" s="579" t="b">
        <f t="shared" si="19"/>
        <v>0</v>
      </c>
      <c r="BC564" s="579"/>
      <c r="BD564" s="5"/>
      <c r="BE564" s="5"/>
      <c r="BF564" s="5"/>
      <c r="BG564" s="5"/>
      <c r="BH564" s="5"/>
      <c r="BI564" s="5"/>
      <c r="BJ564" s="5"/>
      <c r="BK564" s="5"/>
      <c r="BL564" s="5"/>
      <c r="BM564" s="5"/>
      <c r="BN564" s="5"/>
      <c r="BO564" s="5"/>
      <c r="BP564" s="5"/>
      <c r="BQ564" s="5"/>
      <c r="BR564" s="5"/>
      <c r="BS564" s="5"/>
      <c r="BT564" s="5"/>
      <c r="BU564" s="5"/>
    </row>
    <row r="565" spans="1:73" hidden="1" x14ac:dyDescent="0.25">
      <c r="A565" s="5"/>
      <c r="B565" s="5"/>
      <c r="C565" s="32" t="s">
        <v>1597</v>
      </c>
      <c r="D565" s="5"/>
      <c r="E565" s="38"/>
      <c r="F565" s="5"/>
      <c r="G565" s="32"/>
      <c r="H565" s="5"/>
      <c r="I565" s="5"/>
      <c r="J565" s="5"/>
      <c r="K565" s="5"/>
      <c r="L565" s="129"/>
      <c r="M565" s="129"/>
      <c r="N565" s="387"/>
      <c r="O565" s="379"/>
      <c r="P565" s="379"/>
      <c r="Q565" s="379"/>
      <c r="R565" s="379"/>
      <c r="S565" s="379"/>
      <c r="T565" s="379"/>
      <c r="U565" s="105"/>
      <c r="V565" s="105"/>
      <c r="W565" s="105"/>
      <c r="X565" s="105"/>
      <c r="Y565" s="5"/>
      <c r="Z565" s="5"/>
      <c r="AA565" s="5"/>
      <c r="AB565" s="5"/>
      <c r="AC565" s="5"/>
      <c r="AD565" s="5"/>
      <c r="AE565" s="5"/>
      <c r="AF565" s="5"/>
      <c r="AG565" s="5"/>
      <c r="AH565" s="5"/>
      <c r="AI565" s="5"/>
      <c r="AJ565" s="5"/>
      <c r="AK565" s="5"/>
      <c r="AL565" s="73" t="s">
        <v>1598</v>
      </c>
      <c r="AM565" s="5"/>
      <c r="AN565" s="5"/>
      <c r="AO565" s="5"/>
      <c r="AP565" s="5"/>
      <c r="AQ565" s="5"/>
      <c r="AR565" s="5"/>
      <c r="AS565" s="5"/>
      <c r="AT565" s="579" t="str">
        <f t="shared" si="17"/>
        <v/>
      </c>
      <c r="AU565" s="579"/>
      <c r="AV565" s="579" t="str">
        <f t="shared" si="18"/>
        <v>Yes</v>
      </c>
      <c r="AW565" s="579"/>
      <c r="AX565" s="108" t="s">
        <v>725</v>
      </c>
      <c r="AY565" s="5"/>
      <c r="AZ565" s="5"/>
      <c r="BA565" s="5"/>
      <c r="BB565" s="579" t="b">
        <f t="shared" si="19"/>
        <v>0</v>
      </c>
      <c r="BC565" s="579"/>
      <c r="BD565" s="5"/>
      <c r="BE565" s="5"/>
      <c r="BF565" s="5"/>
      <c r="BG565" s="5"/>
      <c r="BH565" s="5"/>
      <c r="BI565" s="5"/>
      <c r="BJ565" s="5"/>
      <c r="BK565" s="5"/>
      <c r="BL565" s="5"/>
      <c r="BM565" s="5"/>
      <c r="BN565" s="5"/>
      <c r="BO565" s="5"/>
      <c r="BP565" s="5"/>
      <c r="BQ565" s="5"/>
      <c r="BR565" s="5"/>
      <c r="BS565" s="5"/>
      <c r="BT565" s="5"/>
      <c r="BU565" s="5"/>
    </row>
    <row r="566" spans="1:73" hidden="1" x14ac:dyDescent="0.25">
      <c r="A566" s="5"/>
      <c r="B566" s="5"/>
      <c r="C566" s="32" t="s">
        <v>1599</v>
      </c>
      <c r="D566" s="5"/>
      <c r="E566" s="38"/>
      <c r="F566" s="5"/>
      <c r="G566" s="32"/>
      <c r="H566" s="5"/>
      <c r="I566" s="5"/>
      <c r="J566" s="5"/>
      <c r="K566" s="5"/>
      <c r="L566" s="129"/>
      <c r="M566" s="129"/>
      <c r="N566" s="387"/>
      <c r="O566" s="379"/>
      <c r="P566" s="379"/>
      <c r="Q566" s="379"/>
      <c r="R566" s="379"/>
      <c r="S566" s="379"/>
      <c r="T566" s="379"/>
      <c r="U566" s="105"/>
      <c r="V566" s="105"/>
      <c r="W566" s="105"/>
      <c r="X566" s="105"/>
      <c r="Y566" s="5"/>
      <c r="Z566" s="5"/>
      <c r="AA566" s="5"/>
      <c r="AB566" s="5"/>
      <c r="AC566" s="5"/>
      <c r="AD566" s="5"/>
      <c r="AE566" s="5"/>
      <c r="AF566" s="5"/>
      <c r="AG566" s="5"/>
      <c r="AH566" s="5"/>
      <c r="AI566" s="5"/>
      <c r="AJ566" s="5"/>
      <c r="AK566" s="5"/>
      <c r="AL566" s="105" t="s">
        <v>1600</v>
      </c>
      <c r="AM566" s="5"/>
      <c r="AN566" s="5"/>
      <c r="AO566" s="5"/>
      <c r="AP566" s="5"/>
      <c r="AQ566" s="5"/>
      <c r="AR566" s="5"/>
      <c r="AS566" s="5"/>
      <c r="AT566" s="579" t="str">
        <f t="shared" si="17"/>
        <v/>
      </c>
      <c r="AU566" s="579"/>
      <c r="AV566" s="579" t="str">
        <f t="shared" si="18"/>
        <v>Yes</v>
      </c>
      <c r="AW566" s="579"/>
      <c r="AX566" s="109" t="s">
        <v>733</v>
      </c>
      <c r="AY566" s="5"/>
      <c r="AZ566" s="5"/>
      <c r="BA566" s="5"/>
      <c r="BB566" s="579" t="b">
        <f t="shared" si="19"/>
        <v>0</v>
      </c>
      <c r="BC566" s="579"/>
      <c r="BD566" s="5"/>
      <c r="BE566" s="5"/>
      <c r="BF566" s="5"/>
      <c r="BG566" s="5"/>
      <c r="BH566" s="5"/>
      <c r="BI566" s="5"/>
      <c r="BJ566" s="5"/>
      <c r="BK566" s="5"/>
      <c r="BL566" s="5"/>
      <c r="BM566" s="5"/>
      <c r="BN566" s="5"/>
      <c r="BO566" s="5"/>
      <c r="BP566" s="5"/>
      <c r="BQ566" s="5"/>
      <c r="BR566" s="5"/>
      <c r="BS566" s="5"/>
      <c r="BT566" s="5"/>
      <c r="BU566" s="5"/>
    </row>
    <row r="567" spans="1:73" hidden="1" x14ac:dyDescent="0.25">
      <c r="A567" s="5"/>
      <c r="B567" s="5"/>
      <c r="C567" s="32" t="s">
        <v>1601</v>
      </c>
      <c r="D567" s="5"/>
      <c r="E567" s="38"/>
      <c r="F567" s="5"/>
      <c r="G567" s="32"/>
      <c r="H567" s="5"/>
      <c r="I567" s="5"/>
      <c r="J567" s="5"/>
      <c r="K567" s="5"/>
      <c r="L567" s="129"/>
      <c r="M567" s="129"/>
      <c r="N567" s="387"/>
      <c r="O567" s="379"/>
      <c r="P567" s="379"/>
      <c r="Q567" s="379"/>
      <c r="R567" s="379"/>
      <c r="S567" s="379"/>
      <c r="T567" s="379"/>
      <c r="U567" s="105"/>
      <c r="V567" s="105"/>
      <c r="W567" s="105"/>
      <c r="X567" s="105"/>
      <c r="Y567" s="5"/>
      <c r="Z567" s="5"/>
      <c r="AA567" s="5"/>
      <c r="AB567" s="5"/>
      <c r="AC567" s="5"/>
      <c r="AD567" s="5"/>
      <c r="AE567" s="5"/>
      <c r="AF567" s="5"/>
      <c r="AG567" s="5"/>
      <c r="AH567" s="5"/>
      <c r="AI567" s="5"/>
      <c r="AJ567" s="5"/>
      <c r="AK567" s="5"/>
      <c r="AL567" s="105" t="s">
        <v>1602</v>
      </c>
      <c r="AM567" s="5"/>
      <c r="AN567" s="5"/>
      <c r="AO567" s="5"/>
      <c r="AP567" s="5"/>
      <c r="AQ567" s="5"/>
      <c r="AR567" s="5"/>
      <c r="AS567" s="5"/>
      <c r="AT567" s="579" t="str">
        <f t="shared" si="17"/>
        <v/>
      </c>
      <c r="AU567" s="579"/>
      <c r="AV567" s="579" t="str">
        <f t="shared" si="18"/>
        <v>Yes</v>
      </c>
      <c r="AW567" s="579"/>
      <c r="AX567" s="31" t="s">
        <v>797</v>
      </c>
      <c r="AY567" s="5"/>
      <c r="AZ567" s="5"/>
      <c r="BA567" s="5"/>
      <c r="BB567" s="579" t="b">
        <f t="shared" si="19"/>
        <v>0</v>
      </c>
      <c r="BC567" s="579"/>
      <c r="BD567" s="5"/>
      <c r="BE567" s="5"/>
      <c r="BF567" s="5"/>
      <c r="BG567" s="5"/>
      <c r="BH567" s="5"/>
      <c r="BI567" s="5"/>
      <c r="BJ567" s="5"/>
      <c r="BK567" s="5"/>
      <c r="BL567" s="5"/>
      <c r="BM567" s="5"/>
      <c r="BN567" s="5"/>
      <c r="BO567" s="5"/>
      <c r="BP567" s="5"/>
      <c r="BQ567" s="5"/>
      <c r="BR567" s="5"/>
      <c r="BS567" s="5"/>
      <c r="BT567" s="5"/>
      <c r="BU567" s="5"/>
    </row>
    <row r="568" spans="1:73" hidden="1" x14ac:dyDescent="0.25">
      <c r="A568" s="5"/>
      <c r="B568" s="5"/>
      <c r="C568" s="32" t="s">
        <v>1603</v>
      </c>
      <c r="D568" s="5"/>
      <c r="E568" s="38"/>
      <c r="F568" s="5"/>
      <c r="G568" s="32"/>
      <c r="H568" s="5"/>
      <c r="I568" s="5"/>
      <c r="J568" s="5"/>
      <c r="K568" s="5"/>
      <c r="L568" s="129"/>
      <c r="M568" s="129"/>
      <c r="N568" s="387"/>
      <c r="O568" s="379"/>
      <c r="P568" s="379"/>
      <c r="Q568" s="379"/>
      <c r="R568" s="379"/>
      <c r="S568" s="379"/>
      <c r="T568" s="379"/>
      <c r="U568" s="105"/>
      <c r="V568" s="105"/>
      <c r="W568" s="105"/>
      <c r="X568" s="105"/>
      <c r="Y568" s="5"/>
      <c r="Z568" s="5"/>
      <c r="AA568" s="5"/>
      <c r="AB568" s="5"/>
      <c r="AC568" s="5"/>
      <c r="AD568" s="5"/>
      <c r="AE568" s="5"/>
      <c r="AF568" s="5"/>
      <c r="AG568" s="5"/>
      <c r="AH568" s="5"/>
      <c r="AI568" s="5"/>
      <c r="AJ568" s="5"/>
      <c r="AK568" s="5"/>
      <c r="AL568" s="105" t="s">
        <v>1604</v>
      </c>
      <c r="AM568" s="5"/>
      <c r="AN568" s="5"/>
      <c r="AO568" s="5"/>
      <c r="AP568" s="5"/>
      <c r="AQ568" s="5"/>
      <c r="AR568" s="5"/>
      <c r="AS568" s="5"/>
      <c r="AT568" s="579" t="str">
        <f t="shared" si="17"/>
        <v/>
      </c>
      <c r="AU568" s="579"/>
      <c r="AV568" s="579" t="str">
        <f t="shared" si="18"/>
        <v>Yes</v>
      </c>
      <c r="AW568" s="579"/>
      <c r="AX568" s="109" t="s">
        <v>733</v>
      </c>
      <c r="AY568" s="5"/>
      <c r="AZ568" s="5"/>
      <c r="BA568" s="5"/>
      <c r="BB568" s="579" t="b">
        <f t="shared" si="19"/>
        <v>0</v>
      </c>
      <c r="BC568" s="579"/>
      <c r="BD568" s="5"/>
      <c r="BE568" s="5"/>
      <c r="BF568" s="5"/>
      <c r="BG568" s="5"/>
      <c r="BH568" s="5"/>
      <c r="BI568" s="5"/>
      <c r="BJ568" s="5"/>
      <c r="BK568" s="5"/>
      <c r="BL568" s="5"/>
      <c r="BM568" s="5"/>
      <c r="BN568" s="5"/>
      <c r="BO568" s="5"/>
      <c r="BP568" s="5"/>
      <c r="BQ568" s="5"/>
      <c r="BR568" s="5"/>
      <c r="BS568" s="5"/>
      <c r="BT568" s="5"/>
      <c r="BU568" s="5"/>
    </row>
    <row r="569" spans="1:73" hidden="1" x14ac:dyDescent="0.25">
      <c r="A569" s="5"/>
      <c r="B569" s="5"/>
      <c r="C569" s="32" t="s">
        <v>1605</v>
      </c>
      <c r="D569" s="5"/>
      <c r="E569" s="38"/>
      <c r="F569" s="5"/>
      <c r="G569" s="32"/>
      <c r="H569" s="5"/>
      <c r="I569" s="5"/>
      <c r="J569" s="5"/>
      <c r="K569" s="5"/>
      <c r="L569" s="129"/>
      <c r="M569" s="129"/>
      <c r="N569" s="387"/>
      <c r="O569" s="379"/>
      <c r="P569" s="379"/>
      <c r="Q569" s="379"/>
      <c r="R569" s="379"/>
      <c r="S569" s="379"/>
      <c r="T569" s="379"/>
      <c r="U569" s="105"/>
      <c r="V569" s="105"/>
      <c r="W569" s="105"/>
      <c r="X569" s="105"/>
      <c r="Y569" s="5"/>
      <c r="Z569" s="5"/>
      <c r="AA569" s="5"/>
      <c r="AB569" s="5"/>
      <c r="AC569" s="5"/>
      <c r="AD569" s="5"/>
      <c r="AE569" s="5"/>
      <c r="AF569" s="5"/>
      <c r="AG569" s="5"/>
      <c r="AH569" s="5"/>
      <c r="AI569" s="5"/>
      <c r="AJ569" s="5"/>
      <c r="AK569" s="5"/>
      <c r="AL569" s="105" t="s">
        <v>1606</v>
      </c>
      <c r="AM569" s="5"/>
      <c r="AN569" s="5"/>
      <c r="AO569" s="5"/>
      <c r="AP569" s="5"/>
      <c r="AQ569" s="5"/>
      <c r="AR569" s="5"/>
      <c r="AS569" s="5"/>
      <c r="AT569" s="579" t="str">
        <f t="shared" si="17"/>
        <v/>
      </c>
      <c r="AU569" s="579"/>
      <c r="AV569" s="579" t="str">
        <f t="shared" si="18"/>
        <v>Yes</v>
      </c>
      <c r="AW569" s="579"/>
      <c r="AX569" s="109" t="s">
        <v>733</v>
      </c>
      <c r="AY569" s="5"/>
      <c r="AZ569" s="5"/>
      <c r="BA569" s="5"/>
      <c r="BB569" s="579" t="b">
        <f t="shared" si="19"/>
        <v>0</v>
      </c>
      <c r="BC569" s="579"/>
      <c r="BD569" s="5"/>
      <c r="BE569" s="5"/>
      <c r="BF569" s="5"/>
      <c r="BG569" s="5"/>
      <c r="BH569" s="5"/>
      <c r="BI569" s="5"/>
      <c r="BJ569" s="5"/>
      <c r="BK569" s="5"/>
      <c r="BL569" s="5"/>
      <c r="BM569" s="5"/>
      <c r="BN569" s="5"/>
      <c r="BO569" s="5"/>
      <c r="BP569" s="5"/>
      <c r="BQ569" s="5"/>
      <c r="BR569" s="5"/>
      <c r="BS569" s="5"/>
      <c r="BT569" s="5"/>
      <c r="BU569" s="5"/>
    </row>
    <row r="570" spans="1:73" hidden="1" x14ac:dyDescent="0.25">
      <c r="A570" s="5"/>
      <c r="B570" s="5"/>
      <c r="C570" s="32" t="s">
        <v>1607</v>
      </c>
      <c r="D570" s="5"/>
      <c r="E570" s="38"/>
      <c r="F570" s="5"/>
      <c r="G570" s="32"/>
      <c r="H570" s="5"/>
      <c r="I570" s="5"/>
      <c r="J570" s="5"/>
      <c r="K570" s="5"/>
      <c r="L570" s="129"/>
      <c r="M570" s="129"/>
      <c r="N570" s="387"/>
      <c r="O570" s="379"/>
      <c r="P570" s="379"/>
      <c r="Q570" s="379"/>
      <c r="R570" s="379"/>
      <c r="S570" s="379"/>
      <c r="T570" s="379"/>
      <c r="U570" s="105"/>
      <c r="V570" s="105"/>
      <c r="W570" s="105"/>
      <c r="X570" s="105"/>
      <c r="Y570" s="5"/>
      <c r="Z570" s="5"/>
      <c r="AA570" s="5"/>
      <c r="AB570" s="5"/>
      <c r="AC570" s="5"/>
      <c r="AD570" s="5"/>
      <c r="AE570" s="5"/>
      <c r="AF570" s="5"/>
      <c r="AG570" s="5"/>
      <c r="AH570" s="5"/>
      <c r="AI570" s="5"/>
      <c r="AJ570" s="5"/>
      <c r="AK570" s="5"/>
      <c r="AL570" s="105" t="s">
        <v>1608</v>
      </c>
      <c r="AM570" s="5"/>
      <c r="AN570" s="5"/>
      <c r="AO570" s="5"/>
      <c r="AP570" s="5"/>
      <c r="AQ570" s="5"/>
      <c r="AR570" s="5"/>
      <c r="AS570" s="5"/>
      <c r="AT570" s="579" t="str">
        <f t="shared" si="17"/>
        <v/>
      </c>
      <c r="AU570" s="579"/>
      <c r="AV570" s="579" t="str">
        <f t="shared" si="18"/>
        <v>Yes</v>
      </c>
      <c r="AW570" s="579"/>
      <c r="AX570" s="109" t="s">
        <v>733</v>
      </c>
      <c r="AY570" s="5"/>
      <c r="AZ570" s="5"/>
      <c r="BA570" s="5"/>
      <c r="BB570" s="579" t="b">
        <f t="shared" si="19"/>
        <v>0</v>
      </c>
      <c r="BC570" s="579"/>
      <c r="BD570" s="5"/>
      <c r="BE570" s="5"/>
      <c r="BF570" s="5"/>
      <c r="BG570" s="5"/>
      <c r="BH570" s="5"/>
      <c r="BI570" s="5"/>
      <c r="BJ570" s="5"/>
      <c r="BK570" s="5"/>
      <c r="BL570" s="5"/>
      <c r="BM570" s="5"/>
      <c r="BN570" s="5"/>
      <c r="BO570" s="5"/>
      <c r="BP570" s="5"/>
      <c r="BQ570" s="5"/>
      <c r="BR570" s="5"/>
      <c r="BS570" s="5"/>
      <c r="BT570" s="5"/>
      <c r="BU570" s="5"/>
    </row>
    <row r="571" spans="1:73" hidden="1" x14ac:dyDescent="0.25">
      <c r="A571" s="5"/>
      <c r="B571" s="5"/>
      <c r="C571" s="32" t="s">
        <v>1609</v>
      </c>
      <c r="D571" s="5"/>
      <c r="E571" s="38"/>
      <c r="F571" s="5"/>
      <c r="G571" s="32"/>
      <c r="H571" s="5"/>
      <c r="I571" s="5"/>
      <c r="J571" s="5"/>
      <c r="K571" s="5"/>
      <c r="L571" s="129"/>
      <c r="M571" s="129"/>
      <c r="N571" s="387"/>
      <c r="O571" s="379"/>
      <c r="P571" s="379"/>
      <c r="Q571" s="379"/>
      <c r="R571" s="379"/>
      <c r="S571" s="379"/>
      <c r="T571" s="379"/>
      <c r="U571" s="105"/>
      <c r="V571" s="105"/>
      <c r="W571" s="105"/>
      <c r="X571" s="105"/>
      <c r="Y571" s="5"/>
      <c r="Z571" s="5"/>
      <c r="AA571" s="5"/>
      <c r="AB571" s="5"/>
      <c r="AC571" s="5"/>
      <c r="AD571" s="5"/>
      <c r="AE571" s="5"/>
      <c r="AF571" s="5"/>
      <c r="AG571" s="5"/>
      <c r="AH571" s="5"/>
      <c r="AI571" s="5"/>
      <c r="AJ571" s="5"/>
      <c r="AK571" s="5"/>
      <c r="AL571" s="105" t="s">
        <v>1610</v>
      </c>
      <c r="AM571" s="5"/>
      <c r="AN571" s="5"/>
      <c r="AO571" s="5"/>
      <c r="AP571" s="5"/>
      <c r="AQ571" s="5"/>
      <c r="AR571" s="5"/>
      <c r="AS571" s="5"/>
      <c r="AT571" s="579" t="str">
        <f t="shared" si="17"/>
        <v/>
      </c>
      <c r="AU571" s="579"/>
      <c r="AV571" s="579" t="str">
        <f t="shared" si="18"/>
        <v>No</v>
      </c>
      <c r="AW571" s="579"/>
      <c r="AX571" s="109" t="s">
        <v>729</v>
      </c>
      <c r="AY571" s="5"/>
      <c r="AZ571" s="5"/>
      <c r="BA571" s="5"/>
      <c r="BB571" s="579" t="b">
        <f t="shared" si="19"/>
        <v>0</v>
      </c>
      <c r="BC571" s="579"/>
      <c r="BD571" s="5"/>
      <c r="BE571" s="5"/>
      <c r="BF571" s="5"/>
      <c r="BG571" s="5"/>
      <c r="BH571" s="5"/>
      <c r="BI571" s="5"/>
      <c r="BJ571" s="5"/>
      <c r="BK571" s="5"/>
      <c r="BL571" s="5"/>
      <c r="BM571" s="5"/>
      <c r="BN571" s="5"/>
      <c r="BO571" s="5"/>
      <c r="BP571" s="5"/>
      <c r="BQ571" s="5"/>
      <c r="BR571" s="5"/>
      <c r="BS571" s="5"/>
      <c r="BT571" s="5"/>
      <c r="BU571" s="5"/>
    </row>
    <row r="572" spans="1:73" hidden="1" x14ac:dyDescent="0.25">
      <c r="A572" s="5"/>
      <c r="B572" s="5"/>
      <c r="C572" s="32" t="s">
        <v>1611</v>
      </c>
      <c r="D572" s="5"/>
      <c r="E572" s="38"/>
      <c r="F572" s="5"/>
      <c r="G572" s="32"/>
      <c r="H572" s="5"/>
      <c r="I572" s="5"/>
      <c r="J572" s="5"/>
      <c r="K572" s="5"/>
      <c r="L572" s="129"/>
      <c r="M572" s="129"/>
      <c r="N572" s="387"/>
      <c r="O572" s="379"/>
      <c r="P572" s="379"/>
      <c r="Q572" s="379"/>
      <c r="R572" s="379"/>
      <c r="S572" s="379"/>
      <c r="T572" s="379"/>
      <c r="U572" s="105"/>
      <c r="V572" s="105"/>
      <c r="W572" s="105"/>
      <c r="X572" s="105"/>
      <c r="Y572" s="5"/>
      <c r="Z572" s="5"/>
      <c r="AA572" s="5"/>
      <c r="AB572" s="5"/>
      <c r="AC572" s="5"/>
      <c r="AD572" s="5"/>
      <c r="AE572" s="5"/>
      <c r="AF572" s="5"/>
      <c r="AG572" s="5"/>
      <c r="AH572" s="5"/>
      <c r="AI572" s="5"/>
      <c r="AJ572" s="5"/>
      <c r="AK572" s="5"/>
      <c r="AL572" s="105" t="s">
        <v>1612</v>
      </c>
      <c r="AM572" s="5"/>
      <c r="AN572" s="5"/>
      <c r="AO572" s="5"/>
      <c r="AP572" s="5"/>
      <c r="AQ572" s="5"/>
      <c r="AR572" s="5"/>
      <c r="AS572" s="5"/>
      <c r="AT572" s="579" t="str">
        <f t="shared" si="17"/>
        <v/>
      </c>
      <c r="AU572" s="579"/>
      <c r="AV572" s="579" t="str">
        <f t="shared" si="18"/>
        <v>Yes</v>
      </c>
      <c r="AW572" s="579"/>
      <c r="AX572" s="109" t="s">
        <v>733</v>
      </c>
      <c r="AY572" s="5"/>
      <c r="AZ572" s="5"/>
      <c r="BA572" s="5"/>
      <c r="BB572" s="579" t="b">
        <f t="shared" si="19"/>
        <v>0</v>
      </c>
      <c r="BC572" s="579"/>
      <c r="BD572" s="5"/>
      <c r="BE572" s="5"/>
      <c r="BF572" s="5"/>
      <c r="BG572" s="5"/>
      <c r="BH572" s="5"/>
      <c r="BI572" s="5"/>
      <c r="BJ572" s="5"/>
      <c r="BK572" s="5"/>
      <c r="BL572" s="5"/>
      <c r="BM572" s="5"/>
      <c r="BN572" s="5"/>
      <c r="BO572" s="5"/>
      <c r="BP572" s="5"/>
      <c r="BQ572" s="5"/>
      <c r="BR572" s="5"/>
      <c r="BS572" s="5"/>
      <c r="BT572" s="5"/>
      <c r="BU572" s="5"/>
    </row>
    <row r="573" spans="1:73" hidden="1" x14ac:dyDescent="0.25">
      <c r="A573" s="5"/>
      <c r="B573" s="5"/>
      <c r="C573" s="32" t="s">
        <v>1613</v>
      </c>
      <c r="D573" s="5"/>
      <c r="E573" s="38"/>
      <c r="F573" s="5"/>
      <c r="G573" s="32"/>
      <c r="H573" s="5"/>
      <c r="I573" s="5"/>
      <c r="J573" s="5"/>
      <c r="K573" s="5"/>
      <c r="L573" s="129"/>
      <c r="M573" s="129"/>
      <c r="N573" s="387"/>
      <c r="O573" s="379"/>
      <c r="P573" s="379"/>
      <c r="Q573" s="379"/>
      <c r="R573" s="379"/>
      <c r="S573" s="379"/>
      <c r="T573" s="379"/>
      <c r="U573" s="105"/>
      <c r="V573" s="105"/>
      <c r="W573" s="105"/>
      <c r="X573" s="105"/>
      <c r="Y573" s="5"/>
      <c r="Z573" s="5"/>
      <c r="AA573" s="5"/>
      <c r="AB573" s="5"/>
      <c r="AC573" s="5"/>
      <c r="AD573" s="5"/>
      <c r="AE573" s="5"/>
      <c r="AF573" s="5"/>
      <c r="AG573" s="5"/>
      <c r="AH573" s="5"/>
      <c r="AI573" s="5"/>
      <c r="AJ573" s="5"/>
      <c r="AK573" s="5"/>
      <c r="AL573" s="110" t="s">
        <v>1614</v>
      </c>
      <c r="AM573" s="5"/>
      <c r="AN573" s="5"/>
      <c r="AO573" s="5"/>
      <c r="AP573" s="5"/>
      <c r="AQ573" s="5"/>
      <c r="AR573" s="5"/>
      <c r="AS573" s="5"/>
      <c r="AT573" s="579" t="str">
        <f t="shared" si="17"/>
        <v/>
      </c>
      <c r="AU573" s="579"/>
      <c r="AV573" s="579" t="str">
        <f t="shared" si="18"/>
        <v>Yes</v>
      </c>
      <c r="AW573" s="579"/>
      <c r="AX573" s="108" t="s">
        <v>725</v>
      </c>
      <c r="AY573" s="5"/>
      <c r="AZ573" s="5"/>
      <c r="BA573" s="5"/>
      <c r="BB573" s="579" t="b">
        <f t="shared" si="19"/>
        <v>0</v>
      </c>
      <c r="BC573" s="579"/>
      <c r="BD573" s="5"/>
      <c r="BE573" s="5"/>
      <c r="BF573" s="5"/>
      <c r="BG573" s="5"/>
      <c r="BH573" s="5"/>
      <c r="BI573" s="5"/>
      <c r="BJ573" s="5"/>
      <c r="BK573" s="5"/>
      <c r="BL573" s="5"/>
      <c r="BM573" s="5"/>
      <c r="BN573" s="5"/>
      <c r="BO573" s="5"/>
      <c r="BP573" s="5"/>
      <c r="BQ573" s="5"/>
      <c r="BR573" s="5"/>
      <c r="BS573" s="5"/>
      <c r="BT573" s="5"/>
      <c r="BU573" s="5"/>
    </row>
    <row r="574" spans="1:73" hidden="1" x14ac:dyDescent="0.25">
      <c r="A574" s="5"/>
      <c r="B574" s="5"/>
      <c r="C574" s="32" t="s">
        <v>1615</v>
      </c>
      <c r="D574" s="5"/>
      <c r="E574" s="38"/>
      <c r="F574" s="5"/>
      <c r="G574" s="32"/>
      <c r="H574" s="5"/>
      <c r="I574" s="5"/>
      <c r="J574" s="5"/>
      <c r="K574" s="5"/>
      <c r="L574" s="129"/>
      <c r="M574" s="129"/>
      <c r="N574" s="387"/>
      <c r="O574" s="379"/>
      <c r="P574" s="379"/>
      <c r="Q574" s="379"/>
      <c r="R574" s="379"/>
      <c r="S574" s="379"/>
      <c r="T574" s="379"/>
      <c r="U574" s="105"/>
      <c r="V574" s="105"/>
      <c r="W574" s="105"/>
      <c r="X574" s="105"/>
      <c r="Y574" s="5"/>
      <c r="Z574" s="5"/>
      <c r="AA574" s="5"/>
      <c r="AB574" s="5"/>
      <c r="AC574" s="5"/>
      <c r="AD574" s="5"/>
      <c r="AE574" s="5"/>
      <c r="AF574" s="5"/>
      <c r="AG574" s="5"/>
      <c r="AH574" s="5"/>
      <c r="AI574" s="5"/>
      <c r="AJ574" s="5"/>
      <c r="AK574" s="5"/>
      <c r="AL574" s="105" t="s">
        <v>1616</v>
      </c>
      <c r="AM574" s="5"/>
      <c r="AN574" s="5"/>
      <c r="AO574" s="5"/>
      <c r="AP574" s="5"/>
      <c r="AQ574" s="5"/>
      <c r="AR574" s="5"/>
      <c r="AS574" s="5"/>
      <c r="AT574" s="579" t="str">
        <f t="shared" si="17"/>
        <v/>
      </c>
      <c r="AU574" s="579"/>
      <c r="AV574" s="579" t="str">
        <f t="shared" si="18"/>
        <v>No</v>
      </c>
      <c r="AW574" s="579"/>
      <c r="AX574" s="109" t="s">
        <v>729</v>
      </c>
      <c r="AY574" s="5"/>
      <c r="AZ574" s="5"/>
      <c r="BA574" s="5"/>
      <c r="BB574" s="579" t="b">
        <f t="shared" si="19"/>
        <v>0</v>
      </c>
      <c r="BC574" s="579"/>
      <c r="BD574" s="5"/>
      <c r="BE574" s="5"/>
      <c r="BF574" s="5"/>
      <c r="BG574" s="5"/>
      <c r="BH574" s="5"/>
      <c r="BI574" s="5"/>
      <c r="BJ574" s="5"/>
      <c r="BK574" s="5"/>
      <c r="BL574" s="5"/>
      <c r="BM574" s="5"/>
      <c r="BN574" s="5"/>
      <c r="BO574" s="5"/>
      <c r="BP574" s="5"/>
      <c r="BQ574" s="5"/>
      <c r="BR574" s="5"/>
      <c r="BS574" s="5"/>
      <c r="BT574" s="5"/>
      <c r="BU574" s="5"/>
    </row>
    <row r="575" spans="1:73" hidden="1" x14ac:dyDescent="0.25">
      <c r="A575" s="5"/>
      <c r="B575" s="5"/>
      <c r="C575" s="32" t="s">
        <v>1617</v>
      </c>
      <c r="D575" s="5"/>
      <c r="E575" s="38"/>
      <c r="F575" s="5"/>
      <c r="G575" s="32"/>
      <c r="H575" s="5"/>
      <c r="I575" s="5"/>
      <c r="J575" s="5"/>
      <c r="K575" s="5"/>
      <c r="L575" s="129"/>
      <c r="M575" s="129"/>
      <c r="N575" s="387"/>
      <c r="O575" s="379"/>
      <c r="P575" s="379"/>
      <c r="Q575" s="379"/>
      <c r="R575" s="379"/>
      <c r="S575" s="379"/>
      <c r="T575" s="379"/>
      <c r="U575" s="105"/>
      <c r="V575" s="105"/>
      <c r="W575" s="105"/>
      <c r="X575" s="105"/>
      <c r="Y575" s="5"/>
      <c r="Z575" s="5"/>
      <c r="AA575" s="5"/>
      <c r="AB575" s="5"/>
      <c r="AC575" s="5"/>
      <c r="AD575" s="5"/>
      <c r="AE575" s="5"/>
      <c r="AF575" s="5"/>
      <c r="AG575" s="5"/>
      <c r="AH575" s="5"/>
      <c r="AI575" s="5"/>
      <c r="AJ575" s="5"/>
      <c r="AK575" s="5"/>
      <c r="AL575" s="110" t="s">
        <v>1619</v>
      </c>
      <c r="AM575" s="5"/>
      <c r="AN575" s="5"/>
      <c r="AO575" s="5"/>
      <c r="AP575" s="5"/>
      <c r="AQ575" s="5"/>
      <c r="AR575" s="5"/>
      <c r="AS575" s="5"/>
      <c r="AT575" s="579" t="str">
        <f t="shared" ref="AT575:AT638" si="20">IF($AL575=$Q$183,"Yes","")</f>
        <v/>
      </c>
      <c r="AU575" s="579"/>
      <c r="AV575" s="579" t="str">
        <f t="shared" si="18"/>
        <v>Yes</v>
      </c>
      <c r="AW575" s="579"/>
      <c r="AX575" s="108" t="s">
        <v>725</v>
      </c>
      <c r="AY575" s="5"/>
      <c r="AZ575" s="5"/>
      <c r="BA575" s="5"/>
      <c r="BB575" s="579" t="b">
        <f t="shared" si="19"/>
        <v>0</v>
      </c>
      <c r="BC575" s="579"/>
      <c r="BD575" s="5"/>
      <c r="BE575" s="5"/>
      <c r="BF575" s="5"/>
      <c r="BG575" s="5"/>
      <c r="BH575" s="5"/>
      <c r="BI575" s="5"/>
      <c r="BJ575" s="5"/>
      <c r="BK575" s="5"/>
      <c r="BL575" s="5"/>
      <c r="BM575" s="5"/>
      <c r="BN575" s="5"/>
      <c r="BO575" s="5"/>
      <c r="BP575" s="5"/>
      <c r="BQ575" s="5"/>
      <c r="BR575" s="5"/>
      <c r="BS575" s="5"/>
      <c r="BT575" s="5"/>
      <c r="BU575" s="5"/>
    </row>
    <row r="576" spans="1:73" hidden="1" x14ac:dyDescent="0.25">
      <c r="A576" s="5"/>
      <c r="B576" s="5"/>
      <c r="C576" s="32" t="s">
        <v>1620</v>
      </c>
      <c r="D576" s="5"/>
      <c r="E576" s="38"/>
      <c r="F576" s="5"/>
      <c r="G576" s="32"/>
      <c r="H576" s="5"/>
      <c r="I576" s="5"/>
      <c r="J576" s="5"/>
      <c r="K576" s="5"/>
      <c r="L576" s="129"/>
      <c r="M576" s="129"/>
      <c r="N576" s="387"/>
      <c r="O576" s="379"/>
      <c r="P576" s="379"/>
      <c r="Q576" s="379"/>
      <c r="R576" s="379"/>
      <c r="S576" s="379"/>
      <c r="T576" s="379"/>
      <c r="U576" s="105"/>
      <c r="V576" s="105"/>
      <c r="W576" s="105"/>
      <c r="X576" s="105"/>
      <c r="Y576" s="5"/>
      <c r="Z576" s="5"/>
      <c r="AA576" s="5"/>
      <c r="AB576" s="5"/>
      <c r="AC576" s="5"/>
      <c r="AD576" s="5"/>
      <c r="AE576" s="5"/>
      <c r="AF576" s="5"/>
      <c r="AG576" s="5"/>
      <c r="AH576" s="5"/>
      <c r="AI576" s="5"/>
      <c r="AJ576" s="5"/>
      <c r="AK576" s="5"/>
      <c r="AL576" s="105" t="s">
        <v>1621</v>
      </c>
      <c r="AM576" s="5"/>
      <c r="AN576" s="5"/>
      <c r="AO576" s="5"/>
      <c r="AP576" s="5"/>
      <c r="AQ576" s="5"/>
      <c r="AR576" s="5"/>
      <c r="AS576" s="5"/>
      <c r="AT576" s="579" t="str">
        <f t="shared" si="20"/>
        <v/>
      </c>
      <c r="AU576" s="579"/>
      <c r="AV576" s="579" t="str">
        <f t="shared" ref="AV576:AV639" si="21">IF(AX576="90.1-2001","No","Yes")</f>
        <v>Yes</v>
      </c>
      <c r="AW576" s="579"/>
      <c r="AX576" s="109" t="s">
        <v>733</v>
      </c>
      <c r="AY576" s="5"/>
      <c r="AZ576" s="5"/>
      <c r="BA576" s="5"/>
      <c r="BB576" s="579" t="b">
        <f t="shared" ref="BB576:BB639" si="22">AND(AT576="Yes",AV576="Yes")</f>
        <v>0</v>
      </c>
      <c r="BC576" s="579"/>
      <c r="BD576" s="5"/>
      <c r="BE576" s="5"/>
      <c r="BF576" s="5"/>
      <c r="BG576" s="5"/>
      <c r="BH576" s="5"/>
      <c r="BI576" s="5"/>
      <c r="BJ576" s="5"/>
      <c r="BK576" s="5"/>
      <c r="BL576" s="5"/>
      <c r="BM576" s="5"/>
      <c r="BN576" s="5"/>
      <c r="BO576" s="5"/>
      <c r="BP576" s="5"/>
      <c r="BQ576" s="5"/>
      <c r="BR576" s="5"/>
      <c r="BS576" s="5"/>
      <c r="BT576" s="5"/>
      <c r="BU576" s="5"/>
    </row>
    <row r="577" spans="1:73" hidden="1" x14ac:dyDescent="0.25">
      <c r="A577" s="5"/>
      <c r="B577" s="5"/>
      <c r="C577" s="32" t="s">
        <v>1622</v>
      </c>
      <c r="D577" s="5"/>
      <c r="E577" s="38"/>
      <c r="F577" s="5"/>
      <c r="G577" s="32"/>
      <c r="H577" s="5"/>
      <c r="I577" s="5"/>
      <c r="J577" s="5"/>
      <c r="K577" s="5"/>
      <c r="L577" s="129"/>
      <c r="M577" s="129"/>
      <c r="N577" s="387"/>
      <c r="O577" s="379"/>
      <c r="P577" s="379"/>
      <c r="Q577" s="379"/>
      <c r="R577" s="379"/>
      <c r="S577" s="379"/>
      <c r="T577" s="379"/>
      <c r="U577" s="105"/>
      <c r="V577" s="105"/>
      <c r="W577" s="105"/>
      <c r="X577" s="105"/>
      <c r="Y577" s="5"/>
      <c r="Z577" s="5"/>
      <c r="AA577" s="5"/>
      <c r="AB577" s="5"/>
      <c r="AC577" s="5"/>
      <c r="AD577" s="5"/>
      <c r="AE577" s="5"/>
      <c r="AF577" s="5"/>
      <c r="AG577" s="5"/>
      <c r="AH577" s="5"/>
      <c r="AI577" s="5"/>
      <c r="AJ577" s="5"/>
      <c r="AK577" s="5"/>
      <c r="AL577" s="110" t="s">
        <v>1623</v>
      </c>
      <c r="AM577" s="5"/>
      <c r="AN577" s="5"/>
      <c r="AO577" s="5"/>
      <c r="AP577" s="5"/>
      <c r="AQ577" s="5"/>
      <c r="AR577" s="5"/>
      <c r="AS577" s="5"/>
      <c r="AT577" s="579" t="str">
        <f t="shared" si="20"/>
        <v/>
      </c>
      <c r="AU577" s="579"/>
      <c r="AV577" s="579" t="str">
        <f t="shared" si="21"/>
        <v>Yes</v>
      </c>
      <c r="AW577" s="579"/>
      <c r="AX577" s="108" t="s">
        <v>725</v>
      </c>
      <c r="AY577" s="5"/>
      <c r="AZ577" s="5"/>
      <c r="BA577" s="5"/>
      <c r="BB577" s="579" t="b">
        <f t="shared" si="22"/>
        <v>0</v>
      </c>
      <c r="BC577" s="579"/>
      <c r="BD577" s="5"/>
      <c r="BE577" s="5"/>
      <c r="BF577" s="5"/>
      <c r="BG577" s="5"/>
      <c r="BH577" s="5"/>
      <c r="BI577" s="5"/>
      <c r="BJ577" s="5"/>
      <c r="BK577" s="5"/>
      <c r="BL577" s="5"/>
      <c r="BM577" s="5"/>
      <c r="BN577" s="5"/>
      <c r="BO577" s="5"/>
      <c r="BP577" s="5"/>
      <c r="BQ577" s="5"/>
      <c r="BR577" s="5"/>
      <c r="BS577" s="5"/>
      <c r="BT577" s="5"/>
      <c r="BU577" s="5"/>
    </row>
    <row r="578" spans="1:73" hidden="1" x14ac:dyDescent="0.25">
      <c r="A578" s="5"/>
      <c r="B578" s="5"/>
      <c r="C578" s="32" t="s">
        <v>1624</v>
      </c>
      <c r="D578" s="5"/>
      <c r="E578" s="38"/>
      <c r="F578" s="5"/>
      <c r="G578" s="32"/>
      <c r="H578" s="5"/>
      <c r="I578" s="5"/>
      <c r="J578" s="5"/>
      <c r="K578" s="5"/>
      <c r="L578" s="129"/>
      <c r="M578" s="129"/>
      <c r="N578" s="387"/>
      <c r="O578" s="379"/>
      <c r="P578" s="379"/>
      <c r="Q578" s="379"/>
      <c r="R578" s="379"/>
      <c r="S578" s="379"/>
      <c r="T578" s="379"/>
      <c r="U578" s="105"/>
      <c r="V578" s="105"/>
      <c r="W578" s="105"/>
      <c r="X578" s="105"/>
      <c r="Y578" s="5"/>
      <c r="Z578" s="5"/>
      <c r="AA578" s="5"/>
      <c r="AB578" s="5"/>
      <c r="AC578" s="5"/>
      <c r="AD578" s="5"/>
      <c r="AE578" s="5"/>
      <c r="AF578" s="5"/>
      <c r="AG578" s="5"/>
      <c r="AH578" s="5"/>
      <c r="AI578" s="5"/>
      <c r="AJ578" s="5"/>
      <c r="AK578" s="5"/>
      <c r="AL578" s="107" t="s">
        <v>1626</v>
      </c>
      <c r="AM578" s="5"/>
      <c r="AN578" s="5"/>
      <c r="AO578" s="5"/>
      <c r="AP578" s="5"/>
      <c r="AQ578" s="5"/>
      <c r="AR578" s="5"/>
      <c r="AS578" s="5"/>
      <c r="AT578" s="579" t="str">
        <f t="shared" si="20"/>
        <v/>
      </c>
      <c r="AU578" s="579"/>
      <c r="AV578" s="579" t="str">
        <f t="shared" si="21"/>
        <v>Yes</v>
      </c>
      <c r="AW578" s="579"/>
      <c r="AX578" s="108" t="s">
        <v>725</v>
      </c>
      <c r="AY578" s="5"/>
      <c r="AZ578" s="5"/>
      <c r="BA578" s="5"/>
      <c r="BB578" s="579" t="b">
        <f t="shared" si="22"/>
        <v>0</v>
      </c>
      <c r="BC578" s="579"/>
      <c r="BD578" s="5"/>
      <c r="BE578" s="5"/>
      <c r="BF578" s="5"/>
      <c r="BG578" s="5"/>
      <c r="BH578" s="5"/>
      <c r="BI578" s="5"/>
      <c r="BJ578" s="5"/>
      <c r="BK578" s="5"/>
      <c r="BL578" s="5"/>
      <c r="BM578" s="5"/>
      <c r="BN578" s="5"/>
      <c r="BO578" s="5"/>
      <c r="BP578" s="5"/>
      <c r="BQ578" s="5"/>
      <c r="BR578" s="5"/>
      <c r="BS578" s="5"/>
      <c r="BT578" s="5"/>
      <c r="BU578" s="5"/>
    </row>
    <row r="579" spans="1:73" hidden="1" x14ac:dyDescent="0.25">
      <c r="A579" s="5"/>
      <c r="B579" s="5"/>
      <c r="C579" s="32" t="s">
        <v>1627</v>
      </c>
      <c r="D579" s="5"/>
      <c r="E579" s="38"/>
      <c r="F579" s="5"/>
      <c r="G579" s="32"/>
      <c r="H579" s="5"/>
      <c r="I579" s="5"/>
      <c r="J579" s="5"/>
      <c r="K579" s="5"/>
      <c r="L579" s="129"/>
      <c r="M579" s="129"/>
      <c r="N579" s="387"/>
      <c r="O579" s="379"/>
      <c r="P579" s="379"/>
      <c r="Q579" s="379"/>
      <c r="R579" s="379"/>
      <c r="S579" s="379"/>
      <c r="T579" s="379"/>
      <c r="U579" s="105"/>
      <c r="V579" s="105"/>
      <c r="W579" s="105"/>
      <c r="X579" s="105"/>
      <c r="Y579" s="5"/>
      <c r="Z579" s="5"/>
      <c r="AA579" s="5"/>
      <c r="AB579" s="5"/>
      <c r="AC579" s="5"/>
      <c r="AD579" s="5"/>
      <c r="AE579" s="5"/>
      <c r="AF579" s="5"/>
      <c r="AG579" s="5"/>
      <c r="AH579" s="5"/>
      <c r="AI579" s="5"/>
      <c r="AJ579" s="5"/>
      <c r="AK579" s="5"/>
      <c r="AL579" s="105" t="s">
        <v>1629</v>
      </c>
      <c r="AM579" s="5"/>
      <c r="AN579" s="5"/>
      <c r="AO579" s="5"/>
      <c r="AP579" s="5"/>
      <c r="AQ579" s="5"/>
      <c r="AR579" s="5"/>
      <c r="AS579" s="5"/>
      <c r="AT579" s="579" t="str">
        <f t="shared" si="20"/>
        <v/>
      </c>
      <c r="AU579" s="579"/>
      <c r="AV579" s="579" t="str">
        <f t="shared" si="21"/>
        <v>No</v>
      </c>
      <c r="AW579" s="579"/>
      <c r="AX579" s="109" t="s">
        <v>729</v>
      </c>
      <c r="AY579" s="5"/>
      <c r="AZ579" s="5"/>
      <c r="BA579" s="5"/>
      <c r="BB579" s="579" t="b">
        <f t="shared" si="22"/>
        <v>0</v>
      </c>
      <c r="BC579" s="579"/>
      <c r="BD579" s="5"/>
      <c r="BE579" s="5"/>
      <c r="BF579" s="5"/>
      <c r="BG579" s="5"/>
      <c r="BH579" s="5"/>
      <c r="BI579" s="5"/>
      <c r="BJ579" s="5"/>
      <c r="BK579" s="5"/>
      <c r="BL579" s="5"/>
      <c r="BM579" s="5"/>
      <c r="BN579" s="5"/>
      <c r="BO579" s="5"/>
      <c r="BP579" s="5"/>
      <c r="BQ579" s="5"/>
      <c r="BR579" s="5"/>
      <c r="BS579" s="5"/>
      <c r="BT579" s="5"/>
      <c r="BU579" s="5"/>
    </row>
    <row r="580" spans="1:73" hidden="1" x14ac:dyDescent="0.25">
      <c r="A580" s="5"/>
      <c r="B580" s="5"/>
      <c r="C580" s="32" t="s">
        <v>1630</v>
      </c>
      <c r="D580" s="5"/>
      <c r="E580" s="38"/>
      <c r="F580" s="5"/>
      <c r="G580" s="32"/>
      <c r="H580" s="5"/>
      <c r="I580" s="5"/>
      <c r="J580" s="5"/>
      <c r="K580" s="5"/>
      <c r="L580" s="129"/>
      <c r="M580" s="129"/>
      <c r="N580" s="387"/>
      <c r="O580" s="379"/>
      <c r="P580" s="379"/>
      <c r="Q580" s="379"/>
      <c r="R580" s="379"/>
      <c r="S580" s="379"/>
      <c r="T580" s="379"/>
      <c r="U580" s="105"/>
      <c r="V580" s="105"/>
      <c r="W580" s="105"/>
      <c r="X580" s="105"/>
      <c r="Y580" s="5"/>
      <c r="Z580" s="5"/>
      <c r="AA580" s="5"/>
      <c r="AB580" s="5"/>
      <c r="AC580" s="5"/>
      <c r="AD580" s="5"/>
      <c r="AE580" s="5"/>
      <c r="AF580" s="5"/>
      <c r="AG580" s="5"/>
      <c r="AH580" s="5"/>
      <c r="AI580" s="5"/>
      <c r="AJ580" s="5"/>
      <c r="AK580" s="5"/>
      <c r="AL580" s="107" t="s">
        <v>1631</v>
      </c>
      <c r="AM580" s="5"/>
      <c r="AN580" s="5"/>
      <c r="AO580" s="5"/>
      <c r="AP580" s="5"/>
      <c r="AQ580" s="5"/>
      <c r="AR580" s="5"/>
      <c r="AS580" s="5"/>
      <c r="AT580" s="579" t="str">
        <f t="shared" si="20"/>
        <v/>
      </c>
      <c r="AU580" s="579"/>
      <c r="AV580" s="579" t="str">
        <f t="shared" si="21"/>
        <v>Yes</v>
      </c>
      <c r="AW580" s="579"/>
      <c r="AX580" s="108" t="s">
        <v>725</v>
      </c>
      <c r="AY580" s="5"/>
      <c r="AZ580" s="5"/>
      <c r="BA580" s="5"/>
      <c r="BB580" s="579" t="b">
        <f t="shared" si="22"/>
        <v>0</v>
      </c>
      <c r="BC580" s="579"/>
      <c r="BD580" s="5"/>
      <c r="BE580" s="5"/>
      <c r="BF580" s="5"/>
      <c r="BG580" s="5"/>
      <c r="BH580" s="5"/>
      <c r="BI580" s="5"/>
      <c r="BJ580" s="5"/>
      <c r="BK580" s="5"/>
      <c r="BL580" s="5"/>
      <c r="BM580" s="5"/>
      <c r="BN580" s="5"/>
      <c r="BO580" s="5"/>
      <c r="BP580" s="5"/>
      <c r="BQ580" s="5"/>
      <c r="BR580" s="5"/>
      <c r="BS580" s="5"/>
      <c r="BT580" s="5"/>
      <c r="BU580" s="5"/>
    </row>
    <row r="581" spans="1:73" hidden="1" x14ac:dyDescent="0.25">
      <c r="A581" s="5"/>
      <c r="B581" s="5"/>
      <c r="C581" s="32" t="s">
        <v>1632</v>
      </c>
      <c r="D581" s="5"/>
      <c r="E581" s="38"/>
      <c r="F581" s="5"/>
      <c r="G581" s="32"/>
      <c r="H581" s="5"/>
      <c r="I581" s="5"/>
      <c r="J581" s="5"/>
      <c r="K581" s="5"/>
      <c r="L581" s="129"/>
      <c r="M581" s="129"/>
      <c r="N581" s="387"/>
      <c r="O581" s="379"/>
      <c r="P581" s="379"/>
      <c r="Q581" s="379"/>
      <c r="R581" s="379"/>
      <c r="S581" s="379"/>
      <c r="T581" s="379"/>
      <c r="U581" s="105"/>
      <c r="V581" s="105"/>
      <c r="W581" s="105"/>
      <c r="X581" s="105"/>
      <c r="Y581" s="5"/>
      <c r="Z581" s="5"/>
      <c r="AA581" s="5"/>
      <c r="AB581" s="5"/>
      <c r="AC581" s="5"/>
      <c r="AD581" s="5"/>
      <c r="AE581" s="5"/>
      <c r="AF581" s="5"/>
      <c r="AG581" s="5"/>
      <c r="AH581" s="5"/>
      <c r="AI581" s="5"/>
      <c r="AJ581" s="5"/>
      <c r="AK581" s="5"/>
      <c r="AL581" s="105" t="s">
        <v>1633</v>
      </c>
      <c r="AM581" s="5"/>
      <c r="AN581" s="5"/>
      <c r="AO581" s="5"/>
      <c r="AP581" s="5"/>
      <c r="AQ581" s="5"/>
      <c r="AR581" s="5"/>
      <c r="AS581" s="5"/>
      <c r="AT581" s="579" t="str">
        <f t="shared" si="20"/>
        <v/>
      </c>
      <c r="AU581" s="579"/>
      <c r="AV581" s="579" t="str">
        <f t="shared" si="21"/>
        <v>Yes</v>
      </c>
      <c r="AW581" s="579"/>
      <c r="AX581" s="109" t="s">
        <v>733</v>
      </c>
      <c r="AY581" s="5"/>
      <c r="AZ581" s="5"/>
      <c r="BA581" s="5"/>
      <c r="BB581" s="579" t="b">
        <f t="shared" si="22"/>
        <v>0</v>
      </c>
      <c r="BC581" s="579"/>
      <c r="BD581" s="5"/>
      <c r="BE581" s="5"/>
      <c r="BF581" s="5"/>
      <c r="BG581" s="5"/>
      <c r="BH581" s="5"/>
      <c r="BI581" s="5"/>
      <c r="BJ581" s="5"/>
      <c r="BK581" s="5"/>
      <c r="BL581" s="5"/>
      <c r="BM581" s="5"/>
      <c r="BN581" s="5"/>
      <c r="BO581" s="5"/>
      <c r="BP581" s="5"/>
      <c r="BQ581" s="5"/>
      <c r="BR581" s="5"/>
      <c r="BS581" s="5"/>
      <c r="BT581" s="5"/>
      <c r="BU581" s="5"/>
    </row>
    <row r="582" spans="1:73" hidden="1" x14ac:dyDescent="0.25">
      <c r="A582" s="5"/>
      <c r="B582" s="5"/>
      <c r="C582" s="32" t="s">
        <v>1634</v>
      </c>
      <c r="D582" s="5"/>
      <c r="E582" s="38"/>
      <c r="F582" s="5"/>
      <c r="G582" s="32"/>
      <c r="H582" s="5"/>
      <c r="I582" s="5"/>
      <c r="J582" s="5"/>
      <c r="K582" s="5"/>
      <c r="L582" s="129"/>
      <c r="M582" s="129"/>
      <c r="N582" s="387"/>
      <c r="O582" s="379"/>
      <c r="P582" s="379"/>
      <c r="Q582" s="379"/>
      <c r="R582" s="379"/>
      <c r="S582" s="379"/>
      <c r="T582" s="379"/>
      <c r="U582" s="105"/>
      <c r="V582" s="105"/>
      <c r="W582" s="105"/>
      <c r="X582" s="105"/>
      <c r="Y582" s="5"/>
      <c r="Z582" s="5"/>
      <c r="AA582" s="5"/>
      <c r="AB582" s="5"/>
      <c r="AC582" s="5"/>
      <c r="AD582" s="5"/>
      <c r="AE582" s="5"/>
      <c r="AF582" s="5"/>
      <c r="AG582" s="5"/>
      <c r="AH582" s="5"/>
      <c r="AI582" s="5"/>
      <c r="AJ582" s="5"/>
      <c r="AK582" s="5"/>
      <c r="AL582" s="105" t="s">
        <v>1635</v>
      </c>
      <c r="AM582" s="5"/>
      <c r="AN582" s="5"/>
      <c r="AO582" s="5"/>
      <c r="AP582" s="5"/>
      <c r="AQ582" s="5"/>
      <c r="AR582" s="5"/>
      <c r="AS582" s="5"/>
      <c r="AT582" s="579" t="str">
        <f t="shared" si="20"/>
        <v/>
      </c>
      <c r="AU582" s="579"/>
      <c r="AV582" s="579" t="str">
        <f t="shared" si="21"/>
        <v>Yes</v>
      </c>
      <c r="AW582" s="579"/>
      <c r="AX582" s="109" t="s">
        <v>733</v>
      </c>
      <c r="AY582" s="5"/>
      <c r="AZ582" s="5"/>
      <c r="BA582" s="5"/>
      <c r="BB582" s="579" t="b">
        <f t="shared" si="22"/>
        <v>0</v>
      </c>
      <c r="BC582" s="579"/>
      <c r="BD582" s="5"/>
      <c r="BE582" s="5"/>
      <c r="BF582" s="5"/>
      <c r="BG582" s="5"/>
      <c r="BH582" s="5"/>
      <c r="BI582" s="5"/>
      <c r="BJ582" s="5"/>
      <c r="BK582" s="5"/>
      <c r="BL582" s="5"/>
      <c r="BM582" s="5"/>
      <c r="BN582" s="5"/>
      <c r="BO582" s="5"/>
      <c r="BP582" s="5"/>
      <c r="BQ582" s="5"/>
      <c r="BR582" s="5"/>
      <c r="BS582" s="5"/>
      <c r="BT582" s="5"/>
      <c r="BU582" s="5"/>
    </row>
    <row r="583" spans="1:73" hidden="1" x14ac:dyDescent="0.25">
      <c r="A583" s="5"/>
      <c r="B583" s="5"/>
      <c r="C583" s="32" t="s">
        <v>1636</v>
      </c>
      <c r="D583" s="5"/>
      <c r="E583" s="38"/>
      <c r="F583" s="5"/>
      <c r="G583" s="32"/>
      <c r="H583" s="5"/>
      <c r="I583" s="5"/>
      <c r="J583" s="5"/>
      <c r="K583" s="5"/>
      <c r="L583" s="129"/>
      <c r="M583" s="129"/>
      <c r="N583" s="387"/>
      <c r="O583" s="379"/>
      <c r="P583" s="379"/>
      <c r="Q583" s="379"/>
      <c r="R583" s="379"/>
      <c r="S583" s="379"/>
      <c r="T583" s="379"/>
      <c r="U583" s="105"/>
      <c r="V583" s="105"/>
      <c r="W583" s="105"/>
      <c r="X583" s="105"/>
      <c r="Y583" s="5"/>
      <c r="Z583" s="5"/>
      <c r="AA583" s="5"/>
      <c r="AB583" s="5"/>
      <c r="AC583" s="5"/>
      <c r="AD583" s="5"/>
      <c r="AE583" s="5"/>
      <c r="AF583" s="5"/>
      <c r="AG583" s="5"/>
      <c r="AH583" s="5"/>
      <c r="AI583" s="5"/>
      <c r="AJ583" s="5"/>
      <c r="AK583" s="5"/>
      <c r="AL583" s="110" t="s">
        <v>1637</v>
      </c>
      <c r="AM583" s="5"/>
      <c r="AN583" s="5"/>
      <c r="AO583" s="5"/>
      <c r="AP583" s="5"/>
      <c r="AQ583" s="5"/>
      <c r="AR583" s="5"/>
      <c r="AS583" s="5"/>
      <c r="AT583" s="579" t="str">
        <f t="shared" si="20"/>
        <v/>
      </c>
      <c r="AU583" s="579"/>
      <c r="AV583" s="579" t="str">
        <f t="shared" si="21"/>
        <v>Yes</v>
      </c>
      <c r="AW583" s="579"/>
      <c r="AX583" s="108" t="s">
        <v>725</v>
      </c>
      <c r="AY583" s="5"/>
      <c r="AZ583" s="5"/>
      <c r="BA583" s="5"/>
      <c r="BB583" s="579" t="b">
        <f t="shared" si="22"/>
        <v>0</v>
      </c>
      <c r="BC583" s="579"/>
      <c r="BD583" s="5"/>
      <c r="BE583" s="5"/>
      <c r="BF583" s="5"/>
      <c r="BG583" s="5"/>
      <c r="BH583" s="5"/>
      <c r="BI583" s="5"/>
      <c r="BJ583" s="5"/>
      <c r="BK583" s="5"/>
      <c r="BL583" s="5"/>
      <c r="BM583" s="5"/>
      <c r="BN583" s="5"/>
      <c r="BO583" s="5"/>
      <c r="BP583" s="5"/>
      <c r="BQ583" s="5"/>
      <c r="BR583" s="5"/>
      <c r="BS583" s="5"/>
      <c r="BT583" s="5"/>
      <c r="BU583" s="5"/>
    </row>
    <row r="584" spans="1:73" hidden="1" x14ac:dyDescent="0.25">
      <c r="A584" s="5"/>
      <c r="B584" s="5"/>
      <c r="C584" s="32" t="s">
        <v>1638</v>
      </c>
      <c r="D584" s="5"/>
      <c r="E584" s="38"/>
      <c r="F584" s="5"/>
      <c r="G584" s="32"/>
      <c r="H584" s="5"/>
      <c r="I584" s="5"/>
      <c r="J584" s="5"/>
      <c r="K584" s="5"/>
      <c r="L584" s="129"/>
      <c r="M584" s="129"/>
      <c r="N584" s="387"/>
      <c r="O584" s="379"/>
      <c r="P584" s="379"/>
      <c r="Q584" s="379"/>
      <c r="R584" s="379"/>
      <c r="S584" s="379"/>
      <c r="T584" s="379"/>
      <c r="U584" s="105"/>
      <c r="V584" s="105"/>
      <c r="W584" s="105"/>
      <c r="X584" s="105"/>
      <c r="Y584" s="5"/>
      <c r="Z584" s="5"/>
      <c r="AA584" s="5"/>
      <c r="AB584" s="5"/>
      <c r="AC584" s="5"/>
      <c r="AD584" s="5"/>
      <c r="AE584" s="5"/>
      <c r="AF584" s="5"/>
      <c r="AG584" s="5"/>
      <c r="AH584" s="5"/>
      <c r="AI584" s="5"/>
      <c r="AJ584" s="5"/>
      <c r="AK584" s="5"/>
      <c r="AL584" s="110" t="s">
        <v>1639</v>
      </c>
      <c r="AM584" s="5"/>
      <c r="AN584" s="5"/>
      <c r="AO584" s="5"/>
      <c r="AP584" s="5"/>
      <c r="AQ584" s="5"/>
      <c r="AR584" s="5"/>
      <c r="AS584" s="5"/>
      <c r="AT584" s="579" t="str">
        <f t="shared" si="20"/>
        <v/>
      </c>
      <c r="AU584" s="579"/>
      <c r="AV584" s="579" t="str">
        <f t="shared" si="21"/>
        <v>Yes</v>
      </c>
      <c r="AW584" s="579"/>
      <c r="AX584" s="108" t="s">
        <v>725</v>
      </c>
      <c r="AY584" s="5"/>
      <c r="AZ584" s="5"/>
      <c r="BA584" s="5"/>
      <c r="BB584" s="579" t="b">
        <f t="shared" si="22"/>
        <v>0</v>
      </c>
      <c r="BC584" s="579"/>
      <c r="BD584" s="5"/>
      <c r="BE584" s="5"/>
      <c r="BF584" s="5"/>
      <c r="BG584" s="5"/>
      <c r="BH584" s="5"/>
      <c r="BI584" s="5"/>
      <c r="BJ584" s="5"/>
      <c r="BK584" s="5"/>
      <c r="BL584" s="5"/>
      <c r="BM584" s="5"/>
      <c r="BN584" s="5"/>
      <c r="BO584" s="5"/>
      <c r="BP584" s="5"/>
      <c r="BQ584" s="5"/>
      <c r="BR584" s="5"/>
      <c r="BS584" s="5"/>
      <c r="BT584" s="5"/>
      <c r="BU584" s="5"/>
    </row>
    <row r="585" spans="1:73" hidden="1" x14ac:dyDescent="0.25">
      <c r="A585" s="5"/>
      <c r="B585" s="5"/>
      <c r="C585" s="32" t="s">
        <v>1640</v>
      </c>
      <c r="D585" s="5"/>
      <c r="E585" s="38"/>
      <c r="F585" s="5"/>
      <c r="G585" s="32"/>
      <c r="H585" s="5"/>
      <c r="I585" s="5"/>
      <c r="J585" s="5"/>
      <c r="K585" s="5"/>
      <c r="L585" s="129"/>
      <c r="M585" s="129"/>
      <c r="N585" s="387"/>
      <c r="O585" s="379"/>
      <c r="P585" s="379"/>
      <c r="Q585" s="379"/>
      <c r="R585" s="379"/>
      <c r="S585" s="379"/>
      <c r="T585" s="379"/>
      <c r="U585" s="105"/>
      <c r="V585" s="105"/>
      <c r="W585" s="105"/>
      <c r="X585" s="105"/>
      <c r="Y585" s="5"/>
      <c r="Z585" s="5"/>
      <c r="AA585" s="5"/>
      <c r="AB585" s="5"/>
      <c r="AC585" s="5"/>
      <c r="AD585" s="5"/>
      <c r="AE585" s="5"/>
      <c r="AF585" s="5"/>
      <c r="AG585" s="5"/>
      <c r="AH585" s="5"/>
      <c r="AI585" s="5"/>
      <c r="AJ585" s="5"/>
      <c r="AK585" s="5"/>
      <c r="AL585" s="110" t="s">
        <v>1641</v>
      </c>
      <c r="AM585" s="5"/>
      <c r="AN585" s="5"/>
      <c r="AO585" s="5"/>
      <c r="AP585" s="5"/>
      <c r="AQ585" s="5"/>
      <c r="AR585" s="5"/>
      <c r="AS585" s="5"/>
      <c r="AT585" s="579" t="str">
        <f t="shared" si="20"/>
        <v/>
      </c>
      <c r="AU585" s="579"/>
      <c r="AV585" s="579" t="str">
        <f t="shared" si="21"/>
        <v>Yes</v>
      </c>
      <c r="AW585" s="579"/>
      <c r="AX585" s="108" t="s">
        <v>725</v>
      </c>
      <c r="AY585" s="5"/>
      <c r="AZ585" s="5"/>
      <c r="BA585" s="5"/>
      <c r="BB585" s="579" t="b">
        <f t="shared" si="22"/>
        <v>0</v>
      </c>
      <c r="BC585" s="579"/>
      <c r="BD585" s="5"/>
      <c r="BE585" s="5"/>
      <c r="BF585" s="5"/>
      <c r="BG585" s="5"/>
      <c r="BH585" s="5"/>
      <c r="BI585" s="5"/>
      <c r="BJ585" s="5"/>
      <c r="BK585" s="5"/>
      <c r="BL585" s="5"/>
      <c r="BM585" s="5"/>
      <c r="BN585" s="5"/>
      <c r="BO585" s="5"/>
      <c r="BP585" s="5"/>
      <c r="BQ585" s="5"/>
      <c r="BR585" s="5"/>
      <c r="BS585" s="5"/>
      <c r="BT585" s="5"/>
      <c r="BU585" s="5"/>
    </row>
    <row r="586" spans="1:73" hidden="1" x14ac:dyDescent="0.25">
      <c r="A586" s="5"/>
      <c r="B586" s="5"/>
      <c r="C586" s="32" t="s">
        <v>1642</v>
      </c>
      <c r="D586" s="5"/>
      <c r="E586" s="38"/>
      <c r="F586" s="5"/>
      <c r="G586" s="32"/>
      <c r="H586" s="5"/>
      <c r="I586" s="5"/>
      <c r="J586" s="5"/>
      <c r="K586" s="5"/>
      <c r="L586" s="129"/>
      <c r="M586" s="129"/>
      <c r="N586" s="387"/>
      <c r="O586" s="379"/>
      <c r="P586" s="379"/>
      <c r="Q586" s="379"/>
      <c r="R586" s="379"/>
      <c r="S586" s="379"/>
      <c r="T586" s="379"/>
      <c r="U586" s="105"/>
      <c r="V586" s="105"/>
      <c r="W586" s="105"/>
      <c r="X586" s="105"/>
      <c r="Y586" s="5"/>
      <c r="Z586" s="5"/>
      <c r="AA586" s="5"/>
      <c r="AB586" s="5"/>
      <c r="AC586" s="5"/>
      <c r="AD586" s="5"/>
      <c r="AE586" s="5"/>
      <c r="AF586" s="5"/>
      <c r="AG586" s="5"/>
      <c r="AH586" s="5"/>
      <c r="AI586" s="5"/>
      <c r="AJ586" s="5"/>
      <c r="AK586" s="5"/>
      <c r="AL586" s="105" t="s">
        <v>1643</v>
      </c>
      <c r="AM586" s="5"/>
      <c r="AN586" s="5"/>
      <c r="AO586" s="5"/>
      <c r="AP586" s="5"/>
      <c r="AQ586" s="5"/>
      <c r="AR586" s="5"/>
      <c r="AS586" s="5"/>
      <c r="AT586" s="579" t="str">
        <f t="shared" si="20"/>
        <v/>
      </c>
      <c r="AU586" s="579"/>
      <c r="AV586" s="579" t="str">
        <f t="shared" si="21"/>
        <v>Yes</v>
      </c>
      <c r="AW586" s="579"/>
      <c r="AX586" s="109" t="s">
        <v>733</v>
      </c>
      <c r="AY586" s="5"/>
      <c r="AZ586" s="5"/>
      <c r="BA586" s="5"/>
      <c r="BB586" s="579" t="b">
        <f t="shared" si="22"/>
        <v>0</v>
      </c>
      <c r="BC586" s="579"/>
      <c r="BD586" s="5"/>
      <c r="BE586" s="5"/>
      <c r="BF586" s="5"/>
      <c r="BG586" s="5"/>
      <c r="BH586" s="5"/>
      <c r="BI586" s="5"/>
      <c r="BJ586" s="5"/>
      <c r="BK586" s="5"/>
      <c r="BL586" s="5"/>
      <c r="BM586" s="5"/>
      <c r="BN586" s="5"/>
      <c r="BO586" s="5"/>
      <c r="BP586" s="5"/>
      <c r="BQ586" s="5"/>
      <c r="BR586" s="5"/>
      <c r="BS586" s="5"/>
      <c r="BT586" s="5"/>
      <c r="BU586" s="5"/>
    </row>
    <row r="587" spans="1:73" hidden="1" x14ac:dyDescent="0.25">
      <c r="A587" s="5"/>
      <c r="B587" s="5"/>
      <c r="C587" s="32" t="s">
        <v>1644</v>
      </c>
      <c r="D587" s="5"/>
      <c r="E587" s="38"/>
      <c r="F587" s="5"/>
      <c r="G587" s="32"/>
      <c r="H587" s="5"/>
      <c r="I587" s="5"/>
      <c r="J587" s="5"/>
      <c r="K587" s="5"/>
      <c r="L587" s="129"/>
      <c r="M587" s="129"/>
      <c r="N587" s="387"/>
      <c r="O587" s="379"/>
      <c r="P587" s="379"/>
      <c r="Q587" s="379"/>
      <c r="R587" s="379"/>
      <c r="S587" s="379"/>
      <c r="T587" s="379"/>
      <c r="U587" s="105"/>
      <c r="V587" s="105"/>
      <c r="W587" s="105"/>
      <c r="X587" s="105"/>
      <c r="Y587" s="5"/>
      <c r="Z587" s="5"/>
      <c r="AA587" s="5"/>
      <c r="AB587" s="5"/>
      <c r="AC587" s="5"/>
      <c r="AD587" s="5"/>
      <c r="AE587" s="5"/>
      <c r="AF587" s="5"/>
      <c r="AG587" s="5"/>
      <c r="AH587" s="5"/>
      <c r="AI587" s="5"/>
      <c r="AJ587" s="5"/>
      <c r="AK587" s="5"/>
      <c r="AL587" s="110" t="s">
        <v>1645</v>
      </c>
      <c r="AM587" s="5"/>
      <c r="AN587" s="5"/>
      <c r="AO587" s="5"/>
      <c r="AP587" s="5"/>
      <c r="AQ587" s="5"/>
      <c r="AR587" s="5"/>
      <c r="AS587" s="5"/>
      <c r="AT587" s="579" t="str">
        <f t="shared" si="20"/>
        <v/>
      </c>
      <c r="AU587" s="579"/>
      <c r="AV587" s="579" t="str">
        <f t="shared" si="21"/>
        <v>Yes</v>
      </c>
      <c r="AW587" s="579"/>
      <c r="AX587" s="108" t="s">
        <v>725</v>
      </c>
      <c r="AY587" s="5"/>
      <c r="AZ587" s="5"/>
      <c r="BA587" s="5"/>
      <c r="BB587" s="579" t="b">
        <f t="shared" si="22"/>
        <v>0</v>
      </c>
      <c r="BC587" s="579"/>
      <c r="BD587" s="5"/>
      <c r="BE587" s="5"/>
      <c r="BF587" s="5"/>
      <c r="BG587" s="5"/>
      <c r="BH587" s="5"/>
      <c r="BI587" s="5"/>
      <c r="BJ587" s="5"/>
      <c r="BK587" s="5"/>
      <c r="BL587" s="5"/>
      <c r="BM587" s="5"/>
      <c r="BN587" s="5"/>
      <c r="BO587" s="5"/>
      <c r="BP587" s="5"/>
      <c r="BQ587" s="5"/>
      <c r="BR587" s="5"/>
      <c r="BS587" s="5"/>
      <c r="BT587" s="5"/>
      <c r="BU587" s="5"/>
    </row>
    <row r="588" spans="1:73" hidden="1" x14ac:dyDescent="0.25">
      <c r="A588" s="5"/>
      <c r="B588" s="5"/>
      <c r="C588" s="32" t="s">
        <v>1646</v>
      </c>
      <c r="D588" s="5"/>
      <c r="E588" s="38"/>
      <c r="F588" s="5"/>
      <c r="G588" s="32"/>
      <c r="H588" s="5"/>
      <c r="I588" s="5"/>
      <c r="J588" s="5"/>
      <c r="K588" s="5"/>
      <c r="L588" s="129"/>
      <c r="M588" s="129"/>
      <c r="N588" s="387"/>
      <c r="O588" s="379"/>
      <c r="P588" s="379"/>
      <c r="Q588" s="379"/>
      <c r="R588" s="379"/>
      <c r="S588" s="379"/>
      <c r="T588" s="379"/>
      <c r="U588" s="105"/>
      <c r="V588" s="105"/>
      <c r="W588" s="105"/>
      <c r="X588" s="105"/>
      <c r="Y588" s="5"/>
      <c r="Z588" s="5"/>
      <c r="AA588" s="5"/>
      <c r="AB588" s="5"/>
      <c r="AC588" s="5"/>
      <c r="AD588" s="5"/>
      <c r="AE588" s="5"/>
      <c r="AF588" s="5"/>
      <c r="AG588" s="5"/>
      <c r="AH588" s="5"/>
      <c r="AI588" s="5"/>
      <c r="AJ588" s="5"/>
      <c r="AK588" s="5"/>
      <c r="AL588" s="113" t="s">
        <v>1647</v>
      </c>
      <c r="AM588" s="5"/>
      <c r="AN588" s="5"/>
      <c r="AO588" s="5"/>
      <c r="AP588" s="5"/>
      <c r="AQ588" s="5"/>
      <c r="AR588" s="5"/>
      <c r="AS588" s="5"/>
      <c r="AT588" s="579" t="str">
        <f t="shared" si="20"/>
        <v/>
      </c>
      <c r="AU588" s="579"/>
      <c r="AV588" s="579" t="str">
        <f t="shared" si="21"/>
        <v>Yes</v>
      </c>
      <c r="AW588" s="579"/>
      <c r="AX588" s="108" t="s">
        <v>725</v>
      </c>
      <c r="AY588" s="5"/>
      <c r="AZ588" s="5"/>
      <c r="BA588" s="5"/>
      <c r="BB588" s="579" t="b">
        <f t="shared" si="22"/>
        <v>0</v>
      </c>
      <c r="BC588" s="579"/>
      <c r="BD588" s="5"/>
      <c r="BE588" s="5"/>
      <c r="BF588" s="5"/>
      <c r="BG588" s="5"/>
      <c r="BH588" s="5"/>
      <c r="BI588" s="5"/>
      <c r="BJ588" s="5"/>
      <c r="BK588" s="5"/>
      <c r="BL588" s="5"/>
      <c r="BM588" s="5"/>
      <c r="BN588" s="5"/>
      <c r="BO588" s="5"/>
      <c r="BP588" s="5"/>
      <c r="BQ588" s="5"/>
      <c r="BR588" s="5"/>
      <c r="BS588" s="5"/>
      <c r="BT588" s="5"/>
      <c r="BU588" s="5"/>
    </row>
    <row r="589" spans="1:73" hidden="1" x14ac:dyDescent="0.25">
      <c r="A589" s="5"/>
      <c r="B589" s="5"/>
      <c r="C589" s="32" t="s">
        <v>1648</v>
      </c>
      <c r="D589" s="5"/>
      <c r="E589" s="38"/>
      <c r="F589" s="5"/>
      <c r="G589" s="32"/>
      <c r="H589" s="5"/>
      <c r="I589" s="5"/>
      <c r="J589" s="5"/>
      <c r="K589" s="5"/>
      <c r="L589" s="129"/>
      <c r="M589" s="129"/>
      <c r="N589" s="387"/>
      <c r="O589" s="379"/>
      <c r="P589" s="379"/>
      <c r="Q589" s="379"/>
      <c r="R589" s="379"/>
      <c r="S589" s="379"/>
      <c r="T589" s="379"/>
      <c r="U589" s="105"/>
      <c r="V589" s="105"/>
      <c r="W589" s="105"/>
      <c r="X589" s="105"/>
      <c r="Y589" s="5"/>
      <c r="Z589" s="5"/>
      <c r="AA589" s="5"/>
      <c r="AB589" s="5"/>
      <c r="AC589" s="5"/>
      <c r="AD589" s="5"/>
      <c r="AE589" s="5"/>
      <c r="AF589" s="5"/>
      <c r="AG589" s="5"/>
      <c r="AH589" s="5"/>
      <c r="AI589" s="5"/>
      <c r="AJ589" s="5"/>
      <c r="AK589" s="5"/>
      <c r="AL589" s="110" t="s">
        <v>1649</v>
      </c>
      <c r="AM589" s="5"/>
      <c r="AN589" s="5"/>
      <c r="AO589" s="5"/>
      <c r="AP589" s="5"/>
      <c r="AQ589" s="5"/>
      <c r="AR589" s="5"/>
      <c r="AS589" s="5"/>
      <c r="AT589" s="579" t="str">
        <f t="shared" si="20"/>
        <v/>
      </c>
      <c r="AU589" s="579"/>
      <c r="AV589" s="579" t="str">
        <f t="shared" si="21"/>
        <v>Yes</v>
      </c>
      <c r="AW589" s="579"/>
      <c r="AX589" s="108" t="s">
        <v>725</v>
      </c>
      <c r="AY589" s="5"/>
      <c r="AZ589" s="5"/>
      <c r="BA589" s="5"/>
      <c r="BB589" s="579" t="b">
        <f t="shared" si="22"/>
        <v>0</v>
      </c>
      <c r="BC589" s="579"/>
      <c r="BD589" s="5"/>
      <c r="BE589" s="5"/>
      <c r="BF589" s="5"/>
      <c r="BG589" s="5"/>
      <c r="BH589" s="5"/>
      <c r="BI589" s="5"/>
      <c r="BJ589" s="5"/>
      <c r="BK589" s="5"/>
      <c r="BL589" s="5"/>
      <c r="BM589" s="5"/>
      <c r="BN589" s="5"/>
      <c r="BO589" s="5"/>
      <c r="BP589" s="5"/>
      <c r="BQ589" s="5"/>
      <c r="BR589" s="5"/>
      <c r="BS589" s="5"/>
      <c r="BT589" s="5"/>
      <c r="BU589" s="5"/>
    </row>
    <row r="590" spans="1:73" hidden="1" x14ac:dyDescent="0.25">
      <c r="A590" s="5"/>
      <c r="B590" s="5"/>
      <c r="C590" s="32" t="s">
        <v>1650</v>
      </c>
      <c r="D590" s="5"/>
      <c r="E590" s="38"/>
      <c r="F590" s="5"/>
      <c r="G590" s="32"/>
      <c r="H590" s="5"/>
      <c r="I590" s="5"/>
      <c r="J590" s="5"/>
      <c r="K590" s="5"/>
      <c r="L590" s="129"/>
      <c r="M590" s="129"/>
      <c r="N590" s="387"/>
      <c r="O590" s="379"/>
      <c r="P590" s="379"/>
      <c r="Q590" s="379"/>
      <c r="R590" s="379"/>
      <c r="S590" s="379"/>
      <c r="T590" s="379"/>
      <c r="U590" s="105"/>
      <c r="V590" s="105"/>
      <c r="W590" s="105"/>
      <c r="X590" s="105"/>
      <c r="Y590" s="5"/>
      <c r="Z590" s="5"/>
      <c r="AA590" s="5"/>
      <c r="AB590" s="5"/>
      <c r="AC590" s="5"/>
      <c r="AD590" s="5"/>
      <c r="AE590" s="5"/>
      <c r="AF590" s="5"/>
      <c r="AG590" s="5"/>
      <c r="AH590" s="5"/>
      <c r="AI590" s="5"/>
      <c r="AJ590" s="5"/>
      <c r="AK590" s="5"/>
      <c r="AL590" s="105" t="s">
        <v>1651</v>
      </c>
      <c r="AM590" s="5"/>
      <c r="AN590" s="5"/>
      <c r="AO590" s="5"/>
      <c r="AP590" s="5"/>
      <c r="AQ590" s="5"/>
      <c r="AR590" s="5"/>
      <c r="AS590" s="5"/>
      <c r="AT590" s="579" t="str">
        <f t="shared" si="20"/>
        <v/>
      </c>
      <c r="AU590" s="579"/>
      <c r="AV590" s="579" t="str">
        <f t="shared" si="21"/>
        <v>Yes</v>
      </c>
      <c r="AW590" s="579"/>
      <c r="AX590" s="109" t="s">
        <v>733</v>
      </c>
      <c r="AY590" s="5"/>
      <c r="AZ590" s="5"/>
      <c r="BA590" s="5"/>
      <c r="BB590" s="579" t="b">
        <f t="shared" si="22"/>
        <v>0</v>
      </c>
      <c r="BC590" s="579"/>
      <c r="BD590" s="5"/>
      <c r="BE590" s="5"/>
      <c r="BF590" s="5"/>
      <c r="BG590" s="5"/>
      <c r="BH590" s="5"/>
      <c r="BI590" s="5"/>
      <c r="BJ590" s="5"/>
      <c r="BK590" s="5"/>
      <c r="BL590" s="5"/>
      <c r="BM590" s="5"/>
      <c r="BN590" s="5"/>
      <c r="BO590" s="5"/>
      <c r="BP590" s="5"/>
      <c r="BQ590" s="5"/>
      <c r="BR590" s="5"/>
      <c r="BS590" s="5"/>
      <c r="BT590" s="5"/>
      <c r="BU590" s="5"/>
    </row>
    <row r="591" spans="1:73" hidden="1" x14ac:dyDescent="0.25">
      <c r="A591" s="5"/>
      <c r="B591" s="5"/>
      <c r="C591" s="32" t="s">
        <v>1652</v>
      </c>
      <c r="D591" s="5"/>
      <c r="E591" s="38"/>
      <c r="F591" s="5"/>
      <c r="G591" s="32"/>
      <c r="H591" s="5"/>
      <c r="I591" s="5"/>
      <c r="J591" s="5"/>
      <c r="K591" s="5"/>
      <c r="L591" s="129"/>
      <c r="M591" s="129"/>
      <c r="N591" s="387"/>
      <c r="O591" s="379"/>
      <c r="P591" s="379"/>
      <c r="Q591" s="379"/>
      <c r="R591" s="379"/>
      <c r="S591" s="379"/>
      <c r="T591" s="379"/>
      <c r="U591" s="105"/>
      <c r="V591" s="105"/>
      <c r="W591" s="105"/>
      <c r="X591" s="105"/>
      <c r="Y591" s="5"/>
      <c r="Z591" s="5"/>
      <c r="AA591" s="5"/>
      <c r="AB591" s="5"/>
      <c r="AC591" s="5"/>
      <c r="AD591" s="5"/>
      <c r="AE591" s="5"/>
      <c r="AF591" s="5"/>
      <c r="AG591" s="5"/>
      <c r="AH591" s="5"/>
      <c r="AI591" s="5"/>
      <c r="AJ591" s="5"/>
      <c r="AK591" s="5"/>
      <c r="AL591" s="105" t="s">
        <v>1106</v>
      </c>
      <c r="AM591" s="5"/>
      <c r="AN591" s="5"/>
      <c r="AO591" s="5"/>
      <c r="AP591" s="5"/>
      <c r="AQ591" s="5"/>
      <c r="AR591" s="5"/>
      <c r="AS591" s="5"/>
      <c r="AT591" s="579" t="str">
        <f t="shared" si="20"/>
        <v/>
      </c>
      <c r="AU591" s="579"/>
      <c r="AV591" s="579" t="str">
        <f t="shared" si="21"/>
        <v>Yes</v>
      </c>
      <c r="AW591" s="579"/>
      <c r="AX591" s="109" t="s">
        <v>733</v>
      </c>
      <c r="AY591" s="5"/>
      <c r="AZ591" s="5"/>
      <c r="BA591" s="5"/>
      <c r="BB591" s="579" t="b">
        <f t="shared" si="22"/>
        <v>0</v>
      </c>
      <c r="BC591" s="579"/>
      <c r="BD591" s="5"/>
      <c r="BE591" s="5"/>
      <c r="BF591" s="5"/>
      <c r="BG591" s="5"/>
      <c r="BH591" s="5"/>
      <c r="BI591" s="5"/>
      <c r="BJ591" s="5"/>
      <c r="BK591" s="5"/>
      <c r="BL591" s="5"/>
      <c r="BM591" s="5"/>
      <c r="BN591" s="5"/>
      <c r="BO591" s="5"/>
      <c r="BP591" s="5"/>
      <c r="BQ591" s="5"/>
      <c r="BR591" s="5"/>
      <c r="BS591" s="5"/>
      <c r="BT591" s="5"/>
      <c r="BU591" s="5"/>
    </row>
    <row r="592" spans="1:73" hidden="1" x14ac:dyDescent="0.25">
      <c r="A592" s="5"/>
      <c r="B592" s="5"/>
      <c r="C592" s="32" t="s">
        <v>1653</v>
      </c>
      <c r="D592" s="5"/>
      <c r="E592" s="38"/>
      <c r="F592" s="5"/>
      <c r="G592" s="32"/>
      <c r="H592" s="5"/>
      <c r="I592" s="5"/>
      <c r="J592" s="5"/>
      <c r="K592" s="5"/>
      <c r="L592" s="129"/>
      <c r="M592" s="129"/>
      <c r="N592" s="387"/>
      <c r="O592" s="379"/>
      <c r="P592" s="379"/>
      <c r="Q592" s="379"/>
      <c r="R592" s="379"/>
      <c r="S592" s="379"/>
      <c r="T592" s="379"/>
      <c r="U592" s="105"/>
      <c r="V592" s="105"/>
      <c r="W592" s="105"/>
      <c r="X592" s="105"/>
      <c r="Y592" s="5"/>
      <c r="Z592" s="5"/>
      <c r="AA592" s="5"/>
      <c r="AB592" s="5"/>
      <c r="AC592" s="5"/>
      <c r="AD592" s="5"/>
      <c r="AE592" s="5"/>
      <c r="AF592" s="5"/>
      <c r="AG592" s="5"/>
      <c r="AH592" s="5"/>
      <c r="AI592" s="5"/>
      <c r="AJ592" s="5"/>
      <c r="AK592" s="5"/>
      <c r="AL592" s="110" t="s">
        <v>1654</v>
      </c>
      <c r="AM592" s="5"/>
      <c r="AN592" s="5"/>
      <c r="AO592" s="5"/>
      <c r="AP592" s="5"/>
      <c r="AQ592" s="5"/>
      <c r="AR592" s="5"/>
      <c r="AS592" s="5"/>
      <c r="AT592" s="579" t="str">
        <f t="shared" si="20"/>
        <v/>
      </c>
      <c r="AU592" s="579"/>
      <c r="AV592" s="579" t="str">
        <f t="shared" si="21"/>
        <v>Yes</v>
      </c>
      <c r="AW592" s="579"/>
      <c r="AX592" s="108" t="s">
        <v>725</v>
      </c>
      <c r="AY592" s="5"/>
      <c r="AZ592" s="5"/>
      <c r="BA592" s="5"/>
      <c r="BB592" s="579" t="b">
        <f t="shared" si="22"/>
        <v>0</v>
      </c>
      <c r="BC592" s="579"/>
      <c r="BD592" s="5"/>
      <c r="BE592" s="5"/>
      <c r="BF592" s="5"/>
      <c r="BG592" s="5"/>
      <c r="BH592" s="5"/>
      <c r="BI592" s="5"/>
      <c r="BJ592" s="5"/>
      <c r="BK592" s="5"/>
      <c r="BL592" s="5"/>
      <c r="BM592" s="5"/>
      <c r="BN592" s="5"/>
      <c r="BO592" s="5"/>
      <c r="BP592" s="5"/>
      <c r="BQ592" s="5"/>
      <c r="BR592" s="5"/>
      <c r="BS592" s="5"/>
      <c r="BT592" s="5"/>
      <c r="BU592" s="5"/>
    </row>
    <row r="593" spans="1:73" hidden="1" x14ac:dyDescent="0.25">
      <c r="A593" s="5"/>
      <c r="B593" s="5"/>
      <c r="C593" s="32" t="s">
        <v>1655</v>
      </c>
      <c r="D593" s="5"/>
      <c r="E593" s="38"/>
      <c r="F593" s="5"/>
      <c r="G593" s="32"/>
      <c r="H593" s="5"/>
      <c r="I593" s="5"/>
      <c r="J593" s="5"/>
      <c r="K593" s="5"/>
      <c r="L593" s="129"/>
      <c r="M593" s="129"/>
      <c r="N593" s="387"/>
      <c r="O593" s="379"/>
      <c r="P593" s="379"/>
      <c r="Q593" s="379"/>
      <c r="R593" s="379"/>
      <c r="S593" s="379"/>
      <c r="T593" s="379"/>
      <c r="U593" s="105"/>
      <c r="V593" s="105"/>
      <c r="W593" s="105"/>
      <c r="X593" s="105"/>
      <c r="Y593" s="5"/>
      <c r="Z593" s="5"/>
      <c r="AA593" s="5"/>
      <c r="AB593" s="5"/>
      <c r="AC593" s="5"/>
      <c r="AD593" s="5"/>
      <c r="AE593" s="5"/>
      <c r="AF593" s="5"/>
      <c r="AG593" s="5"/>
      <c r="AH593" s="5"/>
      <c r="AI593" s="5"/>
      <c r="AJ593" s="5"/>
      <c r="AK593" s="5"/>
      <c r="AL593" s="113" t="s">
        <v>1656</v>
      </c>
      <c r="AM593" s="5"/>
      <c r="AN593" s="5"/>
      <c r="AO593" s="5"/>
      <c r="AP593" s="5"/>
      <c r="AQ593" s="5"/>
      <c r="AR593" s="5"/>
      <c r="AS593" s="5"/>
      <c r="AT593" s="579" t="str">
        <f t="shared" si="20"/>
        <v/>
      </c>
      <c r="AU593" s="579"/>
      <c r="AV593" s="579" t="str">
        <f t="shared" si="21"/>
        <v>Yes</v>
      </c>
      <c r="AW593" s="579"/>
      <c r="AX593" s="108" t="s">
        <v>725</v>
      </c>
      <c r="AY593" s="5"/>
      <c r="AZ593" s="5"/>
      <c r="BA593" s="5"/>
      <c r="BB593" s="579" t="b">
        <f t="shared" si="22"/>
        <v>0</v>
      </c>
      <c r="BC593" s="579"/>
      <c r="BD593" s="5"/>
      <c r="BE593" s="5"/>
      <c r="BF593" s="5"/>
      <c r="BG593" s="5"/>
      <c r="BH593" s="5"/>
      <c r="BI593" s="5"/>
      <c r="BJ593" s="5"/>
      <c r="BK593" s="5"/>
      <c r="BL593" s="5"/>
      <c r="BM593" s="5"/>
      <c r="BN593" s="5"/>
      <c r="BO593" s="5"/>
      <c r="BP593" s="5"/>
      <c r="BQ593" s="5"/>
      <c r="BR593" s="5"/>
      <c r="BS593" s="5"/>
      <c r="BT593" s="5"/>
      <c r="BU593" s="5"/>
    </row>
    <row r="594" spans="1:73" hidden="1" x14ac:dyDescent="0.25">
      <c r="A594" s="5"/>
      <c r="B594" s="5"/>
      <c r="C594" s="32" t="s">
        <v>1657</v>
      </c>
      <c r="D594" s="5"/>
      <c r="E594" s="38"/>
      <c r="F594" s="5"/>
      <c r="G594" s="32"/>
      <c r="H594" s="5"/>
      <c r="I594" s="5"/>
      <c r="J594" s="5"/>
      <c r="K594" s="5"/>
      <c r="L594" s="129"/>
      <c r="M594" s="129"/>
      <c r="N594" s="387"/>
      <c r="O594" s="379"/>
      <c r="P594" s="379"/>
      <c r="Q594" s="379"/>
      <c r="R594" s="379"/>
      <c r="S594" s="379"/>
      <c r="T594" s="379"/>
      <c r="U594" s="105"/>
      <c r="V594" s="105"/>
      <c r="W594" s="105"/>
      <c r="X594" s="105"/>
      <c r="Y594" s="5"/>
      <c r="Z594" s="5"/>
      <c r="AA594" s="5"/>
      <c r="AB594" s="5"/>
      <c r="AC594" s="5"/>
      <c r="AD594" s="5"/>
      <c r="AE594" s="5"/>
      <c r="AF594" s="5"/>
      <c r="AG594" s="5"/>
      <c r="AH594" s="5"/>
      <c r="AI594" s="5"/>
      <c r="AJ594" s="5"/>
      <c r="AK594" s="5"/>
      <c r="AL594" s="105" t="s">
        <v>1658</v>
      </c>
      <c r="AM594" s="5"/>
      <c r="AN594" s="5"/>
      <c r="AO594" s="5"/>
      <c r="AP594" s="5"/>
      <c r="AQ594" s="5"/>
      <c r="AR594" s="5"/>
      <c r="AS594" s="5"/>
      <c r="AT594" s="579" t="str">
        <f t="shared" si="20"/>
        <v/>
      </c>
      <c r="AU594" s="579"/>
      <c r="AV594" s="579" t="str">
        <f t="shared" si="21"/>
        <v>Yes</v>
      </c>
      <c r="AW594" s="579"/>
      <c r="AX594" s="109" t="s">
        <v>733</v>
      </c>
      <c r="AY594" s="5"/>
      <c r="AZ594" s="5"/>
      <c r="BA594" s="5"/>
      <c r="BB594" s="579" t="b">
        <f t="shared" si="22"/>
        <v>0</v>
      </c>
      <c r="BC594" s="579"/>
      <c r="BD594" s="5"/>
      <c r="BE594" s="5"/>
      <c r="BF594" s="5"/>
      <c r="BG594" s="5"/>
      <c r="BH594" s="5"/>
      <c r="BI594" s="5"/>
      <c r="BJ594" s="5"/>
      <c r="BK594" s="5"/>
      <c r="BL594" s="5"/>
      <c r="BM594" s="5"/>
      <c r="BN594" s="5"/>
      <c r="BO594" s="5"/>
      <c r="BP594" s="5"/>
      <c r="BQ594" s="5"/>
      <c r="BR594" s="5"/>
      <c r="BS594" s="5"/>
      <c r="BT594" s="5"/>
      <c r="BU594" s="5"/>
    </row>
    <row r="595" spans="1:73" hidden="1" x14ac:dyDescent="0.25">
      <c r="A595" s="5"/>
      <c r="B595" s="5"/>
      <c r="C595" s="32" t="s">
        <v>1659</v>
      </c>
      <c r="D595" s="5"/>
      <c r="E595" s="38"/>
      <c r="F595" s="5"/>
      <c r="G595" s="32"/>
      <c r="H595" s="5"/>
      <c r="I595" s="5"/>
      <c r="J595" s="5"/>
      <c r="K595" s="5"/>
      <c r="L595" s="129"/>
      <c r="M595" s="129"/>
      <c r="N595" s="387"/>
      <c r="O595" s="379"/>
      <c r="P595" s="379"/>
      <c r="Q595" s="379"/>
      <c r="R595" s="379"/>
      <c r="S595" s="379"/>
      <c r="T595" s="379"/>
      <c r="U595" s="105"/>
      <c r="V595" s="105"/>
      <c r="W595" s="105"/>
      <c r="X595" s="105"/>
      <c r="Y595" s="5"/>
      <c r="Z595" s="5"/>
      <c r="AA595" s="5"/>
      <c r="AB595" s="5"/>
      <c r="AC595" s="5"/>
      <c r="AD595" s="5"/>
      <c r="AE595" s="5"/>
      <c r="AF595" s="5"/>
      <c r="AG595" s="5"/>
      <c r="AH595" s="5"/>
      <c r="AI595" s="5"/>
      <c r="AJ595" s="5"/>
      <c r="AK595" s="5"/>
      <c r="AL595" s="105" t="s">
        <v>1660</v>
      </c>
      <c r="AM595" s="5"/>
      <c r="AN595" s="5"/>
      <c r="AO595" s="5"/>
      <c r="AP595" s="5"/>
      <c r="AQ595" s="5"/>
      <c r="AR595" s="5"/>
      <c r="AS595" s="5"/>
      <c r="AT595" s="579" t="str">
        <f t="shared" si="20"/>
        <v/>
      </c>
      <c r="AU595" s="579"/>
      <c r="AV595" s="579" t="str">
        <f t="shared" si="21"/>
        <v>Yes</v>
      </c>
      <c r="AW595" s="579"/>
      <c r="AX595" s="109" t="s">
        <v>733</v>
      </c>
      <c r="AY595" s="5"/>
      <c r="AZ595" s="5"/>
      <c r="BA595" s="5"/>
      <c r="BB595" s="579" t="b">
        <f t="shared" si="22"/>
        <v>0</v>
      </c>
      <c r="BC595" s="579"/>
      <c r="BD595" s="5"/>
      <c r="BE595" s="5"/>
      <c r="BF595" s="5"/>
      <c r="BG595" s="5"/>
      <c r="BH595" s="5"/>
      <c r="BI595" s="5"/>
      <c r="BJ595" s="5"/>
      <c r="BK595" s="5"/>
      <c r="BL595" s="5"/>
      <c r="BM595" s="5"/>
      <c r="BN595" s="5"/>
      <c r="BO595" s="5"/>
      <c r="BP595" s="5"/>
      <c r="BQ595" s="5"/>
      <c r="BR595" s="5"/>
      <c r="BS595" s="5"/>
      <c r="BT595" s="5"/>
      <c r="BU595" s="5"/>
    </row>
    <row r="596" spans="1:73" hidden="1" x14ac:dyDescent="0.25">
      <c r="A596" s="5"/>
      <c r="B596" s="5"/>
      <c r="C596" s="32" t="s">
        <v>1661</v>
      </c>
      <c r="D596" s="5"/>
      <c r="E596" s="38"/>
      <c r="F596" s="5"/>
      <c r="G596" s="32"/>
      <c r="H596" s="5"/>
      <c r="I596" s="5"/>
      <c r="J596" s="5"/>
      <c r="K596" s="5"/>
      <c r="L596" s="129"/>
      <c r="M596" s="129"/>
      <c r="N596" s="387"/>
      <c r="O596" s="379"/>
      <c r="P596" s="379"/>
      <c r="Q596" s="379"/>
      <c r="R596" s="379"/>
      <c r="S596" s="379"/>
      <c r="T596" s="379"/>
      <c r="U596" s="105"/>
      <c r="V596" s="105"/>
      <c r="W596" s="105"/>
      <c r="X596" s="105"/>
      <c r="Y596" s="5"/>
      <c r="Z596" s="5"/>
      <c r="AA596" s="5"/>
      <c r="AB596" s="5"/>
      <c r="AC596" s="5"/>
      <c r="AD596" s="5"/>
      <c r="AE596" s="5"/>
      <c r="AF596" s="5"/>
      <c r="AG596" s="5"/>
      <c r="AH596" s="5"/>
      <c r="AI596" s="5"/>
      <c r="AJ596" s="5"/>
      <c r="AK596" s="5"/>
      <c r="AL596" s="105" t="s">
        <v>1662</v>
      </c>
      <c r="AM596" s="5"/>
      <c r="AN596" s="5"/>
      <c r="AO596" s="5"/>
      <c r="AP596" s="5"/>
      <c r="AQ596" s="5"/>
      <c r="AR596" s="5"/>
      <c r="AS596" s="5"/>
      <c r="AT596" s="579" t="str">
        <f t="shared" si="20"/>
        <v/>
      </c>
      <c r="AU596" s="579"/>
      <c r="AV596" s="579" t="str">
        <f t="shared" si="21"/>
        <v>Yes</v>
      </c>
      <c r="AW596" s="579"/>
      <c r="AX596" s="109" t="s">
        <v>725</v>
      </c>
      <c r="AY596" s="5"/>
      <c r="AZ596" s="5"/>
      <c r="BA596" s="5"/>
      <c r="BB596" s="579" t="b">
        <f t="shared" si="22"/>
        <v>0</v>
      </c>
      <c r="BC596" s="579"/>
      <c r="BD596" s="5"/>
      <c r="BE596" s="5"/>
      <c r="BF596" s="5"/>
      <c r="BG596" s="5"/>
      <c r="BH596" s="5"/>
      <c r="BI596" s="5"/>
      <c r="BJ596" s="5"/>
      <c r="BK596" s="5"/>
      <c r="BL596" s="5"/>
      <c r="BM596" s="5"/>
      <c r="BN596" s="5"/>
      <c r="BO596" s="5"/>
      <c r="BP596" s="5"/>
      <c r="BQ596" s="5"/>
      <c r="BR596" s="5"/>
      <c r="BS596" s="5"/>
      <c r="BT596" s="5"/>
      <c r="BU596" s="5"/>
    </row>
    <row r="597" spans="1:73" hidden="1" x14ac:dyDescent="0.25">
      <c r="A597" s="5"/>
      <c r="B597" s="5"/>
      <c r="C597" s="32" t="s">
        <v>1663</v>
      </c>
      <c r="D597" s="5"/>
      <c r="E597" s="38"/>
      <c r="F597" s="5"/>
      <c r="G597" s="32"/>
      <c r="H597" s="5"/>
      <c r="I597" s="5"/>
      <c r="J597" s="5"/>
      <c r="K597" s="5"/>
      <c r="L597" s="129"/>
      <c r="M597" s="129"/>
      <c r="N597" s="387"/>
      <c r="O597" s="379"/>
      <c r="P597" s="379"/>
      <c r="Q597" s="379"/>
      <c r="R597" s="379"/>
      <c r="S597" s="379"/>
      <c r="T597" s="379"/>
      <c r="U597" s="105"/>
      <c r="V597" s="105"/>
      <c r="W597" s="105"/>
      <c r="X597" s="105"/>
      <c r="Y597" s="5"/>
      <c r="Z597" s="5"/>
      <c r="AA597" s="5"/>
      <c r="AB597" s="5"/>
      <c r="AC597" s="5"/>
      <c r="AD597" s="5"/>
      <c r="AE597" s="5"/>
      <c r="AF597" s="5"/>
      <c r="AG597" s="5"/>
      <c r="AH597" s="5"/>
      <c r="AI597" s="5"/>
      <c r="AJ597" s="5"/>
      <c r="AK597" s="5"/>
      <c r="AL597" s="113" t="s">
        <v>1664</v>
      </c>
      <c r="AM597" s="5"/>
      <c r="AN597" s="5"/>
      <c r="AO597" s="5"/>
      <c r="AP597" s="5"/>
      <c r="AQ597" s="5"/>
      <c r="AR597" s="5"/>
      <c r="AS597" s="5"/>
      <c r="AT597" s="579" t="str">
        <f t="shared" si="20"/>
        <v/>
      </c>
      <c r="AU597" s="579"/>
      <c r="AV597" s="579" t="str">
        <f t="shared" si="21"/>
        <v>Yes</v>
      </c>
      <c r="AW597" s="579"/>
      <c r="AX597" s="108" t="s">
        <v>725</v>
      </c>
      <c r="AY597" s="5"/>
      <c r="AZ597" s="5"/>
      <c r="BA597" s="5"/>
      <c r="BB597" s="579" t="b">
        <f t="shared" si="22"/>
        <v>0</v>
      </c>
      <c r="BC597" s="579"/>
      <c r="BD597" s="5"/>
      <c r="BE597" s="5"/>
      <c r="BF597" s="5"/>
      <c r="BG597" s="5"/>
      <c r="BH597" s="5"/>
      <c r="BI597" s="5"/>
      <c r="BJ597" s="5"/>
      <c r="BK597" s="5"/>
      <c r="BL597" s="5"/>
      <c r="BM597" s="5"/>
      <c r="BN597" s="5"/>
      <c r="BO597" s="5"/>
      <c r="BP597" s="5"/>
      <c r="BQ597" s="5"/>
      <c r="BR597" s="5"/>
      <c r="BS597" s="5"/>
      <c r="BT597" s="5"/>
      <c r="BU597" s="5"/>
    </row>
    <row r="598" spans="1:73" hidden="1" x14ac:dyDescent="0.25">
      <c r="A598" s="5"/>
      <c r="B598" s="5"/>
      <c r="C598" s="32" t="s">
        <v>1665</v>
      </c>
      <c r="D598" s="5"/>
      <c r="E598" s="38"/>
      <c r="F598" s="5"/>
      <c r="G598" s="32"/>
      <c r="H598" s="5"/>
      <c r="I598" s="5"/>
      <c r="J598" s="5"/>
      <c r="K598" s="5"/>
      <c r="L598" s="129"/>
      <c r="M598" s="129"/>
      <c r="N598" s="387"/>
      <c r="O598" s="379"/>
      <c r="P598" s="379"/>
      <c r="Q598" s="379"/>
      <c r="R598" s="379"/>
      <c r="S598" s="379"/>
      <c r="T598" s="379"/>
      <c r="U598" s="105"/>
      <c r="V598" s="105"/>
      <c r="W598" s="105"/>
      <c r="X598" s="105"/>
      <c r="Y598" s="5"/>
      <c r="Z598" s="5"/>
      <c r="AA598" s="5"/>
      <c r="AB598" s="5"/>
      <c r="AC598" s="5"/>
      <c r="AD598" s="5"/>
      <c r="AE598" s="5"/>
      <c r="AF598" s="5"/>
      <c r="AG598" s="5"/>
      <c r="AH598" s="5"/>
      <c r="AI598" s="5"/>
      <c r="AJ598" s="5"/>
      <c r="AK598" s="5"/>
      <c r="AL598" s="105" t="s">
        <v>1666</v>
      </c>
      <c r="AM598" s="5"/>
      <c r="AN598" s="5"/>
      <c r="AO598" s="5"/>
      <c r="AP598" s="5"/>
      <c r="AQ598" s="5"/>
      <c r="AR598" s="5"/>
      <c r="AS598" s="5"/>
      <c r="AT598" s="579" t="str">
        <f t="shared" si="20"/>
        <v/>
      </c>
      <c r="AU598" s="579"/>
      <c r="AV598" s="579" t="str">
        <f t="shared" si="21"/>
        <v>Yes</v>
      </c>
      <c r="AW598" s="579"/>
      <c r="AX598" s="109" t="s">
        <v>725</v>
      </c>
      <c r="AY598" s="5"/>
      <c r="AZ598" s="5"/>
      <c r="BA598" s="5"/>
      <c r="BB598" s="579" t="b">
        <f t="shared" si="22"/>
        <v>0</v>
      </c>
      <c r="BC598" s="579"/>
      <c r="BD598" s="5"/>
      <c r="BE598" s="5"/>
      <c r="BF598" s="5"/>
      <c r="BG598" s="5"/>
      <c r="BH598" s="5"/>
      <c r="BI598" s="5"/>
      <c r="BJ598" s="5"/>
      <c r="BK598" s="5"/>
      <c r="BL598" s="5"/>
      <c r="BM598" s="5"/>
      <c r="BN598" s="5"/>
      <c r="BO598" s="5"/>
      <c r="BP598" s="5"/>
      <c r="BQ598" s="5"/>
      <c r="BR598" s="5"/>
      <c r="BS598" s="5"/>
      <c r="BT598" s="5"/>
      <c r="BU598" s="5"/>
    </row>
    <row r="599" spans="1:73" hidden="1" x14ac:dyDescent="0.25">
      <c r="A599" s="5"/>
      <c r="B599" s="5"/>
      <c r="C599" s="32" t="s">
        <v>1667</v>
      </c>
      <c r="D599" s="5"/>
      <c r="E599" s="38"/>
      <c r="F599" s="5"/>
      <c r="G599" s="32"/>
      <c r="H599" s="5"/>
      <c r="I599" s="5"/>
      <c r="J599" s="5"/>
      <c r="K599" s="5"/>
      <c r="L599" s="129"/>
      <c r="M599" s="129"/>
      <c r="N599" s="387"/>
      <c r="O599" s="379"/>
      <c r="P599" s="379"/>
      <c r="Q599" s="379"/>
      <c r="R599" s="379"/>
      <c r="S599" s="379"/>
      <c r="T599" s="379"/>
      <c r="U599" s="105"/>
      <c r="V599" s="105"/>
      <c r="W599" s="105"/>
      <c r="X599" s="105"/>
      <c r="Y599" s="5"/>
      <c r="Z599" s="5"/>
      <c r="AA599" s="5"/>
      <c r="AB599" s="5"/>
      <c r="AC599" s="5"/>
      <c r="AD599" s="5"/>
      <c r="AE599" s="5"/>
      <c r="AF599" s="5"/>
      <c r="AG599" s="5"/>
      <c r="AH599" s="5"/>
      <c r="AI599" s="5"/>
      <c r="AJ599" s="5"/>
      <c r="AK599" s="5"/>
      <c r="AL599" s="107" t="s">
        <v>1668</v>
      </c>
      <c r="AM599" s="5"/>
      <c r="AN599" s="5"/>
      <c r="AO599" s="5"/>
      <c r="AP599" s="5"/>
      <c r="AQ599" s="5"/>
      <c r="AR599" s="5"/>
      <c r="AS599" s="5"/>
      <c r="AT599" s="579" t="str">
        <f t="shared" si="20"/>
        <v/>
      </c>
      <c r="AU599" s="579"/>
      <c r="AV599" s="579" t="str">
        <f t="shared" si="21"/>
        <v>Yes</v>
      </c>
      <c r="AW599" s="579"/>
      <c r="AX599" s="108" t="s">
        <v>725</v>
      </c>
      <c r="AY599" s="5"/>
      <c r="AZ599" s="5"/>
      <c r="BA599" s="5"/>
      <c r="BB599" s="579" t="b">
        <f t="shared" si="22"/>
        <v>0</v>
      </c>
      <c r="BC599" s="579"/>
      <c r="BD599" s="5"/>
      <c r="BE599" s="5"/>
      <c r="BF599" s="5"/>
      <c r="BG599" s="5"/>
      <c r="BH599" s="5"/>
      <c r="BI599" s="5"/>
      <c r="BJ599" s="5"/>
      <c r="BK599" s="5"/>
      <c r="BL599" s="5"/>
      <c r="BM599" s="5"/>
      <c r="BN599" s="5"/>
      <c r="BO599" s="5"/>
      <c r="BP599" s="5"/>
      <c r="BQ599" s="5"/>
      <c r="BR599" s="5"/>
      <c r="BS599" s="5"/>
      <c r="BT599" s="5"/>
      <c r="BU599" s="5"/>
    </row>
    <row r="600" spans="1:73" hidden="1" x14ac:dyDescent="0.25">
      <c r="A600" s="5"/>
      <c r="B600" s="5"/>
      <c r="C600" s="32" t="s">
        <v>1669</v>
      </c>
      <c r="D600" s="5"/>
      <c r="E600" s="38"/>
      <c r="F600" s="5"/>
      <c r="G600" s="32"/>
      <c r="H600" s="5"/>
      <c r="I600" s="5"/>
      <c r="J600" s="5"/>
      <c r="K600" s="5"/>
      <c r="L600" s="129"/>
      <c r="M600" s="129"/>
      <c r="N600" s="387"/>
      <c r="O600" s="379"/>
      <c r="P600" s="379"/>
      <c r="Q600" s="379"/>
      <c r="R600" s="379"/>
      <c r="S600" s="379"/>
      <c r="T600" s="379"/>
      <c r="U600" s="105"/>
      <c r="V600" s="105"/>
      <c r="W600" s="105"/>
      <c r="X600" s="105"/>
      <c r="Y600" s="5"/>
      <c r="Z600" s="5"/>
      <c r="AA600" s="5"/>
      <c r="AB600" s="5"/>
      <c r="AC600" s="5"/>
      <c r="AD600" s="5"/>
      <c r="AE600" s="5"/>
      <c r="AF600" s="5"/>
      <c r="AG600" s="5"/>
      <c r="AH600" s="5"/>
      <c r="AI600" s="5"/>
      <c r="AJ600" s="5"/>
      <c r="AK600" s="5"/>
      <c r="AL600" s="110" t="s">
        <v>1670</v>
      </c>
      <c r="AM600" s="5"/>
      <c r="AN600" s="5"/>
      <c r="AO600" s="5"/>
      <c r="AP600" s="5"/>
      <c r="AQ600" s="5"/>
      <c r="AR600" s="5"/>
      <c r="AS600" s="5"/>
      <c r="AT600" s="579" t="str">
        <f t="shared" si="20"/>
        <v/>
      </c>
      <c r="AU600" s="579"/>
      <c r="AV600" s="579" t="str">
        <f t="shared" si="21"/>
        <v>Yes</v>
      </c>
      <c r="AW600" s="579"/>
      <c r="AX600" s="108" t="s">
        <v>725</v>
      </c>
      <c r="AY600" s="5"/>
      <c r="AZ600" s="5"/>
      <c r="BA600" s="5"/>
      <c r="BB600" s="579" t="b">
        <f t="shared" si="22"/>
        <v>0</v>
      </c>
      <c r="BC600" s="579"/>
      <c r="BD600" s="5"/>
      <c r="BE600" s="5"/>
      <c r="BF600" s="5"/>
      <c r="BG600" s="5"/>
      <c r="BH600" s="5"/>
      <c r="BI600" s="5"/>
      <c r="BJ600" s="5"/>
      <c r="BK600" s="5"/>
      <c r="BL600" s="5"/>
      <c r="BM600" s="5"/>
      <c r="BN600" s="5"/>
      <c r="BO600" s="5"/>
      <c r="BP600" s="5"/>
      <c r="BQ600" s="5"/>
      <c r="BR600" s="5"/>
      <c r="BS600" s="5"/>
      <c r="BT600" s="5"/>
      <c r="BU600" s="5"/>
    </row>
    <row r="601" spans="1:73" hidden="1" x14ac:dyDescent="0.25">
      <c r="A601" s="5"/>
      <c r="B601" s="5"/>
      <c r="C601" s="32" t="s">
        <v>1671</v>
      </c>
      <c r="D601" s="5"/>
      <c r="E601" s="38"/>
      <c r="F601" s="5"/>
      <c r="G601" s="32"/>
      <c r="H601" s="5"/>
      <c r="I601" s="5"/>
      <c r="J601" s="5"/>
      <c r="K601" s="5"/>
      <c r="L601" s="129"/>
      <c r="M601" s="129"/>
      <c r="N601" s="387"/>
      <c r="O601" s="379"/>
      <c r="P601" s="379"/>
      <c r="Q601" s="379"/>
      <c r="R601" s="379"/>
      <c r="S601" s="379"/>
      <c r="T601" s="379"/>
      <c r="U601" s="105"/>
      <c r="V601" s="105"/>
      <c r="W601" s="105"/>
      <c r="X601" s="105"/>
      <c r="Y601" s="5"/>
      <c r="Z601" s="5"/>
      <c r="AA601" s="5"/>
      <c r="AB601" s="5"/>
      <c r="AC601" s="5"/>
      <c r="AD601" s="5"/>
      <c r="AE601" s="5"/>
      <c r="AF601" s="5"/>
      <c r="AG601" s="5"/>
      <c r="AH601" s="5"/>
      <c r="AI601" s="5"/>
      <c r="AJ601" s="5"/>
      <c r="AK601" s="5"/>
      <c r="AL601" s="105" t="s">
        <v>1672</v>
      </c>
      <c r="AM601" s="5"/>
      <c r="AN601" s="5"/>
      <c r="AO601" s="5"/>
      <c r="AP601" s="5"/>
      <c r="AQ601" s="5"/>
      <c r="AR601" s="5"/>
      <c r="AS601" s="5"/>
      <c r="AT601" s="579" t="str">
        <f t="shared" si="20"/>
        <v/>
      </c>
      <c r="AU601" s="579"/>
      <c r="AV601" s="579" t="str">
        <f t="shared" si="21"/>
        <v>Yes</v>
      </c>
      <c r="AW601" s="579"/>
      <c r="AX601" s="109" t="s">
        <v>733</v>
      </c>
      <c r="AY601" s="5"/>
      <c r="AZ601" s="5"/>
      <c r="BA601" s="5"/>
      <c r="BB601" s="579" t="b">
        <f t="shared" si="22"/>
        <v>0</v>
      </c>
      <c r="BC601" s="579"/>
      <c r="BD601" s="5"/>
      <c r="BE601" s="5"/>
      <c r="BF601" s="5"/>
      <c r="BG601" s="5"/>
      <c r="BH601" s="5"/>
      <c r="BI601" s="5"/>
      <c r="BJ601" s="5"/>
      <c r="BK601" s="5"/>
      <c r="BL601" s="5"/>
      <c r="BM601" s="5"/>
      <c r="BN601" s="5"/>
      <c r="BO601" s="5"/>
      <c r="BP601" s="5"/>
      <c r="BQ601" s="5"/>
      <c r="BR601" s="5"/>
      <c r="BS601" s="5"/>
      <c r="BT601" s="5"/>
      <c r="BU601" s="5"/>
    </row>
    <row r="602" spans="1:73" hidden="1" x14ac:dyDescent="0.25">
      <c r="A602" s="5"/>
      <c r="B602" s="5"/>
      <c r="C602" s="32" t="s">
        <v>1673</v>
      </c>
      <c r="D602" s="5"/>
      <c r="E602" s="38"/>
      <c r="F602" s="5"/>
      <c r="G602" s="32"/>
      <c r="H602" s="5"/>
      <c r="I602" s="5"/>
      <c r="J602" s="5"/>
      <c r="K602" s="5"/>
      <c r="L602" s="129"/>
      <c r="M602" s="129"/>
      <c r="N602" s="387"/>
      <c r="O602" s="379"/>
      <c r="P602" s="379"/>
      <c r="Q602" s="379"/>
      <c r="R602" s="379"/>
      <c r="S602" s="379"/>
      <c r="T602" s="379"/>
      <c r="U602" s="105"/>
      <c r="V602" s="105"/>
      <c r="W602" s="105"/>
      <c r="X602" s="105"/>
      <c r="Y602" s="5"/>
      <c r="Z602" s="5"/>
      <c r="AA602" s="5"/>
      <c r="AB602" s="5"/>
      <c r="AC602" s="5"/>
      <c r="AD602" s="5"/>
      <c r="AE602" s="5"/>
      <c r="AF602" s="5"/>
      <c r="AG602" s="5"/>
      <c r="AH602" s="5"/>
      <c r="AI602" s="5"/>
      <c r="AJ602" s="5"/>
      <c r="AK602" s="5"/>
      <c r="AL602" s="105" t="s">
        <v>1674</v>
      </c>
      <c r="AM602" s="5"/>
      <c r="AN602" s="5"/>
      <c r="AO602" s="5"/>
      <c r="AP602" s="5"/>
      <c r="AQ602" s="5"/>
      <c r="AR602" s="5"/>
      <c r="AS602" s="5"/>
      <c r="AT602" s="579" t="str">
        <f t="shared" si="20"/>
        <v/>
      </c>
      <c r="AU602" s="579"/>
      <c r="AV602" s="579" t="str">
        <f t="shared" si="21"/>
        <v>Yes</v>
      </c>
      <c r="AW602" s="579"/>
      <c r="AX602" s="109" t="s">
        <v>733</v>
      </c>
      <c r="AY602" s="5"/>
      <c r="AZ602" s="5"/>
      <c r="BA602" s="5"/>
      <c r="BB602" s="579" t="b">
        <f t="shared" si="22"/>
        <v>0</v>
      </c>
      <c r="BC602" s="579"/>
      <c r="BD602" s="5"/>
      <c r="BE602" s="5"/>
      <c r="BF602" s="5"/>
      <c r="BG602" s="5"/>
      <c r="BH602" s="5"/>
      <c r="BI602" s="5"/>
      <c r="BJ602" s="5"/>
      <c r="BK602" s="5"/>
      <c r="BL602" s="5"/>
      <c r="BM602" s="5"/>
      <c r="BN602" s="5"/>
      <c r="BO602" s="5"/>
      <c r="BP602" s="5"/>
      <c r="BQ602" s="5"/>
      <c r="BR602" s="5"/>
      <c r="BS602" s="5"/>
      <c r="BT602" s="5"/>
      <c r="BU602" s="5"/>
    </row>
    <row r="603" spans="1:73" hidden="1" x14ac:dyDescent="0.25">
      <c r="A603" s="5"/>
      <c r="B603" s="5"/>
      <c r="C603" s="32" t="s">
        <v>1675</v>
      </c>
      <c r="D603" s="5"/>
      <c r="E603" s="38"/>
      <c r="F603" s="5"/>
      <c r="G603" s="32"/>
      <c r="H603" s="5"/>
      <c r="I603" s="5"/>
      <c r="J603" s="5"/>
      <c r="K603" s="5"/>
      <c r="L603" s="129"/>
      <c r="M603" s="129"/>
      <c r="N603" s="387"/>
      <c r="O603" s="379"/>
      <c r="P603" s="379"/>
      <c r="Q603" s="379"/>
      <c r="R603" s="379"/>
      <c r="S603" s="379"/>
      <c r="T603" s="379"/>
      <c r="U603" s="105"/>
      <c r="V603" s="105"/>
      <c r="W603" s="105"/>
      <c r="X603" s="105"/>
      <c r="Y603" s="5"/>
      <c r="Z603" s="5"/>
      <c r="AA603" s="5"/>
      <c r="AB603" s="5"/>
      <c r="AC603" s="5"/>
      <c r="AD603" s="5"/>
      <c r="AE603" s="5"/>
      <c r="AF603" s="5"/>
      <c r="AG603" s="5"/>
      <c r="AH603" s="5"/>
      <c r="AI603" s="5"/>
      <c r="AJ603" s="5"/>
      <c r="AK603" s="5"/>
      <c r="AL603" s="113" t="s">
        <v>1676</v>
      </c>
      <c r="AM603" s="5"/>
      <c r="AN603" s="5"/>
      <c r="AO603" s="5"/>
      <c r="AP603" s="5"/>
      <c r="AQ603" s="5"/>
      <c r="AR603" s="5"/>
      <c r="AS603" s="5"/>
      <c r="AT603" s="579" t="str">
        <f t="shared" si="20"/>
        <v/>
      </c>
      <c r="AU603" s="579"/>
      <c r="AV603" s="579" t="str">
        <f t="shared" si="21"/>
        <v>Yes</v>
      </c>
      <c r="AW603" s="579"/>
      <c r="AX603" s="108" t="s">
        <v>725</v>
      </c>
      <c r="AY603" s="5"/>
      <c r="AZ603" s="5"/>
      <c r="BA603" s="5"/>
      <c r="BB603" s="579" t="b">
        <f t="shared" si="22"/>
        <v>0</v>
      </c>
      <c r="BC603" s="579"/>
      <c r="BD603" s="5"/>
      <c r="BE603" s="5"/>
      <c r="BF603" s="5"/>
      <c r="BG603" s="5"/>
      <c r="BH603" s="5"/>
      <c r="BI603" s="5"/>
      <c r="BJ603" s="5"/>
      <c r="BK603" s="5"/>
      <c r="BL603" s="5"/>
      <c r="BM603" s="5"/>
      <c r="BN603" s="5"/>
      <c r="BO603" s="5"/>
      <c r="BP603" s="5"/>
      <c r="BQ603" s="5"/>
      <c r="BR603" s="5"/>
      <c r="BS603" s="5"/>
      <c r="BT603" s="5"/>
      <c r="BU603" s="5"/>
    </row>
    <row r="604" spans="1:73" hidden="1" x14ac:dyDescent="0.25">
      <c r="A604" s="5"/>
      <c r="B604" s="5"/>
      <c r="C604" s="32" t="s">
        <v>1677</v>
      </c>
      <c r="D604" s="5"/>
      <c r="E604" s="38"/>
      <c r="F604" s="5"/>
      <c r="G604" s="32"/>
      <c r="H604" s="5"/>
      <c r="I604" s="5"/>
      <c r="J604" s="5"/>
      <c r="K604" s="5"/>
      <c r="L604" s="129"/>
      <c r="M604" s="129"/>
      <c r="N604" s="387"/>
      <c r="O604" s="379"/>
      <c r="P604" s="379"/>
      <c r="Q604" s="379"/>
      <c r="R604" s="379"/>
      <c r="S604" s="379"/>
      <c r="T604" s="379"/>
      <c r="U604" s="105"/>
      <c r="V604" s="105"/>
      <c r="W604" s="105"/>
      <c r="X604" s="105"/>
      <c r="Y604" s="5"/>
      <c r="Z604" s="5"/>
      <c r="AA604" s="5"/>
      <c r="AB604" s="5"/>
      <c r="AC604" s="5"/>
      <c r="AD604" s="5"/>
      <c r="AE604" s="5"/>
      <c r="AF604" s="5"/>
      <c r="AG604" s="5"/>
      <c r="AH604" s="5"/>
      <c r="AI604" s="5"/>
      <c r="AJ604" s="5"/>
      <c r="AK604" s="5"/>
      <c r="AL604" s="110" t="s">
        <v>1678</v>
      </c>
      <c r="AM604" s="5"/>
      <c r="AN604" s="5"/>
      <c r="AO604" s="5"/>
      <c r="AP604" s="5"/>
      <c r="AQ604" s="5"/>
      <c r="AR604" s="5"/>
      <c r="AS604" s="5"/>
      <c r="AT604" s="579" t="str">
        <f t="shared" si="20"/>
        <v/>
      </c>
      <c r="AU604" s="579"/>
      <c r="AV604" s="579" t="str">
        <f t="shared" si="21"/>
        <v>Yes</v>
      </c>
      <c r="AW604" s="579"/>
      <c r="AX604" s="108" t="s">
        <v>725</v>
      </c>
      <c r="AY604" s="5"/>
      <c r="AZ604" s="5"/>
      <c r="BA604" s="5"/>
      <c r="BB604" s="579" t="b">
        <f t="shared" si="22"/>
        <v>0</v>
      </c>
      <c r="BC604" s="579"/>
      <c r="BD604" s="5"/>
      <c r="BE604" s="5"/>
      <c r="BF604" s="5"/>
      <c r="BG604" s="5"/>
      <c r="BH604" s="5"/>
      <c r="BI604" s="5"/>
      <c r="BJ604" s="5"/>
      <c r="BK604" s="5"/>
      <c r="BL604" s="5"/>
      <c r="BM604" s="5"/>
      <c r="BN604" s="5"/>
      <c r="BO604" s="5"/>
      <c r="BP604" s="5"/>
      <c r="BQ604" s="5"/>
      <c r="BR604" s="5"/>
      <c r="BS604" s="5"/>
      <c r="BT604" s="5"/>
      <c r="BU604" s="5"/>
    </row>
    <row r="605" spans="1:73" hidden="1" x14ac:dyDescent="0.25">
      <c r="A605" s="5"/>
      <c r="B605" s="5"/>
      <c r="C605" s="32" t="s">
        <v>1679</v>
      </c>
      <c r="D605" s="5"/>
      <c r="E605" s="38"/>
      <c r="F605" s="5"/>
      <c r="G605" s="32"/>
      <c r="H605" s="5"/>
      <c r="I605" s="5"/>
      <c r="J605" s="5"/>
      <c r="K605" s="5"/>
      <c r="L605" s="129"/>
      <c r="M605" s="129"/>
      <c r="N605" s="387"/>
      <c r="O605" s="379"/>
      <c r="P605" s="379"/>
      <c r="Q605" s="379"/>
      <c r="R605" s="379"/>
      <c r="S605" s="379"/>
      <c r="T605" s="379"/>
      <c r="U605" s="105"/>
      <c r="V605" s="105"/>
      <c r="W605" s="105"/>
      <c r="X605" s="105"/>
      <c r="Y605" s="5"/>
      <c r="Z605" s="5"/>
      <c r="AA605" s="5"/>
      <c r="AB605" s="5"/>
      <c r="AC605" s="5"/>
      <c r="AD605" s="5"/>
      <c r="AE605" s="5"/>
      <c r="AF605" s="5"/>
      <c r="AG605" s="5"/>
      <c r="AH605" s="5"/>
      <c r="AI605" s="5"/>
      <c r="AJ605" s="5"/>
      <c r="AK605" s="5"/>
      <c r="AL605" s="110" t="s">
        <v>1680</v>
      </c>
      <c r="AM605" s="5"/>
      <c r="AN605" s="5"/>
      <c r="AO605" s="5"/>
      <c r="AP605" s="5"/>
      <c r="AQ605" s="5"/>
      <c r="AR605" s="5"/>
      <c r="AS605" s="5"/>
      <c r="AT605" s="579" t="str">
        <f t="shared" si="20"/>
        <v/>
      </c>
      <c r="AU605" s="579"/>
      <c r="AV605" s="579" t="str">
        <f t="shared" si="21"/>
        <v>Yes</v>
      </c>
      <c r="AW605" s="579"/>
      <c r="AX605" s="108" t="s">
        <v>725</v>
      </c>
      <c r="AY605" s="5"/>
      <c r="AZ605" s="5"/>
      <c r="BA605" s="5"/>
      <c r="BB605" s="579" t="b">
        <f t="shared" si="22"/>
        <v>0</v>
      </c>
      <c r="BC605" s="579"/>
      <c r="BD605" s="5"/>
      <c r="BE605" s="5"/>
      <c r="BF605" s="5"/>
      <c r="BG605" s="5"/>
      <c r="BH605" s="5"/>
      <c r="BI605" s="5"/>
      <c r="BJ605" s="5"/>
      <c r="BK605" s="5"/>
      <c r="BL605" s="5"/>
      <c r="BM605" s="5"/>
      <c r="BN605" s="5"/>
      <c r="BO605" s="5"/>
      <c r="BP605" s="5"/>
      <c r="BQ605" s="5"/>
      <c r="BR605" s="5"/>
      <c r="BS605" s="5"/>
      <c r="BT605" s="5"/>
      <c r="BU605" s="5"/>
    </row>
    <row r="606" spans="1:73" hidden="1" x14ac:dyDescent="0.25">
      <c r="A606" s="5"/>
      <c r="B606" s="5"/>
      <c r="C606" s="32" t="s">
        <v>1681</v>
      </c>
      <c r="D606" s="5"/>
      <c r="E606" s="38"/>
      <c r="F606" s="5"/>
      <c r="G606" s="32"/>
      <c r="H606" s="5"/>
      <c r="I606" s="5"/>
      <c r="J606" s="5"/>
      <c r="K606" s="5"/>
      <c r="L606" s="129"/>
      <c r="M606" s="129"/>
      <c r="N606" s="387"/>
      <c r="O606" s="379"/>
      <c r="P606" s="379"/>
      <c r="Q606" s="379"/>
      <c r="R606" s="379"/>
      <c r="S606" s="379"/>
      <c r="T606" s="379"/>
      <c r="U606" s="105"/>
      <c r="V606" s="105"/>
      <c r="W606" s="105"/>
      <c r="X606" s="105"/>
      <c r="Y606" s="5"/>
      <c r="Z606" s="5"/>
      <c r="AA606" s="5"/>
      <c r="AB606" s="5"/>
      <c r="AC606" s="5"/>
      <c r="AD606" s="5"/>
      <c r="AE606" s="5"/>
      <c r="AF606" s="5"/>
      <c r="AG606" s="5"/>
      <c r="AH606" s="5"/>
      <c r="AI606" s="5"/>
      <c r="AJ606" s="5"/>
      <c r="AK606" s="5"/>
      <c r="AL606" s="105" t="s">
        <v>1682</v>
      </c>
      <c r="AM606" s="5"/>
      <c r="AN606" s="5"/>
      <c r="AO606" s="5"/>
      <c r="AP606" s="5"/>
      <c r="AQ606" s="5"/>
      <c r="AR606" s="5"/>
      <c r="AS606" s="5"/>
      <c r="AT606" s="579" t="str">
        <f t="shared" si="20"/>
        <v/>
      </c>
      <c r="AU606" s="579"/>
      <c r="AV606" s="579" t="str">
        <f t="shared" si="21"/>
        <v>Yes</v>
      </c>
      <c r="AW606" s="579"/>
      <c r="AX606" s="109" t="s">
        <v>733</v>
      </c>
      <c r="AY606" s="5"/>
      <c r="AZ606" s="5"/>
      <c r="BA606" s="5"/>
      <c r="BB606" s="579" t="b">
        <f t="shared" si="22"/>
        <v>0</v>
      </c>
      <c r="BC606" s="579"/>
      <c r="BD606" s="5"/>
      <c r="BE606" s="5"/>
      <c r="BF606" s="5"/>
      <c r="BG606" s="5"/>
      <c r="BH606" s="5"/>
      <c r="BI606" s="5"/>
      <c r="BJ606" s="5"/>
      <c r="BK606" s="5"/>
      <c r="BL606" s="5"/>
      <c r="BM606" s="5"/>
      <c r="BN606" s="5"/>
      <c r="BO606" s="5"/>
      <c r="BP606" s="5"/>
      <c r="BQ606" s="5"/>
      <c r="BR606" s="5"/>
      <c r="BS606" s="5"/>
      <c r="BT606" s="5"/>
      <c r="BU606" s="5"/>
    </row>
    <row r="607" spans="1:73" hidden="1" x14ac:dyDescent="0.25">
      <c r="A607" s="5"/>
      <c r="B607" s="5"/>
      <c r="C607" s="32" t="s">
        <v>1683</v>
      </c>
      <c r="D607" s="5"/>
      <c r="E607" s="38"/>
      <c r="F607" s="5"/>
      <c r="G607" s="32"/>
      <c r="H607" s="5"/>
      <c r="I607" s="5"/>
      <c r="J607" s="5"/>
      <c r="K607" s="5"/>
      <c r="L607" s="129"/>
      <c r="M607" s="129"/>
      <c r="N607" s="387"/>
      <c r="O607" s="379"/>
      <c r="P607" s="379"/>
      <c r="Q607" s="379"/>
      <c r="R607" s="379"/>
      <c r="S607" s="379"/>
      <c r="T607" s="379"/>
      <c r="U607" s="105"/>
      <c r="V607" s="105"/>
      <c r="W607" s="105"/>
      <c r="X607" s="105"/>
      <c r="Y607" s="5"/>
      <c r="Z607" s="5"/>
      <c r="AA607" s="5"/>
      <c r="AB607" s="5"/>
      <c r="AC607" s="5"/>
      <c r="AD607" s="5"/>
      <c r="AE607" s="5"/>
      <c r="AF607" s="5"/>
      <c r="AG607" s="5"/>
      <c r="AH607" s="5"/>
      <c r="AI607" s="5"/>
      <c r="AJ607" s="5"/>
      <c r="AK607" s="5"/>
      <c r="AL607" s="113" t="s">
        <v>1684</v>
      </c>
      <c r="AM607" s="5"/>
      <c r="AN607" s="5"/>
      <c r="AO607" s="5"/>
      <c r="AP607" s="5"/>
      <c r="AQ607" s="5"/>
      <c r="AR607" s="5"/>
      <c r="AS607" s="5"/>
      <c r="AT607" s="579" t="str">
        <f t="shared" si="20"/>
        <v/>
      </c>
      <c r="AU607" s="579"/>
      <c r="AV607" s="579" t="str">
        <f t="shared" si="21"/>
        <v>Yes</v>
      </c>
      <c r="AW607" s="579"/>
      <c r="AX607" s="108" t="s">
        <v>725</v>
      </c>
      <c r="AY607" s="5"/>
      <c r="AZ607" s="5"/>
      <c r="BA607" s="5"/>
      <c r="BB607" s="579" t="b">
        <f t="shared" si="22"/>
        <v>0</v>
      </c>
      <c r="BC607" s="579"/>
      <c r="BD607" s="5"/>
      <c r="BE607" s="5"/>
      <c r="BF607" s="5"/>
      <c r="BG607" s="5"/>
      <c r="BH607" s="5"/>
      <c r="BI607" s="5"/>
      <c r="BJ607" s="5"/>
      <c r="BK607" s="5"/>
      <c r="BL607" s="5"/>
      <c r="BM607" s="5"/>
      <c r="BN607" s="5"/>
      <c r="BO607" s="5"/>
      <c r="BP607" s="5"/>
      <c r="BQ607" s="5"/>
      <c r="BR607" s="5"/>
      <c r="BS607" s="5"/>
      <c r="BT607" s="5"/>
      <c r="BU607" s="5"/>
    </row>
    <row r="608" spans="1:73" hidden="1" x14ac:dyDescent="0.25">
      <c r="A608" s="5"/>
      <c r="B608" s="5"/>
      <c r="C608" s="32" t="s">
        <v>1685</v>
      </c>
      <c r="D608" s="5"/>
      <c r="E608" s="38"/>
      <c r="F608" s="5"/>
      <c r="G608" s="32"/>
      <c r="H608" s="5"/>
      <c r="I608" s="5"/>
      <c r="J608" s="5"/>
      <c r="K608" s="5"/>
      <c r="L608" s="129"/>
      <c r="M608" s="129"/>
      <c r="N608" s="387"/>
      <c r="O608" s="379"/>
      <c r="P608" s="379"/>
      <c r="Q608" s="379"/>
      <c r="R608" s="379"/>
      <c r="S608" s="379"/>
      <c r="T608" s="379"/>
      <c r="U608" s="105"/>
      <c r="V608" s="105"/>
      <c r="W608" s="105"/>
      <c r="X608" s="105"/>
      <c r="Y608" s="5"/>
      <c r="Z608" s="5"/>
      <c r="AA608" s="5"/>
      <c r="AB608" s="5"/>
      <c r="AC608" s="5"/>
      <c r="AD608" s="5"/>
      <c r="AE608" s="5"/>
      <c r="AF608" s="5"/>
      <c r="AG608" s="5"/>
      <c r="AH608" s="5"/>
      <c r="AI608" s="5"/>
      <c r="AJ608" s="5"/>
      <c r="AK608" s="5"/>
      <c r="AL608" s="113" t="s">
        <v>1686</v>
      </c>
      <c r="AM608" s="5"/>
      <c r="AN608" s="5"/>
      <c r="AO608" s="5"/>
      <c r="AP608" s="5"/>
      <c r="AQ608" s="5"/>
      <c r="AR608" s="5"/>
      <c r="AS608" s="5"/>
      <c r="AT608" s="579" t="str">
        <f t="shared" si="20"/>
        <v/>
      </c>
      <c r="AU608" s="579"/>
      <c r="AV608" s="579" t="str">
        <f t="shared" si="21"/>
        <v>Yes</v>
      </c>
      <c r="AW608" s="579"/>
      <c r="AX608" s="108" t="s">
        <v>725</v>
      </c>
      <c r="AY608" s="5"/>
      <c r="AZ608" s="5"/>
      <c r="BA608" s="5"/>
      <c r="BB608" s="579" t="b">
        <f t="shared" si="22"/>
        <v>0</v>
      </c>
      <c r="BC608" s="579"/>
      <c r="BD608" s="5"/>
      <c r="BE608" s="5"/>
      <c r="BF608" s="5"/>
      <c r="BG608" s="5"/>
      <c r="BH608" s="5"/>
      <c r="BI608" s="5"/>
      <c r="BJ608" s="5"/>
      <c r="BK608" s="5"/>
      <c r="BL608" s="5"/>
      <c r="BM608" s="5"/>
      <c r="BN608" s="5"/>
      <c r="BO608" s="5"/>
      <c r="BP608" s="5"/>
      <c r="BQ608" s="5"/>
      <c r="BR608" s="5"/>
      <c r="BS608" s="5"/>
      <c r="BT608" s="5"/>
      <c r="BU608" s="5"/>
    </row>
    <row r="609" spans="1:73" hidden="1" x14ac:dyDescent="0.25">
      <c r="A609" s="5"/>
      <c r="B609" s="5"/>
      <c r="C609" s="32" t="s">
        <v>1687</v>
      </c>
      <c r="D609" s="5"/>
      <c r="E609" s="38"/>
      <c r="F609" s="5"/>
      <c r="G609" s="32"/>
      <c r="H609" s="5"/>
      <c r="I609" s="5"/>
      <c r="J609" s="5"/>
      <c r="K609" s="5"/>
      <c r="L609" s="129"/>
      <c r="M609" s="129"/>
      <c r="N609" s="387"/>
      <c r="O609" s="379"/>
      <c r="P609" s="379"/>
      <c r="Q609" s="379"/>
      <c r="R609" s="379"/>
      <c r="S609" s="379"/>
      <c r="T609" s="379"/>
      <c r="U609" s="105"/>
      <c r="V609" s="105"/>
      <c r="W609" s="105"/>
      <c r="X609" s="105"/>
      <c r="Y609" s="5"/>
      <c r="Z609" s="5"/>
      <c r="AA609" s="5"/>
      <c r="AB609" s="5"/>
      <c r="AC609" s="5"/>
      <c r="AD609" s="5"/>
      <c r="AE609" s="5"/>
      <c r="AF609" s="5"/>
      <c r="AG609" s="5"/>
      <c r="AH609" s="5"/>
      <c r="AI609" s="5"/>
      <c r="AJ609" s="5"/>
      <c r="AK609" s="5"/>
      <c r="AL609" s="105" t="s">
        <v>1688</v>
      </c>
      <c r="AM609" s="5"/>
      <c r="AN609" s="5"/>
      <c r="AO609" s="5"/>
      <c r="AP609" s="5"/>
      <c r="AQ609" s="5"/>
      <c r="AR609" s="5"/>
      <c r="AS609" s="5"/>
      <c r="AT609" s="579" t="str">
        <f t="shared" si="20"/>
        <v/>
      </c>
      <c r="AU609" s="579"/>
      <c r="AV609" s="579" t="str">
        <f t="shared" si="21"/>
        <v>Yes</v>
      </c>
      <c r="AW609" s="579"/>
      <c r="AX609" s="109" t="s">
        <v>733</v>
      </c>
      <c r="AY609" s="5"/>
      <c r="AZ609" s="5"/>
      <c r="BA609" s="5"/>
      <c r="BB609" s="579" t="b">
        <f t="shared" si="22"/>
        <v>0</v>
      </c>
      <c r="BC609" s="579"/>
      <c r="BD609" s="5"/>
      <c r="BE609" s="5"/>
      <c r="BF609" s="5"/>
      <c r="BG609" s="5"/>
      <c r="BH609" s="5"/>
      <c r="BI609" s="5"/>
      <c r="BJ609" s="5"/>
      <c r="BK609" s="5"/>
      <c r="BL609" s="5"/>
      <c r="BM609" s="5"/>
      <c r="BN609" s="5"/>
      <c r="BO609" s="5"/>
      <c r="BP609" s="5"/>
      <c r="BQ609" s="5"/>
      <c r="BR609" s="5"/>
      <c r="BS609" s="5"/>
      <c r="BT609" s="5"/>
      <c r="BU609" s="5"/>
    </row>
    <row r="610" spans="1:73" hidden="1" x14ac:dyDescent="0.25">
      <c r="A610" s="5"/>
      <c r="B610" s="5"/>
      <c r="C610" s="32" t="s">
        <v>1689</v>
      </c>
      <c r="D610" s="5"/>
      <c r="E610" s="38"/>
      <c r="F610" s="5"/>
      <c r="G610" s="32"/>
      <c r="H610" s="5"/>
      <c r="I610" s="5"/>
      <c r="J610" s="5"/>
      <c r="K610" s="5"/>
      <c r="L610" s="129"/>
      <c r="M610" s="129"/>
      <c r="N610" s="387"/>
      <c r="O610" s="379"/>
      <c r="P610" s="379"/>
      <c r="Q610" s="379"/>
      <c r="R610" s="379"/>
      <c r="S610" s="379"/>
      <c r="T610" s="379"/>
      <c r="U610" s="105"/>
      <c r="V610" s="105"/>
      <c r="W610" s="105"/>
      <c r="X610" s="105"/>
      <c r="Y610" s="5"/>
      <c r="Z610" s="5"/>
      <c r="AA610" s="5"/>
      <c r="AB610" s="5"/>
      <c r="AC610" s="5"/>
      <c r="AD610" s="5"/>
      <c r="AE610" s="5"/>
      <c r="AF610" s="5"/>
      <c r="AG610" s="5"/>
      <c r="AH610" s="5"/>
      <c r="AI610" s="5"/>
      <c r="AJ610" s="5"/>
      <c r="AK610" s="5"/>
      <c r="AL610" s="105" t="s">
        <v>1690</v>
      </c>
      <c r="AM610" s="5"/>
      <c r="AN610" s="5"/>
      <c r="AO610" s="5"/>
      <c r="AP610" s="5"/>
      <c r="AQ610" s="5"/>
      <c r="AR610" s="5"/>
      <c r="AS610" s="5"/>
      <c r="AT610" s="579" t="str">
        <f t="shared" si="20"/>
        <v/>
      </c>
      <c r="AU610" s="579"/>
      <c r="AV610" s="579" t="str">
        <f t="shared" si="21"/>
        <v>Yes</v>
      </c>
      <c r="AW610" s="579"/>
      <c r="AX610" s="31" t="s">
        <v>743</v>
      </c>
      <c r="AY610" s="5"/>
      <c r="AZ610" s="5"/>
      <c r="BA610" s="5"/>
      <c r="BB610" s="579" t="b">
        <f t="shared" si="22"/>
        <v>0</v>
      </c>
      <c r="BC610" s="579"/>
      <c r="BD610" s="5"/>
      <c r="BE610" s="5"/>
      <c r="BF610" s="5"/>
      <c r="BG610" s="5"/>
      <c r="BH610" s="5"/>
      <c r="BI610" s="5"/>
      <c r="BJ610" s="5"/>
      <c r="BK610" s="5"/>
      <c r="BL610" s="5"/>
      <c r="BM610" s="5"/>
      <c r="BN610" s="5"/>
      <c r="BO610" s="5"/>
      <c r="BP610" s="5"/>
      <c r="BQ610" s="5"/>
      <c r="BR610" s="5"/>
      <c r="BS610" s="5"/>
      <c r="BT610" s="5"/>
      <c r="BU610" s="5"/>
    </row>
    <row r="611" spans="1:73" hidden="1" x14ac:dyDescent="0.25">
      <c r="A611" s="5"/>
      <c r="B611" s="5"/>
      <c r="C611" s="32" t="s">
        <v>1691</v>
      </c>
      <c r="D611" s="5"/>
      <c r="E611" s="38"/>
      <c r="F611" s="5"/>
      <c r="G611" s="32"/>
      <c r="H611" s="5"/>
      <c r="I611" s="5"/>
      <c r="J611" s="5"/>
      <c r="K611" s="5"/>
      <c r="L611" s="129"/>
      <c r="M611" s="129"/>
      <c r="N611" s="387"/>
      <c r="O611" s="379"/>
      <c r="P611" s="379"/>
      <c r="Q611" s="379"/>
      <c r="R611" s="379"/>
      <c r="S611" s="379"/>
      <c r="T611" s="379"/>
      <c r="U611" s="105"/>
      <c r="V611" s="105"/>
      <c r="W611" s="105"/>
      <c r="X611" s="105"/>
      <c r="Y611" s="5"/>
      <c r="Z611" s="5"/>
      <c r="AA611" s="5"/>
      <c r="AB611" s="5"/>
      <c r="AC611" s="5"/>
      <c r="AD611" s="5"/>
      <c r="AE611" s="5"/>
      <c r="AF611" s="5"/>
      <c r="AG611" s="5"/>
      <c r="AH611" s="5"/>
      <c r="AI611" s="5"/>
      <c r="AJ611" s="5"/>
      <c r="AK611" s="5"/>
      <c r="AL611" s="110" t="s">
        <v>1692</v>
      </c>
      <c r="AM611" s="5"/>
      <c r="AN611" s="5"/>
      <c r="AO611" s="5"/>
      <c r="AP611" s="5"/>
      <c r="AQ611" s="5"/>
      <c r="AR611" s="5"/>
      <c r="AS611" s="5"/>
      <c r="AT611" s="579" t="str">
        <f t="shared" si="20"/>
        <v/>
      </c>
      <c r="AU611" s="579"/>
      <c r="AV611" s="579" t="str">
        <f t="shared" si="21"/>
        <v>Yes</v>
      </c>
      <c r="AW611" s="579"/>
      <c r="AX611" s="108" t="s">
        <v>725</v>
      </c>
      <c r="AY611" s="5"/>
      <c r="AZ611" s="5"/>
      <c r="BA611" s="5"/>
      <c r="BB611" s="579" t="b">
        <f t="shared" si="22"/>
        <v>0</v>
      </c>
      <c r="BC611" s="579"/>
      <c r="BD611" s="5"/>
      <c r="BE611" s="5"/>
      <c r="BF611" s="5"/>
      <c r="BG611" s="5"/>
      <c r="BH611" s="5"/>
      <c r="BI611" s="5"/>
      <c r="BJ611" s="5"/>
      <c r="BK611" s="5"/>
      <c r="BL611" s="5"/>
      <c r="BM611" s="5"/>
      <c r="BN611" s="5"/>
      <c r="BO611" s="5"/>
      <c r="BP611" s="5"/>
      <c r="BQ611" s="5"/>
      <c r="BR611" s="5"/>
      <c r="BS611" s="5"/>
      <c r="BT611" s="5"/>
      <c r="BU611" s="5"/>
    </row>
    <row r="612" spans="1:73" hidden="1" x14ac:dyDescent="0.25">
      <c r="A612" s="5"/>
      <c r="B612" s="5"/>
      <c r="C612" s="32" t="s">
        <v>1693</v>
      </c>
      <c r="D612" s="5"/>
      <c r="E612" s="38"/>
      <c r="F612" s="5"/>
      <c r="G612" s="32"/>
      <c r="H612" s="5"/>
      <c r="I612" s="5"/>
      <c r="J612" s="5"/>
      <c r="K612" s="5"/>
      <c r="L612" s="129"/>
      <c r="M612" s="129"/>
      <c r="N612" s="387"/>
      <c r="O612" s="379"/>
      <c r="P612" s="379"/>
      <c r="Q612" s="379"/>
      <c r="R612" s="379"/>
      <c r="S612" s="379"/>
      <c r="T612" s="379"/>
      <c r="U612" s="105"/>
      <c r="V612" s="105"/>
      <c r="W612" s="105"/>
      <c r="X612" s="105"/>
      <c r="Y612" s="5"/>
      <c r="Z612" s="5"/>
      <c r="AA612" s="5"/>
      <c r="AB612" s="5"/>
      <c r="AC612" s="5"/>
      <c r="AD612" s="5"/>
      <c r="AE612" s="5"/>
      <c r="AF612" s="5"/>
      <c r="AG612" s="5"/>
      <c r="AH612" s="5"/>
      <c r="AI612" s="5"/>
      <c r="AJ612" s="5"/>
      <c r="AK612" s="5"/>
      <c r="AL612" s="113" t="s">
        <v>1694</v>
      </c>
      <c r="AM612" s="5"/>
      <c r="AN612" s="5"/>
      <c r="AO612" s="5"/>
      <c r="AP612" s="5"/>
      <c r="AQ612" s="5"/>
      <c r="AR612" s="5"/>
      <c r="AS612" s="5"/>
      <c r="AT612" s="579" t="str">
        <f t="shared" si="20"/>
        <v/>
      </c>
      <c r="AU612" s="579"/>
      <c r="AV612" s="579" t="str">
        <f t="shared" si="21"/>
        <v>Yes</v>
      </c>
      <c r="AW612" s="579"/>
      <c r="AX612" s="108" t="s">
        <v>725</v>
      </c>
      <c r="AY612" s="5"/>
      <c r="AZ612" s="5"/>
      <c r="BA612" s="5"/>
      <c r="BB612" s="579" t="b">
        <f t="shared" si="22"/>
        <v>0</v>
      </c>
      <c r="BC612" s="579"/>
      <c r="BD612" s="5"/>
      <c r="BE612" s="5"/>
      <c r="BF612" s="5"/>
      <c r="BG612" s="5"/>
      <c r="BH612" s="5"/>
      <c r="BI612" s="5"/>
      <c r="BJ612" s="5"/>
      <c r="BK612" s="5"/>
      <c r="BL612" s="5"/>
      <c r="BM612" s="5"/>
      <c r="BN612" s="5"/>
      <c r="BO612" s="5"/>
      <c r="BP612" s="5"/>
      <c r="BQ612" s="5"/>
      <c r="BR612" s="5"/>
      <c r="BS612" s="5"/>
      <c r="BT612" s="5"/>
      <c r="BU612" s="5"/>
    </row>
    <row r="613" spans="1:73" hidden="1" x14ac:dyDescent="0.25">
      <c r="A613" s="5"/>
      <c r="B613" s="5"/>
      <c r="C613" s="32" t="s">
        <v>1695</v>
      </c>
      <c r="D613" s="5"/>
      <c r="E613" s="38"/>
      <c r="F613" s="5"/>
      <c r="G613" s="32"/>
      <c r="H613" s="5"/>
      <c r="I613" s="5"/>
      <c r="J613" s="5"/>
      <c r="K613" s="5"/>
      <c r="L613" s="129"/>
      <c r="M613" s="129"/>
      <c r="N613" s="387"/>
      <c r="O613" s="379"/>
      <c r="P613" s="379"/>
      <c r="Q613" s="379"/>
      <c r="R613" s="379"/>
      <c r="S613" s="379"/>
      <c r="T613" s="379"/>
      <c r="U613" s="105"/>
      <c r="V613" s="105"/>
      <c r="W613" s="105"/>
      <c r="X613" s="105"/>
      <c r="Y613" s="5"/>
      <c r="Z613" s="5"/>
      <c r="AA613" s="5"/>
      <c r="AB613" s="5"/>
      <c r="AC613" s="5"/>
      <c r="AD613" s="5"/>
      <c r="AE613" s="5"/>
      <c r="AF613" s="5"/>
      <c r="AG613" s="5"/>
      <c r="AH613" s="5"/>
      <c r="AI613" s="5"/>
      <c r="AJ613" s="5"/>
      <c r="AK613" s="5"/>
      <c r="AL613" s="110" t="s">
        <v>1696</v>
      </c>
      <c r="AM613" s="5"/>
      <c r="AN613" s="5"/>
      <c r="AO613" s="5"/>
      <c r="AP613" s="5"/>
      <c r="AQ613" s="5"/>
      <c r="AR613" s="5"/>
      <c r="AS613" s="5"/>
      <c r="AT613" s="579" t="str">
        <f t="shared" si="20"/>
        <v/>
      </c>
      <c r="AU613" s="579"/>
      <c r="AV613" s="579" t="str">
        <f t="shared" si="21"/>
        <v>Yes</v>
      </c>
      <c r="AW613" s="579"/>
      <c r="AX613" s="108" t="s">
        <v>725</v>
      </c>
      <c r="AY613" s="5"/>
      <c r="AZ613" s="5"/>
      <c r="BA613" s="5"/>
      <c r="BB613" s="579" t="b">
        <f t="shared" si="22"/>
        <v>0</v>
      </c>
      <c r="BC613" s="579"/>
      <c r="BD613" s="5"/>
      <c r="BE613" s="5"/>
      <c r="BF613" s="5"/>
      <c r="BG613" s="5"/>
      <c r="BH613" s="5"/>
      <c r="BI613" s="5"/>
      <c r="BJ613" s="5"/>
      <c r="BK613" s="5"/>
      <c r="BL613" s="5"/>
      <c r="BM613" s="5"/>
      <c r="BN613" s="5"/>
      <c r="BO613" s="5"/>
      <c r="BP613" s="5"/>
      <c r="BQ613" s="5"/>
      <c r="BR613" s="5"/>
      <c r="BS613" s="5"/>
      <c r="BT613" s="5"/>
      <c r="BU613" s="5"/>
    </row>
    <row r="614" spans="1:73" hidden="1" x14ac:dyDescent="0.25">
      <c r="A614" s="5"/>
      <c r="B614" s="5"/>
      <c r="C614" s="32" t="s">
        <v>1697</v>
      </c>
      <c r="D614" s="5"/>
      <c r="E614" s="38"/>
      <c r="F614" s="5"/>
      <c r="G614" s="32"/>
      <c r="H614" s="5"/>
      <c r="I614" s="5"/>
      <c r="J614" s="5"/>
      <c r="K614" s="5"/>
      <c r="L614" s="129"/>
      <c r="M614" s="129"/>
      <c r="N614" s="387"/>
      <c r="O614" s="379"/>
      <c r="P614" s="379"/>
      <c r="Q614" s="379"/>
      <c r="R614" s="379"/>
      <c r="S614" s="379"/>
      <c r="T614" s="379"/>
      <c r="U614" s="105"/>
      <c r="V614" s="105"/>
      <c r="W614" s="105"/>
      <c r="X614" s="105"/>
      <c r="Y614" s="5"/>
      <c r="Z614" s="5"/>
      <c r="AA614" s="5"/>
      <c r="AB614" s="5"/>
      <c r="AC614" s="5"/>
      <c r="AD614" s="5"/>
      <c r="AE614" s="5"/>
      <c r="AF614" s="5"/>
      <c r="AG614" s="5"/>
      <c r="AH614" s="5"/>
      <c r="AI614" s="5"/>
      <c r="AJ614" s="5"/>
      <c r="AK614" s="5"/>
      <c r="AL614" s="105" t="s">
        <v>1698</v>
      </c>
      <c r="AM614" s="5"/>
      <c r="AN614" s="5"/>
      <c r="AO614" s="5"/>
      <c r="AP614" s="5"/>
      <c r="AQ614" s="5"/>
      <c r="AR614" s="5"/>
      <c r="AS614" s="5"/>
      <c r="AT614" s="579" t="str">
        <f t="shared" si="20"/>
        <v/>
      </c>
      <c r="AU614" s="579"/>
      <c r="AV614" s="579" t="str">
        <f t="shared" si="21"/>
        <v>Yes</v>
      </c>
      <c r="AW614" s="579"/>
      <c r="AX614" s="109" t="s">
        <v>733</v>
      </c>
      <c r="AY614" s="5"/>
      <c r="AZ614" s="5"/>
      <c r="BA614" s="5"/>
      <c r="BB614" s="579" t="b">
        <f t="shared" si="22"/>
        <v>0</v>
      </c>
      <c r="BC614" s="579"/>
      <c r="BD614" s="5"/>
      <c r="BE614" s="5"/>
      <c r="BF614" s="5"/>
      <c r="BG614" s="5"/>
      <c r="BH614" s="5"/>
      <c r="BI614" s="5"/>
      <c r="BJ614" s="5"/>
      <c r="BK614" s="5"/>
      <c r="BL614" s="5"/>
      <c r="BM614" s="5"/>
      <c r="BN614" s="5"/>
      <c r="BO614" s="5"/>
      <c r="BP614" s="5"/>
      <c r="BQ614" s="5"/>
      <c r="BR614" s="5"/>
      <c r="BS614" s="5"/>
      <c r="BT614" s="5"/>
      <c r="BU614" s="5"/>
    </row>
    <row r="615" spans="1:73" hidden="1" x14ac:dyDescent="0.25">
      <c r="A615" s="5"/>
      <c r="B615" s="5"/>
      <c r="C615" s="32" t="s">
        <v>1699</v>
      </c>
      <c r="D615" s="5"/>
      <c r="E615" s="38"/>
      <c r="F615" s="5"/>
      <c r="G615" s="32"/>
      <c r="H615" s="5"/>
      <c r="I615" s="5"/>
      <c r="J615" s="5"/>
      <c r="K615" s="5"/>
      <c r="L615" s="129"/>
      <c r="M615" s="129"/>
      <c r="N615" s="387"/>
      <c r="O615" s="379"/>
      <c r="P615" s="379"/>
      <c r="Q615" s="379"/>
      <c r="R615" s="379"/>
      <c r="S615" s="379"/>
      <c r="T615" s="379"/>
      <c r="U615" s="105"/>
      <c r="V615" s="105"/>
      <c r="W615" s="105"/>
      <c r="X615" s="105"/>
      <c r="Y615" s="5"/>
      <c r="Z615" s="5"/>
      <c r="AA615" s="5"/>
      <c r="AB615" s="5"/>
      <c r="AC615" s="5"/>
      <c r="AD615" s="5"/>
      <c r="AE615" s="5"/>
      <c r="AF615" s="5"/>
      <c r="AG615" s="5"/>
      <c r="AH615" s="5"/>
      <c r="AI615" s="5"/>
      <c r="AJ615" s="5"/>
      <c r="AK615" s="5"/>
      <c r="AL615" s="105" t="s">
        <v>1700</v>
      </c>
      <c r="AM615" s="5"/>
      <c r="AN615" s="5"/>
      <c r="AO615" s="5"/>
      <c r="AP615" s="5"/>
      <c r="AQ615" s="5"/>
      <c r="AR615" s="5"/>
      <c r="AS615" s="5"/>
      <c r="AT615" s="579" t="str">
        <f t="shared" si="20"/>
        <v/>
      </c>
      <c r="AU615" s="579"/>
      <c r="AV615" s="579" t="str">
        <f t="shared" si="21"/>
        <v>Yes</v>
      </c>
      <c r="AW615" s="579"/>
      <c r="AX615" s="109" t="s">
        <v>725</v>
      </c>
      <c r="AY615" s="5"/>
      <c r="AZ615" s="5"/>
      <c r="BA615" s="5"/>
      <c r="BB615" s="579" t="b">
        <f t="shared" si="22"/>
        <v>0</v>
      </c>
      <c r="BC615" s="579"/>
      <c r="BD615" s="5"/>
      <c r="BE615" s="5"/>
      <c r="BF615" s="5"/>
      <c r="BG615" s="5"/>
      <c r="BH615" s="5"/>
      <c r="BI615" s="5"/>
      <c r="BJ615" s="5"/>
      <c r="BK615" s="5"/>
      <c r="BL615" s="5"/>
      <c r="BM615" s="5"/>
      <c r="BN615" s="5"/>
      <c r="BO615" s="5"/>
      <c r="BP615" s="5"/>
      <c r="BQ615" s="5"/>
      <c r="BR615" s="5"/>
      <c r="BS615" s="5"/>
      <c r="BT615" s="5"/>
      <c r="BU615" s="5"/>
    </row>
    <row r="616" spans="1:73" hidden="1" x14ac:dyDescent="0.25">
      <c r="A616" s="5"/>
      <c r="B616" s="5"/>
      <c r="C616" s="32" t="s">
        <v>1701</v>
      </c>
      <c r="D616" s="5"/>
      <c r="E616" s="38"/>
      <c r="F616" s="5"/>
      <c r="G616" s="32"/>
      <c r="H616" s="5"/>
      <c r="I616" s="5"/>
      <c r="J616" s="5"/>
      <c r="K616" s="5"/>
      <c r="L616" s="129"/>
      <c r="M616" s="129"/>
      <c r="N616" s="387"/>
      <c r="O616" s="379"/>
      <c r="P616" s="379"/>
      <c r="Q616" s="379"/>
      <c r="R616" s="379"/>
      <c r="S616" s="379"/>
      <c r="T616" s="379"/>
      <c r="U616" s="105"/>
      <c r="V616" s="105"/>
      <c r="W616" s="105"/>
      <c r="X616" s="105"/>
      <c r="Y616" s="5"/>
      <c r="Z616" s="5"/>
      <c r="AA616" s="5"/>
      <c r="AB616" s="5"/>
      <c r="AC616" s="5"/>
      <c r="AD616" s="5"/>
      <c r="AE616" s="5"/>
      <c r="AF616" s="5"/>
      <c r="AG616" s="5"/>
      <c r="AH616" s="5"/>
      <c r="AI616" s="5"/>
      <c r="AJ616" s="5"/>
      <c r="AK616" s="5"/>
      <c r="AL616" s="110" t="s">
        <v>1702</v>
      </c>
      <c r="AM616" s="5"/>
      <c r="AN616" s="5"/>
      <c r="AO616" s="5"/>
      <c r="AP616" s="5"/>
      <c r="AQ616" s="5"/>
      <c r="AR616" s="5"/>
      <c r="AS616" s="5"/>
      <c r="AT616" s="579" t="str">
        <f t="shared" si="20"/>
        <v/>
      </c>
      <c r="AU616" s="579"/>
      <c r="AV616" s="579" t="str">
        <f t="shared" si="21"/>
        <v>Yes</v>
      </c>
      <c r="AW616" s="579"/>
      <c r="AX616" s="108" t="s">
        <v>725</v>
      </c>
      <c r="AY616" s="5"/>
      <c r="AZ616" s="5"/>
      <c r="BA616" s="5"/>
      <c r="BB616" s="579" t="b">
        <f t="shared" si="22"/>
        <v>0</v>
      </c>
      <c r="BC616" s="579"/>
      <c r="BD616" s="5"/>
      <c r="BE616" s="5"/>
      <c r="BF616" s="5"/>
      <c r="BG616" s="5"/>
      <c r="BH616" s="5"/>
      <c r="BI616" s="5"/>
      <c r="BJ616" s="5"/>
      <c r="BK616" s="5"/>
      <c r="BL616" s="5"/>
      <c r="BM616" s="5"/>
      <c r="BN616" s="5"/>
      <c r="BO616" s="5"/>
      <c r="BP616" s="5"/>
      <c r="BQ616" s="5"/>
      <c r="BR616" s="5"/>
      <c r="BS616" s="5"/>
      <c r="BT616" s="5"/>
      <c r="BU616" s="5"/>
    </row>
    <row r="617" spans="1:73" hidden="1" x14ac:dyDescent="0.25">
      <c r="A617" s="5"/>
      <c r="B617" s="5"/>
      <c r="C617" s="32" t="s">
        <v>1703</v>
      </c>
      <c r="D617" s="5"/>
      <c r="E617" s="38"/>
      <c r="F617" s="5"/>
      <c r="G617" s="32"/>
      <c r="H617" s="5"/>
      <c r="I617" s="5"/>
      <c r="J617" s="5"/>
      <c r="K617" s="5"/>
      <c r="L617" s="129"/>
      <c r="M617" s="129"/>
      <c r="N617" s="387"/>
      <c r="O617" s="379"/>
      <c r="P617" s="379"/>
      <c r="Q617" s="379"/>
      <c r="R617" s="379"/>
      <c r="S617" s="379"/>
      <c r="T617" s="379"/>
      <c r="U617" s="105"/>
      <c r="V617" s="105"/>
      <c r="W617" s="105"/>
      <c r="X617" s="105"/>
      <c r="Y617" s="5"/>
      <c r="Z617" s="5"/>
      <c r="AA617" s="5"/>
      <c r="AB617" s="5"/>
      <c r="AC617" s="5"/>
      <c r="AD617" s="5"/>
      <c r="AE617" s="5"/>
      <c r="AF617" s="5"/>
      <c r="AG617" s="5"/>
      <c r="AH617" s="5"/>
      <c r="AI617" s="5"/>
      <c r="AJ617" s="5"/>
      <c r="AK617" s="5"/>
      <c r="AL617" s="110" t="s">
        <v>1705</v>
      </c>
      <c r="AM617" s="5"/>
      <c r="AN617" s="5"/>
      <c r="AO617" s="5"/>
      <c r="AP617" s="5"/>
      <c r="AQ617" s="5"/>
      <c r="AR617" s="5"/>
      <c r="AS617" s="5"/>
      <c r="AT617" s="579" t="str">
        <f t="shared" si="20"/>
        <v/>
      </c>
      <c r="AU617" s="579"/>
      <c r="AV617" s="579" t="str">
        <f t="shared" si="21"/>
        <v>Yes</v>
      </c>
      <c r="AW617" s="579"/>
      <c r="AX617" s="108" t="s">
        <v>725</v>
      </c>
      <c r="AY617" s="5"/>
      <c r="AZ617" s="5"/>
      <c r="BA617" s="5"/>
      <c r="BB617" s="579" t="b">
        <f t="shared" si="22"/>
        <v>0</v>
      </c>
      <c r="BC617" s="579"/>
      <c r="BD617" s="5"/>
      <c r="BE617" s="5"/>
      <c r="BF617" s="5"/>
      <c r="BG617" s="5"/>
      <c r="BH617" s="5"/>
      <c r="BI617" s="5"/>
      <c r="BJ617" s="5"/>
      <c r="BK617" s="5"/>
      <c r="BL617" s="5"/>
      <c r="BM617" s="5"/>
      <c r="BN617" s="5"/>
      <c r="BO617" s="5"/>
      <c r="BP617" s="5"/>
      <c r="BQ617" s="5"/>
      <c r="BR617" s="5"/>
      <c r="BS617" s="5"/>
      <c r="BT617" s="5"/>
      <c r="BU617" s="5"/>
    </row>
    <row r="618" spans="1:73" hidden="1" x14ac:dyDescent="0.25">
      <c r="A618" s="5"/>
      <c r="B618" s="5"/>
      <c r="C618" s="32" t="s">
        <v>1706</v>
      </c>
      <c r="D618" s="5"/>
      <c r="E618" s="38"/>
      <c r="F618" s="5"/>
      <c r="G618" s="32"/>
      <c r="H618" s="5"/>
      <c r="I618" s="5"/>
      <c r="J618" s="5"/>
      <c r="K618" s="5"/>
      <c r="L618" s="129"/>
      <c r="M618" s="129"/>
      <c r="N618" s="387"/>
      <c r="O618" s="379"/>
      <c r="P618" s="379"/>
      <c r="Q618" s="379"/>
      <c r="R618" s="379"/>
      <c r="S618" s="379"/>
      <c r="T618" s="379"/>
      <c r="U618" s="105"/>
      <c r="V618" s="105"/>
      <c r="W618" s="105"/>
      <c r="X618" s="105"/>
      <c r="Y618" s="5"/>
      <c r="Z618" s="5"/>
      <c r="AA618" s="5"/>
      <c r="AB618" s="5"/>
      <c r="AC618" s="5"/>
      <c r="AD618" s="5"/>
      <c r="AE618" s="5"/>
      <c r="AF618" s="5"/>
      <c r="AG618" s="5"/>
      <c r="AH618" s="5"/>
      <c r="AI618" s="5"/>
      <c r="AJ618" s="5"/>
      <c r="AK618" s="5"/>
      <c r="AL618" s="105" t="s">
        <v>1707</v>
      </c>
      <c r="AM618" s="5"/>
      <c r="AN618" s="5"/>
      <c r="AO618" s="5"/>
      <c r="AP618" s="5"/>
      <c r="AQ618" s="5"/>
      <c r="AR618" s="5"/>
      <c r="AS618" s="5"/>
      <c r="AT618" s="579" t="str">
        <f t="shared" si="20"/>
        <v/>
      </c>
      <c r="AU618" s="579"/>
      <c r="AV618" s="579" t="str">
        <f t="shared" si="21"/>
        <v>No</v>
      </c>
      <c r="AW618" s="579"/>
      <c r="AX618" s="109" t="s">
        <v>729</v>
      </c>
      <c r="AY618" s="5"/>
      <c r="AZ618" s="5"/>
      <c r="BA618" s="5"/>
      <c r="BB618" s="579" t="b">
        <f t="shared" si="22"/>
        <v>0</v>
      </c>
      <c r="BC618" s="579"/>
      <c r="BD618" s="5"/>
      <c r="BE618" s="5"/>
      <c r="BF618" s="5"/>
      <c r="BG618" s="5"/>
      <c r="BH618" s="5"/>
      <c r="BI618" s="5"/>
      <c r="BJ618" s="5"/>
      <c r="BK618" s="5"/>
      <c r="BL618" s="5"/>
      <c r="BM618" s="5"/>
      <c r="BN618" s="5"/>
      <c r="BO618" s="5"/>
      <c r="BP618" s="5"/>
      <c r="BQ618" s="5"/>
      <c r="BR618" s="5"/>
      <c r="BS618" s="5"/>
      <c r="BT618" s="5"/>
      <c r="BU618" s="5"/>
    </row>
    <row r="619" spans="1:73" hidden="1" x14ac:dyDescent="0.25">
      <c r="A619" s="5"/>
      <c r="B619" s="5"/>
      <c r="C619" s="32" t="s">
        <v>1708</v>
      </c>
      <c r="D619" s="5"/>
      <c r="E619" s="38"/>
      <c r="F619" s="5"/>
      <c r="G619" s="32"/>
      <c r="H619" s="5"/>
      <c r="I619" s="5"/>
      <c r="J619" s="5"/>
      <c r="K619" s="5"/>
      <c r="L619" s="129"/>
      <c r="M619" s="129"/>
      <c r="N619" s="387"/>
      <c r="O619" s="379"/>
      <c r="P619" s="379"/>
      <c r="Q619" s="379"/>
      <c r="R619" s="379"/>
      <c r="S619" s="379"/>
      <c r="T619" s="379"/>
      <c r="U619" s="105"/>
      <c r="V619" s="105"/>
      <c r="W619" s="105"/>
      <c r="X619" s="105"/>
      <c r="Y619" s="5"/>
      <c r="Z619" s="5"/>
      <c r="AA619" s="5"/>
      <c r="AB619" s="5"/>
      <c r="AC619" s="5"/>
      <c r="AD619" s="5"/>
      <c r="AE619" s="5"/>
      <c r="AF619" s="5"/>
      <c r="AG619" s="5"/>
      <c r="AH619" s="5"/>
      <c r="AI619" s="5"/>
      <c r="AJ619" s="5"/>
      <c r="AK619" s="5"/>
      <c r="AL619" s="110" t="s">
        <v>1709</v>
      </c>
      <c r="AM619" s="5"/>
      <c r="AN619" s="5"/>
      <c r="AO619" s="5"/>
      <c r="AP619" s="5"/>
      <c r="AQ619" s="5"/>
      <c r="AR619" s="5"/>
      <c r="AS619" s="5"/>
      <c r="AT619" s="579" t="str">
        <f t="shared" si="20"/>
        <v/>
      </c>
      <c r="AU619" s="579"/>
      <c r="AV619" s="579" t="str">
        <f t="shared" si="21"/>
        <v>Yes</v>
      </c>
      <c r="AW619" s="579"/>
      <c r="AX619" s="108" t="s">
        <v>725</v>
      </c>
      <c r="AY619" s="5"/>
      <c r="AZ619" s="5"/>
      <c r="BA619" s="5"/>
      <c r="BB619" s="579" t="b">
        <f t="shared" si="22"/>
        <v>0</v>
      </c>
      <c r="BC619" s="579"/>
      <c r="BD619" s="5"/>
      <c r="BE619" s="5"/>
      <c r="BF619" s="5"/>
      <c r="BG619" s="5"/>
      <c r="BH619" s="5"/>
      <c r="BI619" s="5"/>
      <c r="BJ619" s="5"/>
      <c r="BK619" s="5"/>
      <c r="BL619" s="5"/>
      <c r="BM619" s="5"/>
      <c r="BN619" s="5"/>
      <c r="BO619" s="5"/>
      <c r="BP619" s="5"/>
      <c r="BQ619" s="5"/>
      <c r="BR619" s="5"/>
      <c r="BS619" s="5"/>
      <c r="BT619" s="5"/>
      <c r="BU619" s="5"/>
    </row>
    <row r="620" spans="1:73" hidden="1" x14ac:dyDescent="0.25">
      <c r="A620" s="5"/>
      <c r="B620" s="5"/>
      <c r="C620" s="32" t="s">
        <v>1710</v>
      </c>
      <c r="D620" s="5"/>
      <c r="E620" s="38"/>
      <c r="F620" s="5"/>
      <c r="G620" s="32"/>
      <c r="H620" s="5"/>
      <c r="I620" s="5"/>
      <c r="J620" s="5"/>
      <c r="K620" s="5"/>
      <c r="L620" s="129"/>
      <c r="M620" s="129"/>
      <c r="N620" s="387"/>
      <c r="O620" s="379"/>
      <c r="P620" s="379"/>
      <c r="Q620" s="379"/>
      <c r="R620" s="379"/>
      <c r="S620" s="379"/>
      <c r="T620" s="379"/>
      <c r="U620" s="105"/>
      <c r="V620" s="105"/>
      <c r="W620" s="105"/>
      <c r="X620" s="105"/>
      <c r="Y620" s="5"/>
      <c r="Z620" s="5"/>
      <c r="AA620" s="5"/>
      <c r="AB620" s="5"/>
      <c r="AC620" s="5"/>
      <c r="AD620" s="5"/>
      <c r="AE620" s="5"/>
      <c r="AF620" s="5"/>
      <c r="AG620" s="5"/>
      <c r="AH620" s="5"/>
      <c r="AI620" s="5"/>
      <c r="AJ620" s="5"/>
      <c r="AK620" s="5"/>
      <c r="AL620" s="105" t="s">
        <v>1712</v>
      </c>
      <c r="AM620" s="5"/>
      <c r="AN620" s="5"/>
      <c r="AO620" s="5"/>
      <c r="AP620" s="5"/>
      <c r="AQ620" s="5"/>
      <c r="AR620" s="5"/>
      <c r="AS620" s="5"/>
      <c r="AT620" s="579" t="str">
        <f t="shared" si="20"/>
        <v/>
      </c>
      <c r="AU620" s="579"/>
      <c r="AV620" s="579" t="str">
        <f t="shared" si="21"/>
        <v>Yes</v>
      </c>
      <c r="AW620" s="579"/>
      <c r="AX620" s="109" t="s">
        <v>733</v>
      </c>
      <c r="AY620" s="5"/>
      <c r="AZ620" s="5"/>
      <c r="BA620" s="5"/>
      <c r="BB620" s="579" t="b">
        <f t="shared" si="22"/>
        <v>0</v>
      </c>
      <c r="BC620" s="579"/>
      <c r="BD620" s="5"/>
      <c r="BE620" s="5"/>
      <c r="BF620" s="5"/>
      <c r="BG620" s="5"/>
      <c r="BH620" s="5"/>
      <c r="BI620" s="5"/>
      <c r="BJ620" s="5"/>
      <c r="BK620" s="5"/>
      <c r="BL620" s="5"/>
      <c r="BM620" s="5"/>
      <c r="BN620" s="5"/>
      <c r="BO620" s="5"/>
      <c r="BP620" s="5"/>
      <c r="BQ620" s="5"/>
      <c r="BR620" s="5"/>
      <c r="BS620" s="5"/>
      <c r="BT620" s="5"/>
      <c r="BU620" s="5"/>
    </row>
    <row r="621" spans="1:73" hidden="1" x14ac:dyDescent="0.25">
      <c r="A621" s="5"/>
      <c r="B621" s="5"/>
      <c r="C621" s="32" t="s">
        <v>1713</v>
      </c>
      <c r="D621" s="5"/>
      <c r="E621" s="38"/>
      <c r="F621" s="5"/>
      <c r="G621" s="32"/>
      <c r="H621" s="5"/>
      <c r="I621" s="5"/>
      <c r="J621" s="5"/>
      <c r="K621" s="5"/>
      <c r="L621" s="129"/>
      <c r="M621" s="129"/>
      <c r="N621" s="387"/>
      <c r="O621" s="379"/>
      <c r="P621" s="379"/>
      <c r="Q621" s="379"/>
      <c r="R621" s="379"/>
      <c r="S621" s="379"/>
      <c r="T621" s="379"/>
      <c r="U621" s="105"/>
      <c r="V621" s="105"/>
      <c r="W621" s="105"/>
      <c r="X621" s="105"/>
      <c r="Y621" s="5"/>
      <c r="Z621" s="5"/>
      <c r="AA621" s="5"/>
      <c r="AB621" s="5"/>
      <c r="AC621" s="5"/>
      <c r="AD621" s="5"/>
      <c r="AE621" s="5"/>
      <c r="AF621" s="5"/>
      <c r="AG621" s="5"/>
      <c r="AH621" s="5"/>
      <c r="AI621" s="5"/>
      <c r="AJ621" s="5"/>
      <c r="AK621" s="5"/>
      <c r="AL621" s="110" t="s">
        <v>1714</v>
      </c>
      <c r="AM621" s="5"/>
      <c r="AN621" s="5"/>
      <c r="AO621" s="5"/>
      <c r="AP621" s="5"/>
      <c r="AQ621" s="5"/>
      <c r="AR621" s="5"/>
      <c r="AS621" s="5"/>
      <c r="AT621" s="579" t="str">
        <f t="shared" si="20"/>
        <v/>
      </c>
      <c r="AU621" s="579"/>
      <c r="AV621" s="579" t="str">
        <f t="shared" si="21"/>
        <v>Yes</v>
      </c>
      <c r="AW621" s="579"/>
      <c r="AX621" s="108" t="s">
        <v>725</v>
      </c>
      <c r="AY621" s="5"/>
      <c r="AZ621" s="5"/>
      <c r="BA621" s="5"/>
      <c r="BB621" s="579" t="b">
        <f t="shared" si="22"/>
        <v>0</v>
      </c>
      <c r="BC621" s="579"/>
      <c r="BD621" s="5"/>
      <c r="BE621" s="5"/>
      <c r="BF621" s="5"/>
      <c r="BG621" s="5"/>
      <c r="BH621" s="5"/>
      <c r="BI621" s="5"/>
      <c r="BJ621" s="5"/>
      <c r="BK621" s="5"/>
      <c r="BL621" s="5"/>
      <c r="BM621" s="5"/>
      <c r="BN621" s="5"/>
      <c r="BO621" s="5"/>
      <c r="BP621" s="5"/>
      <c r="BQ621" s="5"/>
      <c r="BR621" s="5"/>
      <c r="BS621" s="5"/>
      <c r="BT621" s="5"/>
      <c r="BU621" s="5"/>
    </row>
    <row r="622" spans="1:73" hidden="1" x14ac:dyDescent="0.25">
      <c r="A622" s="5"/>
      <c r="B622" s="5"/>
      <c r="C622" s="32" t="s">
        <v>1715</v>
      </c>
      <c r="D622" s="5"/>
      <c r="E622" s="38"/>
      <c r="F622" s="5"/>
      <c r="G622" s="32"/>
      <c r="H622" s="5"/>
      <c r="I622" s="5"/>
      <c r="J622" s="5"/>
      <c r="K622" s="5"/>
      <c r="L622" s="129"/>
      <c r="M622" s="129"/>
      <c r="N622" s="387"/>
      <c r="O622" s="379"/>
      <c r="P622" s="379"/>
      <c r="Q622" s="379"/>
      <c r="R622" s="379"/>
      <c r="S622" s="379"/>
      <c r="T622" s="379"/>
      <c r="U622" s="105"/>
      <c r="V622" s="105"/>
      <c r="W622" s="105"/>
      <c r="X622" s="105"/>
      <c r="Y622" s="5"/>
      <c r="Z622" s="5"/>
      <c r="AA622" s="5"/>
      <c r="AB622" s="5"/>
      <c r="AC622" s="5"/>
      <c r="AD622" s="5"/>
      <c r="AE622" s="5"/>
      <c r="AF622" s="5"/>
      <c r="AG622" s="5"/>
      <c r="AH622" s="5"/>
      <c r="AI622" s="5"/>
      <c r="AJ622" s="5"/>
      <c r="AK622" s="5"/>
      <c r="AL622" s="110" t="s">
        <v>1716</v>
      </c>
      <c r="AM622" s="5"/>
      <c r="AN622" s="5"/>
      <c r="AO622" s="5"/>
      <c r="AP622" s="5"/>
      <c r="AQ622" s="5"/>
      <c r="AR622" s="5"/>
      <c r="AS622" s="5"/>
      <c r="AT622" s="579" t="str">
        <f t="shared" si="20"/>
        <v/>
      </c>
      <c r="AU622" s="579"/>
      <c r="AV622" s="579" t="str">
        <f t="shared" si="21"/>
        <v>Yes</v>
      </c>
      <c r="AW622" s="579"/>
      <c r="AX622" s="108" t="s">
        <v>725</v>
      </c>
      <c r="AY622" s="5"/>
      <c r="AZ622" s="5"/>
      <c r="BA622" s="5"/>
      <c r="BB622" s="579" t="b">
        <f t="shared" si="22"/>
        <v>0</v>
      </c>
      <c r="BC622" s="579"/>
      <c r="BD622" s="5"/>
      <c r="BE622" s="5"/>
      <c r="BF622" s="5"/>
      <c r="BG622" s="5"/>
      <c r="BH622" s="5"/>
      <c r="BI622" s="5"/>
      <c r="BJ622" s="5"/>
      <c r="BK622" s="5"/>
      <c r="BL622" s="5"/>
      <c r="BM622" s="5"/>
      <c r="BN622" s="5"/>
      <c r="BO622" s="5"/>
      <c r="BP622" s="5"/>
      <c r="BQ622" s="5"/>
      <c r="BR622" s="5"/>
      <c r="BS622" s="5"/>
      <c r="BT622" s="5"/>
      <c r="BU622" s="5"/>
    </row>
    <row r="623" spans="1:73" hidden="1" x14ac:dyDescent="0.25">
      <c r="A623" s="5"/>
      <c r="B623" s="5"/>
      <c r="C623" s="32" t="s">
        <v>1717</v>
      </c>
      <c r="D623" s="5"/>
      <c r="E623" s="38"/>
      <c r="F623" s="5"/>
      <c r="G623" s="32"/>
      <c r="H623" s="5"/>
      <c r="I623" s="5"/>
      <c r="J623" s="5"/>
      <c r="K623" s="5"/>
      <c r="L623" s="129"/>
      <c r="M623" s="129"/>
      <c r="N623" s="387"/>
      <c r="O623" s="379"/>
      <c r="P623" s="379"/>
      <c r="Q623" s="379"/>
      <c r="R623" s="379"/>
      <c r="S623" s="379"/>
      <c r="T623" s="379"/>
      <c r="U623" s="105"/>
      <c r="V623" s="105"/>
      <c r="W623" s="105"/>
      <c r="X623" s="105"/>
      <c r="Y623" s="5"/>
      <c r="Z623" s="5"/>
      <c r="AA623" s="5"/>
      <c r="AB623" s="5"/>
      <c r="AC623" s="5"/>
      <c r="AD623" s="5"/>
      <c r="AE623" s="5"/>
      <c r="AF623" s="5"/>
      <c r="AG623" s="5"/>
      <c r="AH623" s="5"/>
      <c r="AI623" s="5"/>
      <c r="AJ623" s="5"/>
      <c r="AK623" s="5"/>
      <c r="AL623" s="105" t="s">
        <v>1718</v>
      </c>
      <c r="AM623" s="5"/>
      <c r="AN623" s="5"/>
      <c r="AO623" s="5"/>
      <c r="AP623" s="5"/>
      <c r="AQ623" s="5"/>
      <c r="AR623" s="5"/>
      <c r="AS623" s="5"/>
      <c r="AT623" s="579" t="str">
        <f t="shared" si="20"/>
        <v/>
      </c>
      <c r="AU623" s="579"/>
      <c r="AV623" s="579" t="str">
        <f t="shared" si="21"/>
        <v>Yes</v>
      </c>
      <c r="AW623" s="579"/>
      <c r="AX623" s="109" t="s">
        <v>733</v>
      </c>
      <c r="AY623" s="5"/>
      <c r="AZ623" s="5"/>
      <c r="BA623" s="5"/>
      <c r="BB623" s="579" t="b">
        <f t="shared" si="22"/>
        <v>0</v>
      </c>
      <c r="BC623" s="579"/>
      <c r="BD623" s="5"/>
      <c r="BE623" s="5"/>
      <c r="BF623" s="5"/>
      <c r="BG623" s="5"/>
      <c r="BH623" s="5"/>
      <c r="BI623" s="5"/>
      <c r="BJ623" s="5"/>
      <c r="BK623" s="5"/>
      <c r="BL623" s="5"/>
      <c r="BM623" s="5"/>
      <c r="BN623" s="5"/>
      <c r="BO623" s="5"/>
      <c r="BP623" s="5"/>
      <c r="BQ623" s="5"/>
      <c r="BR623" s="5"/>
      <c r="BS623" s="5"/>
      <c r="BT623" s="5"/>
      <c r="BU623" s="5"/>
    </row>
    <row r="624" spans="1:73" hidden="1" x14ac:dyDescent="0.25">
      <c r="A624" s="5"/>
      <c r="B624" s="5"/>
      <c r="C624" s="32" t="s">
        <v>1719</v>
      </c>
      <c r="D624" s="5"/>
      <c r="E624" s="38"/>
      <c r="F624" s="5"/>
      <c r="G624" s="32"/>
      <c r="H624" s="5"/>
      <c r="I624" s="5"/>
      <c r="J624" s="5"/>
      <c r="K624" s="5"/>
      <c r="L624" s="129"/>
      <c r="M624" s="129"/>
      <c r="N624" s="387"/>
      <c r="O624" s="379"/>
      <c r="P624" s="379"/>
      <c r="Q624" s="379"/>
      <c r="R624" s="379"/>
      <c r="S624" s="379"/>
      <c r="T624" s="379"/>
      <c r="U624" s="105"/>
      <c r="V624" s="105"/>
      <c r="W624" s="105"/>
      <c r="X624" s="105"/>
      <c r="Y624" s="5"/>
      <c r="Z624" s="5"/>
      <c r="AA624" s="5"/>
      <c r="AB624" s="5"/>
      <c r="AC624" s="5"/>
      <c r="AD624" s="5"/>
      <c r="AE624" s="5"/>
      <c r="AF624" s="5"/>
      <c r="AG624" s="5"/>
      <c r="AH624" s="5"/>
      <c r="AI624" s="5"/>
      <c r="AJ624" s="5"/>
      <c r="AK624" s="5"/>
      <c r="AL624" s="105" t="s">
        <v>1720</v>
      </c>
      <c r="AM624" s="5"/>
      <c r="AN624" s="5"/>
      <c r="AO624" s="5"/>
      <c r="AP624" s="5"/>
      <c r="AQ624" s="5"/>
      <c r="AR624" s="5"/>
      <c r="AS624" s="5"/>
      <c r="AT624" s="579" t="str">
        <f t="shared" si="20"/>
        <v/>
      </c>
      <c r="AU624" s="579"/>
      <c r="AV624" s="579" t="str">
        <f t="shared" si="21"/>
        <v>Yes</v>
      </c>
      <c r="AW624" s="579"/>
      <c r="AX624" s="109" t="s">
        <v>725</v>
      </c>
      <c r="AY624" s="5"/>
      <c r="AZ624" s="5"/>
      <c r="BA624" s="5"/>
      <c r="BB624" s="579" t="b">
        <f t="shared" si="22"/>
        <v>0</v>
      </c>
      <c r="BC624" s="579"/>
      <c r="BD624" s="5"/>
      <c r="BE624" s="5"/>
      <c r="BF624" s="5"/>
      <c r="BG624" s="5"/>
      <c r="BH624" s="5"/>
      <c r="BI624" s="5"/>
      <c r="BJ624" s="5"/>
      <c r="BK624" s="5"/>
      <c r="BL624" s="5"/>
      <c r="BM624" s="5"/>
      <c r="BN624" s="5"/>
      <c r="BO624" s="5"/>
      <c r="BP624" s="5"/>
      <c r="BQ624" s="5"/>
      <c r="BR624" s="5"/>
      <c r="BS624" s="5"/>
      <c r="BT624" s="5"/>
      <c r="BU624" s="5"/>
    </row>
    <row r="625" spans="1:73" hidden="1" x14ac:dyDescent="0.25">
      <c r="A625" s="5"/>
      <c r="B625" s="5"/>
      <c r="C625" s="32" t="s">
        <v>1721</v>
      </c>
      <c r="D625" s="5"/>
      <c r="E625" s="38"/>
      <c r="F625" s="5"/>
      <c r="G625" s="32"/>
      <c r="H625" s="5"/>
      <c r="I625" s="5"/>
      <c r="J625" s="5"/>
      <c r="K625" s="5"/>
      <c r="L625" s="129"/>
      <c r="M625" s="129"/>
      <c r="N625" s="387"/>
      <c r="O625" s="379"/>
      <c r="P625" s="379"/>
      <c r="Q625" s="379"/>
      <c r="R625" s="379"/>
      <c r="S625" s="379"/>
      <c r="T625" s="379"/>
      <c r="U625" s="105"/>
      <c r="V625" s="105"/>
      <c r="W625" s="105"/>
      <c r="X625" s="105"/>
      <c r="Y625" s="5"/>
      <c r="Z625" s="5"/>
      <c r="AA625" s="5"/>
      <c r="AB625" s="5"/>
      <c r="AC625" s="5"/>
      <c r="AD625" s="5"/>
      <c r="AE625" s="5"/>
      <c r="AF625" s="5"/>
      <c r="AG625" s="5"/>
      <c r="AH625" s="5"/>
      <c r="AI625" s="5"/>
      <c r="AJ625" s="5"/>
      <c r="AK625" s="5"/>
      <c r="AL625" s="105" t="s">
        <v>1722</v>
      </c>
      <c r="AM625" s="5"/>
      <c r="AN625" s="5"/>
      <c r="AO625" s="5"/>
      <c r="AP625" s="5"/>
      <c r="AQ625" s="5"/>
      <c r="AR625" s="5"/>
      <c r="AS625" s="5"/>
      <c r="AT625" s="579" t="str">
        <f t="shared" si="20"/>
        <v/>
      </c>
      <c r="AU625" s="579"/>
      <c r="AV625" s="579" t="str">
        <f t="shared" si="21"/>
        <v>Yes</v>
      </c>
      <c r="AW625" s="579"/>
      <c r="AX625" s="109" t="s">
        <v>733</v>
      </c>
      <c r="AY625" s="5"/>
      <c r="AZ625" s="5"/>
      <c r="BA625" s="5"/>
      <c r="BB625" s="579" t="b">
        <f t="shared" si="22"/>
        <v>0</v>
      </c>
      <c r="BC625" s="579"/>
      <c r="BD625" s="5"/>
      <c r="BE625" s="5"/>
      <c r="BF625" s="5"/>
      <c r="BG625" s="5"/>
      <c r="BH625" s="5"/>
      <c r="BI625" s="5"/>
      <c r="BJ625" s="5"/>
      <c r="BK625" s="5"/>
      <c r="BL625" s="5"/>
      <c r="BM625" s="5"/>
      <c r="BN625" s="5"/>
      <c r="BO625" s="5"/>
      <c r="BP625" s="5"/>
      <c r="BQ625" s="5"/>
      <c r="BR625" s="5"/>
      <c r="BS625" s="5"/>
      <c r="BT625" s="5"/>
      <c r="BU625" s="5"/>
    </row>
    <row r="626" spans="1:73" hidden="1" x14ac:dyDescent="0.25">
      <c r="A626" s="5"/>
      <c r="B626" s="5"/>
      <c r="C626" s="32" t="s">
        <v>1723</v>
      </c>
      <c r="D626" s="5"/>
      <c r="E626" s="38"/>
      <c r="F626" s="5"/>
      <c r="G626" s="32"/>
      <c r="H626" s="5"/>
      <c r="I626" s="5"/>
      <c r="J626" s="5"/>
      <c r="K626" s="5"/>
      <c r="L626" s="129"/>
      <c r="M626" s="129"/>
      <c r="N626" s="387"/>
      <c r="O626" s="379"/>
      <c r="P626" s="379"/>
      <c r="Q626" s="379"/>
      <c r="R626" s="379"/>
      <c r="S626" s="379"/>
      <c r="T626" s="379"/>
      <c r="U626" s="105"/>
      <c r="V626" s="105"/>
      <c r="W626" s="105"/>
      <c r="X626" s="105"/>
      <c r="Y626" s="5"/>
      <c r="Z626" s="5"/>
      <c r="AA626" s="5"/>
      <c r="AB626" s="5"/>
      <c r="AC626" s="5"/>
      <c r="AD626" s="5"/>
      <c r="AE626" s="5"/>
      <c r="AF626" s="5"/>
      <c r="AG626" s="5"/>
      <c r="AH626" s="5"/>
      <c r="AI626" s="5"/>
      <c r="AJ626" s="5"/>
      <c r="AK626" s="5"/>
      <c r="AL626" s="105" t="s">
        <v>1724</v>
      </c>
      <c r="AM626" s="5"/>
      <c r="AN626" s="5"/>
      <c r="AO626" s="5"/>
      <c r="AP626" s="5"/>
      <c r="AQ626" s="5"/>
      <c r="AR626" s="5"/>
      <c r="AS626" s="5"/>
      <c r="AT626" s="579" t="str">
        <f t="shared" si="20"/>
        <v/>
      </c>
      <c r="AU626" s="579"/>
      <c r="AV626" s="579" t="str">
        <f t="shared" si="21"/>
        <v>Yes</v>
      </c>
      <c r="AW626" s="579"/>
      <c r="AX626" s="109" t="s">
        <v>733</v>
      </c>
      <c r="AY626" s="5"/>
      <c r="AZ626" s="5"/>
      <c r="BA626" s="5"/>
      <c r="BB626" s="579" t="b">
        <f t="shared" si="22"/>
        <v>0</v>
      </c>
      <c r="BC626" s="579"/>
      <c r="BD626" s="5"/>
      <c r="BE626" s="5"/>
      <c r="BF626" s="5"/>
      <c r="BG626" s="5"/>
      <c r="BH626" s="5"/>
      <c r="BI626" s="5"/>
      <c r="BJ626" s="5"/>
      <c r="BK626" s="5"/>
      <c r="BL626" s="5"/>
      <c r="BM626" s="5"/>
      <c r="BN626" s="5"/>
      <c r="BO626" s="5"/>
      <c r="BP626" s="5"/>
      <c r="BQ626" s="5"/>
      <c r="BR626" s="5"/>
      <c r="BS626" s="5"/>
      <c r="BT626" s="5"/>
      <c r="BU626" s="5"/>
    </row>
    <row r="627" spans="1:73" hidden="1" x14ac:dyDescent="0.25">
      <c r="A627" s="5"/>
      <c r="B627" s="5"/>
      <c r="C627" s="32" t="s">
        <v>1725</v>
      </c>
      <c r="D627" s="5"/>
      <c r="E627" s="38"/>
      <c r="F627" s="5"/>
      <c r="G627" s="32"/>
      <c r="H627" s="5"/>
      <c r="I627" s="5"/>
      <c r="J627" s="5"/>
      <c r="K627" s="5"/>
      <c r="L627" s="129"/>
      <c r="M627" s="129"/>
      <c r="N627" s="387"/>
      <c r="O627" s="379"/>
      <c r="P627" s="379"/>
      <c r="Q627" s="379"/>
      <c r="R627" s="379"/>
      <c r="S627" s="379"/>
      <c r="T627" s="379"/>
      <c r="U627" s="105"/>
      <c r="V627" s="105"/>
      <c r="W627" s="105"/>
      <c r="X627" s="105"/>
      <c r="Y627" s="5"/>
      <c r="Z627" s="5"/>
      <c r="AA627" s="5"/>
      <c r="AB627" s="5"/>
      <c r="AC627" s="5"/>
      <c r="AD627" s="5"/>
      <c r="AE627" s="5"/>
      <c r="AF627" s="5"/>
      <c r="AG627" s="5"/>
      <c r="AH627" s="5"/>
      <c r="AI627" s="5"/>
      <c r="AJ627" s="5"/>
      <c r="AK627" s="5"/>
      <c r="AL627" s="105" t="s">
        <v>1726</v>
      </c>
      <c r="AM627" s="5"/>
      <c r="AN627" s="5"/>
      <c r="AO627" s="5"/>
      <c r="AP627" s="5"/>
      <c r="AQ627" s="5"/>
      <c r="AR627" s="5"/>
      <c r="AS627" s="5"/>
      <c r="AT627" s="579" t="str">
        <f t="shared" si="20"/>
        <v/>
      </c>
      <c r="AU627" s="579"/>
      <c r="AV627" s="579" t="str">
        <f t="shared" si="21"/>
        <v>Yes</v>
      </c>
      <c r="AW627" s="579"/>
      <c r="AX627" s="109" t="s">
        <v>733</v>
      </c>
      <c r="AY627" s="5"/>
      <c r="AZ627" s="5"/>
      <c r="BA627" s="5"/>
      <c r="BB627" s="579" t="b">
        <f t="shared" si="22"/>
        <v>0</v>
      </c>
      <c r="BC627" s="579"/>
      <c r="BD627" s="5"/>
      <c r="BE627" s="5"/>
      <c r="BF627" s="5"/>
      <c r="BG627" s="5"/>
      <c r="BH627" s="5"/>
      <c r="BI627" s="5"/>
      <c r="BJ627" s="5"/>
      <c r="BK627" s="5"/>
      <c r="BL627" s="5"/>
      <c r="BM627" s="5"/>
      <c r="BN627" s="5"/>
      <c r="BO627" s="5"/>
      <c r="BP627" s="5"/>
      <c r="BQ627" s="5"/>
      <c r="BR627" s="5"/>
      <c r="BS627" s="5"/>
      <c r="BT627" s="5"/>
      <c r="BU627" s="5"/>
    </row>
    <row r="628" spans="1:73" hidden="1" x14ac:dyDescent="0.25">
      <c r="A628" s="5"/>
      <c r="B628" s="5"/>
      <c r="C628" s="32" t="s">
        <v>1727</v>
      </c>
      <c r="D628" s="5"/>
      <c r="E628" s="38"/>
      <c r="F628" s="5"/>
      <c r="G628" s="32"/>
      <c r="H628" s="5"/>
      <c r="I628" s="5"/>
      <c r="J628" s="5"/>
      <c r="K628" s="5"/>
      <c r="L628" s="129"/>
      <c r="M628" s="129"/>
      <c r="N628" s="387"/>
      <c r="O628" s="379"/>
      <c r="P628" s="379"/>
      <c r="Q628" s="379"/>
      <c r="R628" s="379"/>
      <c r="S628" s="379"/>
      <c r="T628" s="379"/>
      <c r="U628" s="105"/>
      <c r="V628" s="105"/>
      <c r="W628" s="105"/>
      <c r="X628" s="105"/>
      <c r="Y628" s="5"/>
      <c r="Z628" s="5"/>
      <c r="AA628" s="5"/>
      <c r="AB628" s="5"/>
      <c r="AC628" s="5"/>
      <c r="AD628" s="5"/>
      <c r="AE628" s="5"/>
      <c r="AF628" s="5"/>
      <c r="AG628" s="5"/>
      <c r="AH628" s="5"/>
      <c r="AI628" s="5"/>
      <c r="AJ628" s="5"/>
      <c r="AK628" s="5"/>
      <c r="AL628" s="105" t="s">
        <v>1729</v>
      </c>
      <c r="AM628" s="5"/>
      <c r="AN628" s="5"/>
      <c r="AO628" s="5"/>
      <c r="AP628" s="5"/>
      <c r="AQ628" s="5"/>
      <c r="AR628" s="5"/>
      <c r="AS628" s="5"/>
      <c r="AT628" s="579" t="str">
        <f t="shared" si="20"/>
        <v/>
      </c>
      <c r="AU628" s="579"/>
      <c r="AV628" s="579" t="str">
        <f t="shared" si="21"/>
        <v>Yes</v>
      </c>
      <c r="AW628" s="579"/>
      <c r="AX628" s="109" t="s">
        <v>733</v>
      </c>
      <c r="AY628" s="5"/>
      <c r="AZ628" s="5"/>
      <c r="BA628" s="5"/>
      <c r="BB628" s="579" t="b">
        <f t="shared" si="22"/>
        <v>0</v>
      </c>
      <c r="BC628" s="579"/>
      <c r="BD628" s="5"/>
      <c r="BE628" s="5"/>
      <c r="BF628" s="5"/>
      <c r="BG628" s="5"/>
      <c r="BH628" s="5"/>
      <c r="BI628" s="5"/>
      <c r="BJ628" s="5"/>
      <c r="BK628" s="5"/>
      <c r="BL628" s="5"/>
      <c r="BM628" s="5"/>
      <c r="BN628" s="5"/>
      <c r="BO628" s="5"/>
      <c r="BP628" s="5"/>
      <c r="BQ628" s="5"/>
      <c r="BR628" s="5"/>
      <c r="BS628" s="5"/>
      <c r="BT628" s="5"/>
      <c r="BU628" s="5"/>
    </row>
    <row r="629" spans="1:73" hidden="1" x14ac:dyDescent="0.25">
      <c r="A629" s="5"/>
      <c r="B629" s="5"/>
      <c r="C629" s="32" t="s">
        <v>1730</v>
      </c>
      <c r="D629" s="5"/>
      <c r="E629" s="38"/>
      <c r="F629" s="5"/>
      <c r="G629" s="32"/>
      <c r="H629" s="5"/>
      <c r="I629" s="5"/>
      <c r="J629" s="5"/>
      <c r="K629" s="5"/>
      <c r="L629" s="129"/>
      <c r="M629" s="129"/>
      <c r="N629" s="387"/>
      <c r="O629" s="379"/>
      <c r="P629" s="379"/>
      <c r="Q629" s="379"/>
      <c r="R629" s="379"/>
      <c r="S629" s="379"/>
      <c r="T629" s="379"/>
      <c r="U629" s="105"/>
      <c r="V629" s="105"/>
      <c r="W629" s="105"/>
      <c r="X629" s="105"/>
      <c r="Y629" s="5"/>
      <c r="Z629" s="5"/>
      <c r="AA629" s="5"/>
      <c r="AB629" s="5"/>
      <c r="AC629" s="5"/>
      <c r="AD629" s="5"/>
      <c r="AE629" s="5"/>
      <c r="AF629" s="5"/>
      <c r="AG629" s="5"/>
      <c r="AH629" s="5"/>
      <c r="AI629" s="5"/>
      <c r="AJ629" s="5"/>
      <c r="AK629" s="5"/>
      <c r="AL629" s="110" t="s">
        <v>1731</v>
      </c>
      <c r="AM629" s="5"/>
      <c r="AN629" s="5"/>
      <c r="AO629" s="5"/>
      <c r="AP629" s="5"/>
      <c r="AQ629" s="5"/>
      <c r="AR629" s="5"/>
      <c r="AS629" s="5"/>
      <c r="AT629" s="579" t="str">
        <f t="shared" si="20"/>
        <v/>
      </c>
      <c r="AU629" s="579"/>
      <c r="AV629" s="579" t="str">
        <f t="shared" si="21"/>
        <v>Yes</v>
      </c>
      <c r="AW629" s="579"/>
      <c r="AX629" s="108" t="s">
        <v>725</v>
      </c>
      <c r="AY629" s="5"/>
      <c r="AZ629" s="5"/>
      <c r="BA629" s="5"/>
      <c r="BB629" s="579" t="b">
        <f t="shared" si="22"/>
        <v>0</v>
      </c>
      <c r="BC629" s="579"/>
      <c r="BD629" s="5"/>
      <c r="BE629" s="5"/>
      <c r="BF629" s="5"/>
      <c r="BG629" s="5"/>
      <c r="BH629" s="5"/>
      <c r="BI629" s="5"/>
      <c r="BJ629" s="5"/>
      <c r="BK629" s="5"/>
      <c r="BL629" s="5"/>
      <c r="BM629" s="5"/>
      <c r="BN629" s="5"/>
      <c r="BO629" s="5"/>
      <c r="BP629" s="5"/>
      <c r="BQ629" s="5"/>
      <c r="BR629" s="5"/>
      <c r="BS629" s="5"/>
      <c r="BT629" s="5"/>
      <c r="BU629" s="5"/>
    </row>
    <row r="630" spans="1:73" hidden="1" x14ac:dyDescent="0.25">
      <c r="A630" s="5"/>
      <c r="B630" s="5"/>
      <c r="C630" s="32" t="s">
        <v>1732</v>
      </c>
      <c r="D630" s="5"/>
      <c r="E630" s="38"/>
      <c r="F630" s="5"/>
      <c r="G630" s="32"/>
      <c r="H630" s="5"/>
      <c r="I630" s="5"/>
      <c r="J630" s="5"/>
      <c r="K630" s="5"/>
      <c r="L630" s="129"/>
      <c r="M630" s="129"/>
      <c r="N630" s="387"/>
      <c r="O630" s="379"/>
      <c r="P630" s="379"/>
      <c r="Q630" s="379"/>
      <c r="R630" s="379"/>
      <c r="S630" s="379"/>
      <c r="T630" s="379"/>
      <c r="U630" s="105"/>
      <c r="V630" s="105"/>
      <c r="W630" s="105"/>
      <c r="X630" s="105"/>
      <c r="Y630" s="5"/>
      <c r="Z630" s="5"/>
      <c r="AA630" s="5"/>
      <c r="AB630" s="5"/>
      <c r="AC630" s="5"/>
      <c r="AD630" s="5"/>
      <c r="AE630" s="5"/>
      <c r="AF630" s="5"/>
      <c r="AG630" s="5"/>
      <c r="AH630" s="5"/>
      <c r="AI630" s="5"/>
      <c r="AJ630" s="5"/>
      <c r="AK630" s="5"/>
      <c r="AL630" s="110" t="s">
        <v>1734</v>
      </c>
      <c r="AM630" s="5"/>
      <c r="AN630" s="5"/>
      <c r="AO630" s="5"/>
      <c r="AP630" s="5"/>
      <c r="AQ630" s="5"/>
      <c r="AR630" s="5"/>
      <c r="AS630" s="5"/>
      <c r="AT630" s="579" t="str">
        <f t="shared" si="20"/>
        <v/>
      </c>
      <c r="AU630" s="579"/>
      <c r="AV630" s="579" t="str">
        <f t="shared" si="21"/>
        <v>Yes</v>
      </c>
      <c r="AW630" s="579"/>
      <c r="AX630" s="108" t="s">
        <v>725</v>
      </c>
      <c r="AY630" s="5"/>
      <c r="AZ630" s="5"/>
      <c r="BA630" s="5"/>
      <c r="BB630" s="579" t="b">
        <f t="shared" si="22"/>
        <v>0</v>
      </c>
      <c r="BC630" s="579"/>
      <c r="BD630" s="5"/>
      <c r="BE630" s="5"/>
      <c r="BF630" s="5"/>
      <c r="BG630" s="5"/>
      <c r="BH630" s="5"/>
      <c r="BI630" s="5"/>
      <c r="BJ630" s="5"/>
      <c r="BK630" s="5"/>
      <c r="BL630" s="5"/>
      <c r="BM630" s="5"/>
      <c r="BN630" s="5"/>
      <c r="BO630" s="5"/>
      <c r="BP630" s="5"/>
      <c r="BQ630" s="5"/>
      <c r="BR630" s="5"/>
      <c r="BS630" s="5"/>
      <c r="BT630" s="5"/>
      <c r="BU630" s="5"/>
    </row>
    <row r="631" spans="1:73" hidden="1" x14ac:dyDescent="0.25">
      <c r="A631" s="5"/>
      <c r="B631" s="5"/>
      <c r="C631" s="32" t="s">
        <v>1735</v>
      </c>
      <c r="D631" s="5"/>
      <c r="E631" s="38"/>
      <c r="F631" s="5"/>
      <c r="G631" s="32"/>
      <c r="H631" s="5"/>
      <c r="I631" s="5"/>
      <c r="J631" s="5"/>
      <c r="K631" s="5"/>
      <c r="L631" s="129"/>
      <c r="M631" s="129"/>
      <c r="N631" s="387"/>
      <c r="O631" s="379"/>
      <c r="P631" s="379"/>
      <c r="Q631" s="379"/>
      <c r="R631" s="379"/>
      <c r="S631" s="379"/>
      <c r="T631" s="379"/>
      <c r="U631" s="105"/>
      <c r="V631" s="105"/>
      <c r="W631" s="105"/>
      <c r="X631" s="105"/>
      <c r="Y631" s="5"/>
      <c r="Z631" s="5"/>
      <c r="AA631" s="5"/>
      <c r="AB631" s="5"/>
      <c r="AC631" s="5"/>
      <c r="AD631" s="5"/>
      <c r="AE631" s="5"/>
      <c r="AF631" s="5"/>
      <c r="AG631" s="5"/>
      <c r="AH631" s="5"/>
      <c r="AI631" s="5"/>
      <c r="AJ631" s="5"/>
      <c r="AK631" s="5"/>
      <c r="AL631" s="110" t="s">
        <v>1736</v>
      </c>
      <c r="AM631" s="5"/>
      <c r="AN631" s="5"/>
      <c r="AO631" s="5"/>
      <c r="AP631" s="5"/>
      <c r="AQ631" s="5"/>
      <c r="AR631" s="5"/>
      <c r="AS631" s="5"/>
      <c r="AT631" s="579" t="str">
        <f t="shared" si="20"/>
        <v/>
      </c>
      <c r="AU631" s="579"/>
      <c r="AV631" s="579" t="str">
        <f t="shared" si="21"/>
        <v>Yes</v>
      </c>
      <c r="AW631" s="579"/>
      <c r="AX631" s="108" t="s">
        <v>725</v>
      </c>
      <c r="AY631" s="5"/>
      <c r="AZ631" s="5"/>
      <c r="BA631" s="5"/>
      <c r="BB631" s="579" t="b">
        <f t="shared" si="22"/>
        <v>0</v>
      </c>
      <c r="BC631" s="579"/>
      <c r="BD631" s="5"/>
      <c r="BE631" s="5"/>
      <c r="BF631" s="5"/>
      <c r="BG631" s="5"/>
      <c r="BH631" s="5"/>
      <c r="BI631" s="5"/>
      <c r="BJ631" s="5"/>
      <c r="BK631" s="5"/>
      <c r="BL631" s="5"/>
      <c r="BM631" s="5"/>
      <c r="BN631" s="5"/>
      <c r="BO631" s="5"/>
      <c r="BP631" s="5"/>
      <c r="BQ631" s="5"/>
      <c r="BR631" s="5"/>
      <c r="BS631" s="5"/>
      <c r="BT631" s="5"/>
      <c r="BU631" s="5"/>
    </row>
    <row r="632" spans="1:73" hidden="1" x14ac:dyDescent="0.25">
      <c r="A632" s="5"/>
      <c r="B632" s="5"/>
      <c r="C632" s="32" t="s">
        <v>1737</v>
      </c>
      <c r="D632" s="5"/>
      <c r="E632" s="38"/>
      <c r="F632" s="5"/>
      <c r="G632" s="32"/>
      <c r="H632" s="5"/>
      <c r="I632" s="5"/>
      <c r="J632" s="5"/>
      <c r="K632" s="5"/>
      <c r="L632" s="129"/>
      <c r="M632" s="129"/>
      <c r="N632" s="387"/>
      <c r="O632" s="379"/>
      <c r="P632" s="379"/>
      <c r="Q632" s="379"/>
      <c r="R632" s="379"/>
      <c r="S632" s="379"/>
      <c r="T632" s="379"/>
      <c r="U632" s="105"/>
      <c r="V632" s="105"/>
      <c r="W632" s="105"/>
      <c r="X632" s="105"/>
      <c r="Y632" s="5"/>
      <c r="Z632" s="5"/>
      <c r="AA632" s="5"/>
      <c r="AB632" s="5"/>
      <c r="AC632" s="5"/>
      <c r="AD632" s="5"/>
      <c r="AE632" s="5"/>
      <c r="AF632" s="5"/>
      <c r="AG632" s="5"/>
      <c r="AH632" s="5"/>
      <c r="AI632" s="5"/>
      <c r="AJ632" s="5"/>
      <c r="AK632" s="5"/>
      <c r="AL632" s="110" t="s">
        <v>1738</v>
      </c>
      <c r="AM632" s="5"/>
      <c r="AN632" s="5"/>
      <c r="AO632" s="5"/>
      <c r="AP632" s="5"/>
      <c r="AQ632" s="5"/>
      <c r="AR632" s="5"/>
      <c r="AS632" s="5"/>
      <c r="AT632" s="579" t="str">
        <f t="shared" si="20"/>
        <v/>
      </c>
      <c r="AU632" s="579"/>
      <c r="AV632" s="579" t="str">
        <f t="shared" si="21"/>
        <v>Yes</v>
      </c>
      <c r="AW632" s="579"/>
      <c r="AX632" s="108" t="s">
        <v>725</v>
      </c>
      <c r="AY632" s="5"/>
      <c r="AZ632" s="5"/>
      <c r="BA632" s="5"/>
      <c r="BB632" s="579" t="b">
        <f t="shared" si="22"/>
        <v>0</v>
      </c>
      <c r="BC632" s="579"/>
      <c r="BD632" s="5"/>
      <c r="BE632" s="5"/>
      <c r="BF632" s="5"/>
      <c r="BG632" s="5"/>
      <c r="BH632" s="5"/>
      <c r="BI632" s="5"/>
      <c r="BJ632" s="5"/>
      <c r="BK632" s="5"/>
      <c r="BL632" s="5"/>
      <c r="BM632" s="5"/>
      <c r="BN632" s="5"/>
      <c r="BO632" s="5"/>
      <c r="BP632" s="5"/>
      <c r="BQ632" s="5"/>
      <c r="BR632" s="5"/>
      <c r="BS632" s="5"/>
      <c r="BT632" s="5"/>
      <c r="BU632" s="5"/>
    </row>
    <row r="633" spans="1:73" hidden="1" x14ac:dyDescent="0.25">
      <c r="A633" s="5"/>
      <c r="B633" s="5"/>
      <c r="C633" s="32" t="s">
        <v>1739</v>
      </c>
      <c r="D633" s="5"/>
      <c r="E633" s="38"/>
      <c r="F633" s="5"/>
      <c r="G633" s="32"/>
      <c r="H633" s="5"/>
      <c r="I633" s="5"/>
      <c r="J633" s="5"/>
      <c r="K633" s="5"/>
      <c r="L633" s="129"/>
      <c r="M633" s="129"/>
      <c r="N633" s="387"/>
      <c r="O633" s="379"/>
      <c r="P633" s="379"/>
      <c r="Q633" s="379"/>
      <c r="R633" s="379"/>
      <c r="S633" s="379"/>
      <c r="T633" s="379"/>
      <c r="U633" s="105"/>
      <c r="V633" s="105"/>
      <c r="W633" s="105"/>
      <c r="X633" s="105"/>
      <c r="Y633" s="5"/>
      <c r="Z633" s="5"/>
      <c r="AA633" s="5"/>
      <c r="AB633" s="5"/>
      <c r="AC633" s="5"/>
      <c r="AD633" s="5"/>
      <c r="AE633" s="5"/>
      <c r="AF633" s="5"/>
      <c r="AG633" s="5"/>
      <c r="AH633" s="5"/>
      <c r="AI633" s="5"/>
      <c r="AJ633" s="5"/>
      <c r="AK633" s="5"/>
      <c r="AL633" s="105" t="s">
        <v>1740</v>
      </c>
      <c r="AM633" s="5"/>
      <c r="AN633" s="5"/>
      <c r="AO633" s="5"/>
      <c r="AP633" s="5"/>
      <c r="AQ633" s="5"/>
      <c r="AR633" s="5"/>
      <c r="AS633" s="5"/>
      <c r="AT633" s="579" t="str">
        <f t="shared" si="20"/>
        <v/>
      </c>
      <c r="AU633" s="579"/>
      <c r="AV633" s="579" t="str">
        <f t="shared" si="21"/>
        <v>Yes</v>
      </c>
      <c r="AW633" s="579"/>
      <c r="AX633" s="109" t="s">
        <v>725</v>
      </c>
      <c r="AY633" s="5"/>
      <c r="AZ633" s="5"/>
      <c r="BA633" s="5"/>
      <c r="BB633" s="579" t="b">
        <f t="shared" si="22"/>
        <v>0</v>
      </c>
      <c r="BC633" s="579"/>
      <c r="BD633" s="5"/>
      <c r="BE633" s="5"/>
      <c r="BF633" s="5"/>
      <c r="BG633" s="5"/>
      <c r="BH633" s="5"/>
      <c r="BI633" s="5"/>
      <c r="BJ633" s="5"/>
      <c r="BK633" s="5"/>
      <c r="BL633" s="5"/>
      <c r="BM633" s="5"/>
      <c r="BN633" s="5"/>
      <c r="BO633" s="5"/>
      <c r="BP633" s="5"/>
      <c r="BQ633" s="5"/>
      <c r="BR633" s="5"/>
      <c r="BS633" s="5"/>
      <c r="BT633" s="5"/>
      <c r="BU633" s="5"/>
    </row>
    <row r="634" spans="1:73" hidden="1" x14ac:dyDescent="0.25">
      <c r="A634" s="5"/>
      <c r="B634" s="5"/>
      <c r="C634" s="32" t="s">
        <v>1741</v>
      </c>
      <c r="D634" s="5"/>
      <c r="E634" s="38"/>
      <c r="F634" s="5"/>
      <c r="G634" s="32"/>
      <c r="H634" s="5"/>
      <c r="I634" s="5"/>
      <c r="J634" s="5"/>
      <c r="K634" s="5"/>
      <c r="L634" s="129"/>
      <c r="M634" s="129"/>
      <c r="N634" s="387"/>
      <c r="O634" s="379"/>
      <c r="P634" s="379"/>
      <c r="Q634" s="379"/>
      <c r="R634" s="379"/>
      <c r="S634" s="379"/>
      <c r="T634" s="379"/>
      <c r="U634" s="105"/>
      <c r="V634" s="105"/>
      <c r="W634" s="105"/>
      <c r="X634" s="105"/>
      <c r="Y634" s="5"/>
      <c r="Z634" s="5"/>
      <c r="AA634" s="5"/>
      <c r="AB634" s="5"/>
      <c r="AC634" s="5"/>
      <c r="AD634" s="5"/>
      <c r="AE634" s="5"/>
      <c r="AF634" s="5"/>
      <c r="AG634" s="5"/>
      <c r="AH634" s="5"/>
      <c r="AI634" s="5"/>
      <c r="AJ634" s="5"/>
      <c r="AK634" s="5"/>
      <c r="AL634" s="105" t="s">
        <v>1742</v>
      </c>
      <c r="AM634" s="5"/>
      <c r="AN634" s="5"/>
      <c r="AO634" s="5"/>
      <c r="AP634" s="5"/>
      <c r="AQ634" s="5"/>
      <c r="AR634" s="5"/>
      <c r="AS634" s="5"/>
      <c r="AT634" s="579" t="str">
        <f t="shared" si="20"/>
        <v/>
      </c>
      <c r="AU634" s="579"/>
      <c r="AV634" s="579" t="str">
        <f t="shared" si="21"/>
        <v>Yes</v>
      </c>
      <c r="AW634" s="579"/>
      <c r="AX634" s="31" t="s">
        <v>797</v>
      </c>
      <c r="AY634" s="5"/>
      <c r="AZ634" s="5"/>
      <c r="BA634" s="5"/>
      <c r="BB634" s="579" t="b">
        <f t="shared" si="22"/>
        <v>0</v>
      </c>
      <c r="BC634" s="579"/>
      <c r="BD634" s="5"/>
      <c r="BE634" s="5"/>
      <c r="BF634" s="5"/>
      <c r="BG634" s="5"/>
      <c r="BH634" s="5"/>
      <c r="BI634" s="5"/>
      <c r="BJ634" s="5"/>
      <c r="BK634" s="5"/>
      <c r="BL634" s="5"/>
      <c r="BM634" s="5"/>
      <c r="BN634" s="5"/>
      <c r="BO634" s="5"/>
      <c r="BP634" s="5"/>
      <c r="BQ634" s="5"/>
      <c r="BR634" s="5"/>
      <c r="BS634" s="5"/>
      <c r="BT634" s="5"/>
      <c r="BU634" s="5"/>
    </row>
    <row r="635" spans="1:73" hidden="1" x14ac:dyDescent="0.25">
      <c r="A635" s="5"/>
      <c r="B635" s="5"/>
      <c r="C635" s="32" t="s">
        <v>1743</v>
      </c>
      <c r="D635" s="5"/>
      <c r="E635" s="38"/>
      <c r="F635" s="5"/>
      <c r="G635" s="32"/>
      <c r="H635" s="5"/>
      <c r="I635" s="5"/>
      <c r="J635" s="5"/>
      <c r="K635" s="5"/>
      <c r="L635" s="129"/>
      <c r="M635" s="129"/>
      <c r="N635" s="387"/>
      <c r="O635" s="379"/>
      <c r="P635" s="379"/>
      <c r="Q635" s="379"/>
      <c r="R635" s="379"/>
      <c r="S635" s="379"/>
      <c r="T635" s="379"/>
      <c r="U635" s="105"/>
      <c r="V635" s="105"/>
      <c r="W635" s="105"/>
      <c r="X635" s="105"/>
      <c r="Y635" s="5"/>
      <c r="Z635" s="5"/>
      <c r="AA635" s="5"/>
      <c r="AB635" s="5"/>
      <c r="AC635" s="5"/>
      <c r="AD635" s="5"/>
      <c r="AE635" s="5"/>
      <c r="AF635" s="5"/>
      <c r="AG635" s="5"/>
      <c r="AH635" s="5"/>
      <c r="AI635" s="5"/>
      <c r="AJ635" s="5"/>
      <c r="AK635" s="5"/>
      <c r="AL635" s="105" t="s">
        <v>1744</v>
      </c>
      <c r="AM635" s="5"/>
      <c r="AN635" s="5"/>
      <c r="AO635" s="5"/>
      <c r="AP635" s="5"/>
      <c r="AQ635" s="5"/>
      <c r="AR635" s="5"/>
      <c r="AS635" s="5"/>
      <c r="AT635" s="579" t="str">
        <f t="shared" si="20"/>
        <v/>
      </c>
      <c r="AU635" s="579"/>
      <c r="AV635" s="579" t="str">
        <f t="shared" si="21"/>
        <v>Yes</v>
      </c>
      <c r="AW635" s="579"/>
      <c r="AX635" s="31" t="s">
        <v>797</v>
      </c>
      <c r="AY635" s="5"/>
      <c r="AZ635" s="5"/>
      <c r="BA635" s="5"/>
      <c r="BB635" s="579" t="b">
        <f t="shared" si="22"/>
        <v>0</v>
      </c>
      <c r="BC635" s="579"/>
      <c r="BD635" s="5"/>
      <c r="BE635" s="5"/>
      <c r="BF635" s="5"/>
      <c r="BG635" s="5"/>
      <c r="BH635" s="5"/>
      <c r="BI635" s="5"/>
      <c r="BJ635" s="5"/>
      <c r="BK635" s="5"/>
      <c r="BL635" s="5"/>
      <c r="BM635" s="5"/>
      <c r="BN635" s="5"/>
      <c r="BO635" s="5"/>
      <c r="BP635" s="5"/>
      <c r="BQ635" s="5"/>
      <c r="BR635" s="5"/>
      <c r="BS635" s="5"/>
      <c r="BT635" s="5"/>
      <c r="BU635" s="5"/>
    </row>
    <row r="636" spans="1:73" hidden="1" x14ac:dyDescent="0.25">
      <c r="A636" s="5"/>
      <c r="B636" s="5"/>
      <c r="C636" s="32" t="s">
        <v>1745</v>
      </c>
      <c r="D636" s="5"/>
      <c r="E636" s="38"/>
      <c r="F636" s="5"/>
      <c r="G636" s="32"/>
      <c r="H636" s="5"/>
      <c r="I636" s="5"/>
      <c r="J636" s="5"/>
      <c r="K636" s="5"/>
      <c r="L636" s="129"/>
      <c r="M636" s="129"/>
      <c r="N636" s="387"/>
      <c r="O636" s="379"/>
      <c r="P636" s="379"/>
      <c r="Q636" s="379"/>
      <c r="R636" s="379"/>
      <c r="S636" s="379"/>
      <c r="T636" s="379"/>
      <c r="U636" s="105"/>
      <c r="V636" s="105"/>
      <c r="W636" s="105"/>
      <c r="X636" s="105"/>
      <c r="Y636" s="5"/>
      <c r="Z636" s="5"/>
      <c r="AA636" s="5"/>
      <c r="AB636" s="5"/>
      <c r="AC636" s="5"/>
      <c r="AD636" s="5"/>
      <c r="AE636" s="5"/>
      <c r="AF636" s="5"/>
      <c r="AG636" s="5"/>
      <c r="AH636" s="5"/>
      <c r="AI636" s="5"/>
      <c r="AJ636" s="5"/>
      <c r="AK636" s="5"/>
      <c r="AL636" s="105" t="s">
        <v>1746</v>
      </c>
      <c r="AM636" s="5"/>
      <c r="AN636" s="5"/>
      <c r="AO636" s="5"/>
      <c r="AP636" s="5"/>
      <c r="AQ636" s="5"/>
      <c r="AR636" s="5"/>
      <c r="AS636" s="5"/>
      <c r="AT636" s="579" t="str">
        <f t="shared" si="20"/>
        <v/>
      </c>
      <c r="AU636" s="579"/>
      <c r="AV636" s="579" t="str">
        <f t="shared" si="21"/>
        <v>Yes</v>
      </c>
      <c r="AW636" s="579"/>
      <c r="AX636" s="109" t="s">
        <v>733</v>
      </c>
      <c r="AY636" s="5"/>
      <c r="AZ636" s="5"/>
      <c r="BA636" s="5"/>
      <c r="BB636" s="579" t="b">
        <f t="shared" si="22"/>
        <v>0</v>
      </c>
      <c r="BC636" s="579"/>
      <c r="BD636" s="5"/>
      <c r="BE636" s="5"/>
      <c r="BF636" s="5"/>
      <c r="BG636" s="5"/>
      <c r="BH636" s="5"/>
      <c r="BI636" s="5"/>
      <c r="BJ636" s="5"/>
      <c r="BK636" s="5"/>
      <c r="BL636" s="5"/>
      <c r="BM636" s="5"/>
      <c r="BN636" s="5"/>
      <c r="BO636" s="5"/>
      <c r="BP636" s="5"/>
      <c r="BQ636" s="5"/>
      <c r="BR636" s="5"/>
      <c r="BS636" s="5"/>
      <c r="BT636" s="5"/>
      <c r="BU636" s="5"/>
    </row>
    <row r="637" spans="1:73" hidden="1" x14ac:dyDescent="0.25">
      <c r="A637" s="5"/>
      <c r="B637" s="5"/>
      <c r="C637" s="32" t="s">
        <v>1747</v>
      </c>
      <c r="D637" s="5"/>
      <c r="E637" s="38"/>
      <c r="F637" s="5"/>
      <c r="G637" s="32"/>
      <c r="H637" s="5"/>
      <c r="I637" s="5"/>
      <c r="J637" s="5"/>
      <c r="K637" s="5"/>
      <c r="L637" s="129"/>
      <c r="M637" s="129"/>
      <c r="N637" s="387"/>
      <c r="O637" s="379"/>
      <c r="P637" s="379"/>
      <c r="Q637" s="379"/>
      <c r="R637" s="379"/>
      <c r="S637" s="379"/>
      <c r="T637" s="379"/>
      <c r="U637" s="105"/>
      <c r="V637" s="105"/>
      <c r="W637" s="105"/>
      <c r="X637" s="105"/>
      <c r="Y637" s="5"/>
      <c r="Z637" s="5"/>
      <c r="AA637" s="5"/>
      <c r="AB637" s="5"/>
      <c r="AC637" s="5"/>
      <c r="AD637" s="5"/>
      <c r="AE637" s="5"/>
      <c r="AF637" s="5"/>
      <c r="AG637" s="5"/>
      <c r="AH637" s="5"/>
      <c r="AI637" s="5"/>
      <c r="AJ637" s="5"/>
      <c r="AK637" s="5"/>
      <c r="AL637" s="107" t="s">
        <v>1748</v>
      </c>
      <c r="AM637" s="5"/>
      <c r="AN637" s="5"/>
      <c r="AO637" s="5"/>
      <c r="AP637" s="5"/>
      <c r="AQ637" s="5"/>
      <c r="AR637" s="5"/>
      <c r="AS637" s="5"/>
      <c r="AT637" s="579" t="str">
        <f t="shared" si="20"/>
        <v/>
      </c>
      <c r="AU637" s="579"/>
      <c r="AV637" s="579" t="str">
        <f t="shared" si="21"/>
        <v>Yes</v>
      </c>
      <c r="AW637" s="579"/>
      <c r="AX637" s="108" t="s">
        <v>725</v>
      </c>
      <c r="AY637" s="5"/>
      <c r="AZ637" s="5"/>
      <c r="BA637" s="5"/>
      <c r="BB637" s="579" t="b">
        <f t="shared" si="22"/>
        <v>0</v>
      </c>
      <c r="BC637" s="579"/>
      <c r="BD637" s="5"/>
      <c r="BE637" s="5"/>
      <c r="BF637" s="5"/>
      <c r="BG637" s="5"/>
      <c r="BH637" s="5"/>
      <c r="BI637" s="5"/>
      <c r="BJ637" s="5"/>
      <c r="BK637" s="5"/>
      <c r="BL637" s="5"/>
      <c r="BM637" s="5"/>
      <c r="BN637" s="5"/>
      <c r="BO637" s="5"/>
      <c r="BP637" s="5"/>
      <c r="BQ637" s="5"/>
      <c r="BR637" s="5"/>
      <c r="BS637" s="5"/>
      <c r="BT637" s="5"/>
      <c r="BU637" s="5"/>
    </row>
    <row r="638" spans="1:73" hidden="1" x14ac:dyDescent="0.25">
      <c r="A638" s="5"/>
      <c r="B638" s="5"/>
      <c r="C638" s="32" t="s">
        <v>1749</v>
      </c>
      <c r="D638" s="5"/>
      <c r="E638" s="38"/>
      <c r="F638" s="5"/>
      <c r="G638" s="32"/>
      <c r="H638" s="5"/>
      <c r="I638" s="5"/>
      <c r="J638" s="5"/>
      <c r="K638" s="5"/>
      <c r="L638" s="129"/>
      <c r="M638" s="129"/>
      <c r="N638" s="387"/>
      <c r="O638" s="379"/>
      <c r="P638" s="379"/>
      <c r="Q638" s="379"/>
      <c r="R638" s="379"/>
      <c r="S638" s="379"/>
      <c r="T638" s="379"/>
      <c r="U638" s="105"/>
      <c r="V638" s="105"/>
      <c r="W638" s="105"/>
      <c r="X638" s="105"/>
      <c r="Y638" s="5"/>
      <c r="Z638" s="5"/>
      <c r="AA638" s="5"/>
      <c r="AB638" s="5"/>
      <c r="AC638" s="5"/>
      <c r="AD638" s="5"/>
      <c r="AE638" s="5"/>
      <c r="AF638" s="5"/>
      <c r="AG638" s="5"/>
      <c r="AH638" s="5"/>
      <c r="AI638" s="5"/>
      <c r="AJ638" s="5"/>
      <c r="AK638" s="5"/>
      <c r="AL638" s="110" t="s">
        <v>1750</v>
      </c>
      <c r="AM638" s="5"/>
      <c r="AN638" s="5"/>
      <c r="AO638" s="5"/>
      <c r="AP638" s="5"/>
      <c r="AQ638" s="5"/>
      <c r="AR638" s="5"/>
      <c r="AS638" s="5"/>
      <c r="AT638" s="579" t="str">
        <f t="shared" si="20"/>
        <v/>
      </c>
      <c r="AU638" s="579"/>
      <c r="AV638" s="579" t="str">
        <f t="shared" si="21"/>
        <v>Yes</v>
      </c>
      <c r="AW638" s="579"/>
      <c r="AX638" s="108" t="s">
        <v>725</v>
      </c>
      <c r="AY638" s="5"/>
      <c r="AZ638" s="5"/>
      <c r="BA638" s="5"/>
      <c r="BB638" s="579" t="b">
        <f t="shared" si="22"/>
        <v>0</v>
      </c>
      <c r="BC638" s="579"/>
      <c r="BD638" s="5"/>
      <c r="BE638" s="5"/>
      <c r="BF638" s="5"/>
      <c r="BG638" s="5"/>
      <c r="BH638" s="5"/>
      <c r="BI638" s="5"/>
      <c r="BJ638" s="5"/>
      <c r="BK638" s="5"/>
      <c r="BL638" s="5"/>
      <c r="BM638" s="5"/>
      <c r="BN638" s="5"/>
      <c r="BO638" s="5"/>
      <c r="BP638" s="5"/>
      <c r="BQ638" s="5"/>
      <c r="BR638" s="5"/>
      <c r="BS638" s="5"/>
      <c r="BT638" s="5"/>
      <c r="BU638" s="5"/>
    </row>
    <row r="639" spans="1:73" hidden="1" x14ac:dyDescent="0.25">
      <c r="A639" s="5"/>
      <c r="B639" s="5"/>
      <c r="C639" s="32" t="s">
        <v>1751</v>
      </c>
      <c r="D639" s="5"/>
      <c r="E639" s="38"/>
      <c r="F639" s="5"/>
      <c r="G639" s="32"/>
      <c r="H639" s="5"/>
      <c r="I639" s="5"/>
      <c r="J639" s="5"/>
      <c r="K639" s="5"/>
      <c r="L639" s="129"/>
      <c r="M639" s="129"/>
      <c r="N639" s="387"/>
      <c r="O639" s="379"/>
      <c r="P639" s="379"/>
      <c r="Q639" s="379"/>
      <c r="R639" s="379"/>
      <c r="S639" s="379"/>
      <c r="T639" s="379"/>
      <c r="U639" s="105"/>
      <c r="V639" s="105"/>
      <c r="W639" s="105"/>
      <c r="X639" s="105"/>
      <c r="Y639" s="5"/>
      <c r="Z639" s="5"/>
      <c r="AA639" s="5"/>
      <c r="AB639" s="5"/>
      <c r="AC639" s="5"/>
      <c r="AD639" s="5"/>
      <c r="AE639" s="5"/>
      <c r="AF639" s="5"/>
      <c r="AG639" s="5"/>
      <c r="AH639" s="5"/>
      <c r="AI639" s="5"/>
      <c r="AJ639" s="5"/>
      <c r="AK639" s="5"/>
      <c r="AL639" s="113" t="s">
        <v>1752</v>
      </c>
      <c r="AM639" s="5"/>
      <c r="AN639" s="5"/>
      <c r="AO639" s="5"/>
      <c r="AP639" s="5"/>
      <c r="AQ639" s="5"/>
      <c r="AR639" s="5"/>
      <c r="AS639" s="5"/>
      <c r="AT639" s="579" t="str">
        <f t="shared" ref="AT639:AT702" si="23">IF($AL639=$Q$183,"Yes","")</f>
        <v/>
      </c>
      <c r="AU639" s="579"/>
      <c r="AV639" s="579" t="str">
        <f t="shared" si="21"/>
        <v>Yes</v>
      </c>
      <c r="AW639" s="579"/>
      <c r="AX639" s="108" t="s">
        <v>725</v>
      </c>
      <c r="AY639" s="5"/>
      <c r="AZ639" s="5"/>
      <c r="BA639" s="5"/>
      <c r="BB639" s="579" t="b">
        <f t="shared" si="22"/>
        <v>0</v>
      </c>
      <c r="BC639" s="579"/>
      <c r="BD639" s="5"/>
      <c r="BE639" s="5"/>
      <c r="BF639" s="5"/>
      <c r="BG639" s="5"/>
      <c r="BH639" s="5"/>
      <c r="BI639" s="5"/>
      <c r="BJ639" s="5"/>
      <c r="BK639" s="5"/>
      <c r="BL639" s="5"/>
      <c r="BM639" s="5"/>
      <c r="BN639" s="5"/>
      <c r="BO639" s="5"/>
      <c r="BP639" s="5"/>
      <c r="BQ639" s="5"/>
      <c r="BR639" s="5"/>
      <c r="BS639" s="5"/>
      <c r="BT639" s="5"/>
      <c r="BU639" s="5"/>
    </row>
    <row r="640" spans="1:73" hidden="1" x14ac:dyDescent="0.25">
      <c r="A640" s="5"/>
      <c r="B640" s="5"/>
      <c r="C640" s="32" t="s">
        <v>1753</v>
      </c>
      <c r="D640" s="5"/>
      <c r="E640" s="38"/>
      <c r="F640" s="5"/>
      <c r="G640" s="32"/>
      <c r="H640" s="5"/>
      <c r="I640" s="5"/>
      <c r="J640" s="5"/>
      <c r="K640" s="5"/>
      <c r="L640" s="129"/>
      <c r="M640" s="129"/>
      <c r="N640" s="387"/>
      <c r="O640" s="379"/>
      <c r="P640" s="379"/>
      <c r="Q640" s="379"/>
      <c r="R640" s="379"/>
      <c r="S640" s="379"/>
      <c r="T640" s="379"/>
      <c r="U640" s="105"/>
      <c r="V640" s="105"/>
      <c r="W640" s="105"/>
      <c r="X640" s="105"/>
      <c r="Y640" s="5"/>
      <c r="Z640" s="5"/>
      <c r="AA640" s="5"/>
      <c r="AB640" s="5"/>
      <c r="AC640" s="5"/>
      <c r="AD640" s="5"/>
      <c r="AE640" s="5"/>
      <c r="AF640" s="5"/>
      <c r="AG640" s="5"/>
      <c r="AH640" s="5"/>
      <c r="AI640" s="5"/>
      <c r="AJ640" s="5"/>
      <c r="AK640" s="5"/>
      <c r="AL640" s="110" t="s">
        <v>1754</v>
      </c>
      <c r="AM640" s="5"/>
      <c r="AN640" s="5"/>
      <c r="AO640" s="5"/>
      <c r="AP640" s="5"/>
      <c r="AQ640" s="5"/>
      <c r="AR640" s="5"/>
      <c r="AS640" s="5"/>
      <c r="AT640" s="579" t="str">
        <f t="shared" si="23"/>
        <v/>
      </c>
      <c r="AU640" s="579"/>
      <c r="AV640" s="579" t="str">
        <f t="shared" ref="AV640:AV703" si="24">IF(AX640="90.1-2001","No","Yes")</f>
        <v>Yes</v>
      </c>
      <c r="AW640" s="579"/>
      <c r="AX640" s="108" t="s">
        <v>725</v>
      </c>
      <c r="AY640" s="5"/>
      <c r="AZ640" s="5"/>
      <c r="BA640" s="5"/>
      <c r="BB640" s="579" t="b">
        <f t="shared" ref="BB640:BB703" si="25">AND(AT640="Yes",AV640="Yes")</f>
        <v>0</v>
      </c>
      <c r="BC640" s="579"/>
      <c r="BD640" s="5"/>
      <c r="BE640" s="5"/>
      <c r="BF640" s="5"/>
      <c r="BG640" s="5"/>
      <c r="BH640" s="5"/>
      <c r="BI640" s="5"/>
      <c r="BJ640" s="5"/>
      <c r="BK640" s="5"/>
      <c r="BL640" s="5"/>
      <c r="BM640" s="5"/>
      <c r="BN640" s="5"/>
      <c r="BO640" s="5"/>
      <c r="BP640" s="5"/>
      <c r="BQ640" s="5"/>
      <c r="BR640" s="5"/>
      <c r="BS640" s="5"/>
      <c r="BT640" s="5"/>
      <c r="BU640" s="5"/>
    </row>
    <row r="641" spans="1:73" hidden="1" x14ac:dyDescent="0.25">
      <c r="A641" s="5"/>
      <c r="B641" s="5"/>
      <c r="C641" s="32" t="s">
        <v>1755</v>
      </c>
      <c r="D641" s="5"/>
      <c r="E641" s="38"/>
      <c r="F641" s="5"/>
      <c r="G641" s="32"/>
      <c r="H641" s="5"/>
      <c r="I641" s="5"/>
      <c r="J641" s="5"/>
      <c r="K641" s="5"/>
      <c r="L641" s="129"/>
      <c r="M641" s="129"/>
      <c r="N641" s="387"/>
      <c r="O641" s="379"/>
      <c r="P641" s="379"/>
      <c r="Q641" s="379"/>
      <c r="R641" s="379"/>
      <c r="S641" s="379"/>
      <c r="T641" s="379"/>
      <c r="U641" s="105"/>
      <c r="V641" s="105"/>
      <c r="W641" s="105"/>
      <c r="X641" s="105"/>
      <c r="Y641" s="5"/>
      <c r="Z641" s="5"/>
      <c r="AA641" s="5"/>
      <c r="AB641" s="5"/>
      <c r="AC641" s="5"/>
      <c r="AD641" s="5"/>
      <c r="AE641" s="5"/>
      <c r="AF641" s="5"/>
      <c r="AG641" s="5"/>
      <c r="AH641" s="5"/>
      <c r="AI641" s="5"/>
      <c r="AJ641" s="5"/>
      <c r="AK641" s="5"/>
      <c r="AL641" s="105" t="s">
        <v>1756</v>
      </c>
      <c r="AM641" s="5"/>
      <c r="AN641" s="5"/>
      <c r="AO641" s="5"/>
      <c r="AP641" s="5"/>
      <c r="AQ641" s="5"/>
      <c r="AR641" s="5"/>
      <c r="AS641" s="5"/>
      <c r="AT641" s="579" t="str">
        <f t="shared" si="23"/>
        <v/>
      </c>
      <c r="AU641" s="579"/>
      <c r="AV641" s="579" t="str">
        <f t="shared" si="24"/>
        <v>Yes</v>
      </c>
      <c r="AW641" s="579"/>
      <c r="AX641" s="31" t="s">
        <v>797</v>
      </c>
      <c r="AY641" s="5"/>
      <c r="AZ641" s="5"/>
      <c r="BA641" s="5"/>
      <c r="BB641" s="579" t="b">
        <f t="shared" si="25"/>
        <v>0</v>
      </c>
      <c r="BC641" s="579"/>
      <c r="BD641" s="5"/>
      <c r="BE641" s="5"/>
      <c r="BF641" s="5"/>
      <c r="BG641" s="5"/>
      <c r="BH641" s="5"/>
      <c r="BI641" s="5"/>
      <c r="BJ641" s="5"/>
      <c r="BK641" s="5"/>
      <c r="BL641" s="5"/>
      <c r="BM641" s="5"/>
      <c r="BN641" s="5"/>
      <c r="BO641" s="5"/>
      <c r="BP641" s="5"/>
      <c r="BQ641" s="5"/>
      <c r="BR641" s="5"/>
      <c r="BS641" s="5"/>
      <c r="BT641" s="5"/>
      <c r="BU641" s="5"/>
    </row>
    <row r="642" spans="1:73" hidden="1" x14ac:dyDescent="0.25">
      <c r="A642" s="5"/>
      <c r="B642" s="5"/>
      <c r="C642" s="32" t="s">
        <v>1757</v>
      </c>
      <c r="D642" s="5"/>
      <c r="E642" s="38"/>
      <c r="F642" s="5"/>
      <c r="G642" s="32"/>
      <c r="H642" s="5"/>
      <c r="I642" s="5"/>
      <c r="J642" s="5"/>
      <c r="K642" s="5"/>
      <c r="L642" s="129"/>
      <c r="M642" s="129"/>
      <c r="N642" s="387"/>
      <c r="O642" s="379"/>
      <c r="P642" s="379"/>
      <c r="Q642" s="379"/>
      <c r="R642" s="379"/>
      <c r="S642" s="379"/>
      <c r="T642" s="379"/>
      <c r="U642" s="105"/>
      <c r="V642" s="105"/>
      <c r="W642" s="105"/>
      <c r="X642" s="105"/>
      <c r="Y642" s="5"/>
      <c r="Z642" s="5"/>
      <c r="AA642" s="5"/>
      <c r="AB642" s="5"/>
      <c r="AC642" s="5"/>
      <c r="AD642" s="5"/>
      <c r="AE642" s="5"/>
      <c r="AF642" s="5"/>
      <c r="AG642" s="5"/>
      <c r="AH642" s="5"/>
      <c r="AI642" s="5"/>
      <c r="AJ642" s="5"/>
      <c r="AK642" s="5"/>
      <c r="AL642" s="110" t="s">
        <v>1758</v>
      </c>
      <c r="AM642" s="5"/>
      <c r="AN642" s="5"/>
      <c r="AO642" s="5"/>
      <c r="AP642" s="5"/>
      <c r="AQ642" s="5"/>
      <c r="AR642" s="5"/>
      <c r="AS642" s="5"/>
      <c r="AT642" s="579" t="str">
        <f t="shared" si="23"/>
        <v/>
      </c>
      <c r="AU642" s="579"/>
      <c r="AV642" s="579" t="str">
        <f t="shared" si="24"/>
        <v>Yes</v>
      </c>
      <c r="AW642" s="579"/>
      <c r="AX642" s="108" t="s">
        <v>725</v>
      </c>
      <c r="AY642" s="5"/>
      <c r="AZ642" s="5"/>
      <c r="BA642" s="5"/>
      <c r="BB642" s="579" t="b">
        <f t="shared" si="25"/>
        <v>0</v>
      </c>
      <c r="BC642" s="579"/>
      <c r="BD642" s="5"/>
      <c r="BE642" s="5"/>
      <c r="BF642" s="5"/>
      <c r="BG642" s="5"/>
      <c r="BH642" s="5"/>
      <c r="BI642" s="5"/>
      <c r="BJ642" s="5"/>
      <c r="BK642" s="5"/>
      <c r="BL642" s="5"/>
      <c r="BM642" s="5"/>
      <c r="BN642" s="5"/>
      <c r="BO642" s="5"/>
      <c r="BP642" s="5"/>
      <c r="BQ642" s="5"/>
      <c r="BR642" s="5"/>
      <c r="BS642" s="5"/>
      <c r="BT642" s="5"/>
      <c r="BU642" s="5"/>
    </row>
    <row r="643" spans="1:73" hidden="1" x14ac:dyDescent="0.25">
      <c r="A643" s="5"/>
      <c r="B643" s="5"/>
      <c r="C643" s="32" t="s">
        <v>1759</v>
      </c>
      <c r="D643" s="5"/>
      <c r="E643" s="38"/>
      <c r="F643" s="5"/>
      <c r="G643" s="32"/>
      <c r="H643" s="5"/>
      <c r="I643" s="5"/>
      <c r="J643" s="5"/>
      <c r="K643" s="5"/>
      <c r="L643" s="129"/>
      <c r="M643" s="129"/>
      <c r="N643" s="387"/>
      <c r="O643" s="379"/>
      <c r="P643" s="379"/>
      <c r="Q643" s="379"/>
      <c r="R643" s="379"/>
      <c r="S643" s="379"/>
      <c r="T643" s="379"/>
      <c r="U643" s="105"/>
      <c r="V643" s="105"/>
      <c r="W643" s="105"/>
      <c r="X643" s="105"/>
      <c r="Y643" s="5"/>
      <c r="Z643" s="5"/>
      <c r="AA643" s="5"/>
      <c r="AB643" s="5"/>
      <c r="AC643" s="5"/>
      <c r="AD643" s="5"/>
      <c r="AE643" s="5"/>
      <c r="AF643" s="5"/>
      <c r="AG643" s="5"/>
      <c r="AH643" s="5"/>
      <c r="AI643" s="5"/>
      <c r="AJ643" s="5"/>
      <c r="AK643" s="5"/>
      <c r="AL643" s="110" t="s">
        <v>1760</v>
      </c>
      <c r="AM643" s="5"/>
      <c r="AN643" s="5"/>
      <c r="AO643" s="5"/>
      <c r="AP643" s="5"/>
      <c r="AQ643" s="5"/>
      <c r="AR643" s="5"/>
      <c r="AS643" s="5"/>
      <c r="AT643" s="579" t="str">
        <f t="shared" si="23"/>
        <v/>
      </c>
      <c r="AU643" s="579"/>
      <c r="AV643" s="579" t="str">
        <f t="shared" si="24"/>
        <v>Yes</v>
      </c>
      <c r="AW643" s="579"/>
      <c r="AX643" s="108" t="s">
        <v>725</v>
      </c>
      <c r="AY643" s="5"/>
      <c r="AZ643" s="5"/>
      <c r="BA643" s="5"/>
      <c r="BB643" s="579" t="b">
        <f t="shared" si="25"/>
        <v>0</v>
      </c>
      <c r="BC643" s="579"/>
      <c r="BD643" s="5"/>
      <c r="BE643" s="5"/>
      <c r="BF643" s="5"/>
      <c r="BG643" s="5"/>
      <c r="BH643" s="5"/>
      <c r="BI643" s="5"/>
      <c r="BJ643" s="5"/>
      <c r="BK643" s="5"/>
      <c r="BL643" s="5"/>
      <c r="BM643" s="5"/>
      <c r="BN643" s="5"/>
      <c r="BO643" s="5"/>
      <c r="BP643" s="5"/>
      <c r="BQ643" s="5"/>
      <c r="BR643" s="5"/>
      <c r="BS643" s="5"/>
      <c r="BT643" s="5"/>
      <c r="BU643" s="5"/>
    </row>
    <row r="644" spans="1:73" hidden="1" x14ac:dyDescent="0.25">
      <c r="A644" s="5"/>
      <c r="B644" s="5"/>
      <c r="C644" s="32" t="s">
        <v>1761</v>
      </c>
      <c r="D644" s="5"/>
      <c r="E644" s="38"/>
      <c r="F644" s="5"/>
      <c r="G644" s="32"/>
      <c r="H644" s="5"/>
      <c r="I644" s="5"/>
      <c r="J644" s="5"/>
      <c r="K644" s="5"/>
      <c r="L644" s="129"/>
      <c r="M644" s="129"/>
      <c r="N644" s="387"/>
      <c r="O644" s="379"/>
      <c r="P644" s="379"/>
      <c r="Q644" s="379"/>
      <c r="R644" s="379"/>
      <c r="S644" s="379"/>
      <c r="T644" s="379"/>
      <c r="U644" s="105"/>
      <c r="V644" s="105"/>
      <c r="W644" s="105"/>
      <c r="X644" s="105"/>
      <c r="Y644" s="5"/>
      <c r="Z644" s="5"/>
      <c r="AA644" s="5"/>
      <c r="AB644" s="5"/>
      <c r="AC644" s="5"/>
      <c r="AD644" s="5"/>
      <c r="AE644" s="5"/>
      <c r="AF644" s="5"/>
      <c r="AG644" s="5"/>
      <c r="AH644" s="5"/>
      <c r="AI644" s="5"/>
      <c r="AJ644" s="5"/>
      <c r="AK644" s="5"/>
      <c r="AL644" s="105" t="s">
        <v>1762</v>
      </c>
      <c r="AM644" s="5"/>
      <c r="AN644" s="5"/>
      <c r="AO644" s="5"/>
      <c r="AP644" s="5"/>
      <c r="AQ644" s="5"/>
      <c r="AR644" s="5"/>
      <c r="AS644" s="5"/>
      <c r="AT644" s="579" t="str">
        <f t="shared" si="23"/>
        <v/>
      </c>
      <c r="AU644" s="579"/>
      <c r="AV644" s="579" t="str">
        <f t="shared" si="24"/>
        <v>Yes</v>
      </c>
      <c r="AW644" s="579"/>
      <c r="AX644" s="31" t="s">
        <v>743</v>
      </c>
      <c r="AY644" s="5"/>
      <c r="AZ644" s="5"/>
      <c r="BA644" s="5"/>
      <c r="BB644" s="579" t="b">
        <f t="shared" si="25"/>
        <v>0</v>
      </c>
      <c r="BC644" s="579"/>
      <c r="BD644" s="5"/>
      <c r="BE644" s="5"/>
      <c r="BF644" s="5"/>
      <c r="BG644" s="5"/>
      <c r="BH644" s="5"/>
      <c r="BI644" s="5"/>
      <c r="BJ644" s="5"/>
      <c r="BK644" s="5"/>
      <c r="BL644" s="5"/>
      <c r="BM644" s="5"/>
      <c r="BN644" s="5"/>
      <c r="BO644" s="5"/>
      <c r="BP644" s="5"/>
      <c r="BQ644" s="5"/>
      <c r="BR644" s="5"/>
      <c r="BS644" s="5"/>
      <c r="BT644" s="5"/>
      <c r="BU644" s="5"/>
    </row>
    <row r="645" spans="1:73" hidden="1" x14ac:dyDescent="0.25">
      <c r="A645" s="5"/>
      <c r="B645" s="5"/>
      <c r="C645" s="32" t="s">
        <v>1763</v>
      </c>
      <c r="D645" s="5"/>
      <c r="E645" s="38"/>
      <c r="F645" s="5"/>
      <c r="G645" s="32"/>
      <c r="H645" s="5"/>
      <c r="I645" s="5"/>
      <c r="J645" s="5"/>
      <c r="K645" s="5"/>
      <c r="L645" s="129"/>
      <c r="M645" s="129"/>
      <c r="N645" s="387"/>
      <c r="O645" s="379"/>
      <c r="P645" s="379"/>
      <c r="Q645" s="379"/>
      <c r="R645" s="379"/>
      <c r="S645" s="379"/>
      <c r="T645" s="379"/>
      <c r="U645" s="105"/>
      <c r="V645" s="105"/>
      <c r="W645" s="105"/>
      <c r="X645" s="105"/>
      <c r="Y645" s="5"/>
      <c r="Z645" s="5"/>
      <c r="AA645" s="5"/>
      <c r="AB645" s="5"/>
      <c r="AC645" s="5"/>
      <c r="AD645" s="5"/>
      <c r="AE645" s="5"/>
      <c r="AF645" s="5"/>
      <c r="AG645" s="5"/>
      <c r="AH645" s="5"/>
      <c r="AI645" s="5"/>
      <c r="AJ645" s="5"/>
      <c r="AK645" s="5"/>
      <c r="AL645" s="105" t="s">
        <v>1764</v>
      </c>
      <c r="AM645" s="5"/>
      <c r="AN645" s="5"/>
      <c r="AO645" s="5"/>
      <c r="AP645" s="5"/>
      <c r="AQ645" s="5"/>
      <c r="AR645" s="5"/>
      <c r="AS645" s="5"/>
      <c r="AT645" s="579" t="str">
        <f t="shared" si="23"/>
        <v/>
      </c>
      <c r="AU645" s="579"/>
      <c r="AV645" s="579" t="str">
        <f t="shared" si="24"/>
        <v>Yes</v>
      </c>
      <c r="AW645" s="579"/>
      <c r="AX645" s="109" t="s">
        <v>733</v>
      </c>
      <c r="AY645" s="5"/>
      <c r="AZ645" s="5"/>
      <c r="BA645" s="5"/>
      <c r="BB645" s="579" t="b">
        <f t="shared" si="25"/>
        <v>0</v>
      </c>
      <c r="BC645" s="579"/>
      <c r="BD645" s="5"/>
      <c r="BE645" s="5"/>
      <c r="BF645" s="5"/>
      <c r="BG645" s="5"/>
      <c r="BH645" s="5"/>
      <c r="BI645" s="5"/>
      <c r="BJ645" s="5"/>
      <c r="BK645" s="5"/>
      <c r="BL645" s="5"/>
      <c r="BM645" s="5"/>
      <c r="BN645" s="5"/>
      <c r="BO645" s="5"/>
      <c r="BP645" s="5"/>
      <c r="BQ645" s="5"/>
      <c r="BR645" s="5"/>
      <c r="BS645" s="5"/>
      <c r="BT645" s="5"/>
      <c r="BU645" s="5"/>
    </row>
    <row r="646" spans="1:73" hidden="1" x14ac:dyDescent="0.25">
      <c r="A646" s="5"/>
      <c r="B646" s="5"/>
      <c r="C646" s="32" t="s">
        <v>1765</v>
      </c>
      <c r="D646" s="5"/>
      <c r="E646" s="38"/>
      <c r="F646" s="5"/>
      <c r="G646" s="32"/>
      <c r="H646" s="5"/>
      <c r="I646" s="5"/>
      <c r="J646" s="5"/>
      <c r="K646" s="5"/>
      <c r="L646" s="129"/>
      <c r="M646" s="129"/>
      <c r="N646" s="387"/>
      <c r="O646" s="379"/>
      <c r="P646" s="379"/>
      <c r="Q646" s="379"/>
      <c r="R646" s="379"/>
      <c r="S646" s="379"/>
      <c r="T646" s="379"/>
      <c r="U646" s="105"/>
      <c r="V646" s="105"/>
      <c r="W646" s="105"/>
      <c r="X646" s="105"/>
      <c r="Y646" s="5"/>
      <c r="Z646" s="5"/>
      <c r="AA646" s="5"/>
      <c r="AB646" s="5"/>
      <c r="AC646" s="5"/>
      <c r="AD646" s="5"/>
      <c r="AE646" s="5"/>
      <c r="AF646" s="5"/>
      <c r="AG646" s="5"/>
      <c r="AH646" s="5"/>
      <c r="AI646" s="5"/>
      <c r="AJ646" s="5"/>
      <c r="AK646" s="5"/>
      <c r="AL646" s="110" t="s">
        <v>1766</v>
      </c>
      <c r="AM646" s="5"/>
      <c r="AN646" s="5"/>
      <c r="AO646" s="5"/>
      <c r="AP646" s="5"/>
      <c r="AQ646" s="5"/>
      <c r="AR646" s="5"/>
      <c r="AS646" s="5"/>
      <c r="AT646" s="579" t="str">
        <f t="shared" si="23"/>
        <v/>
      </c>
      <c r="AU646" s="579"/>
      <c r="AV646" s="579" t="str">
        <f t="shared" si="24"/>
        <v>Yes</v>
      </c>
      <c r="AW646" s="579"/>
      <c r="AX646" s="108" t="s">
        <v>725</v>
      </c>
      <c r="AY646" s="5"/>
      <c r="AZ646" s="5"/>
      <c r="BA646" s="5"/>
      <c r="BB646" s="579" t="b">
        <f t="shared" si="25"/>
        <v>0</v>
      </c>
      <c r="BC646" s="579"/>
      <c r="BD646" s="5"/>
      <c r="BE646" s="5"/>
      <c r="BF646" s="5"/>
      <c r="BG646" s="5"/>
      <c r="BH646" s="5"/>
      <c r="BI646" s="5"/>
      <c r="BJ646" s="5"/>
      <c r="BK646" s="5"/>
      <c r="BL646" s="5"/>
      <c r="BM646" s="5"/>
      <c r="BN646" s="5"/>
      <c r="BO646" s="5"/>
      <c r="BP646" s="5"/>
      <c r="BQ646" s="5"/>
      <c r="BR646" s="5"/>
      <c r="BS646" s="5"/>
      <c r="BT646" s="5"/>
      <c r="BU646" s="5"/>
    </row>
    <row r="647" spans="1:73" hidden="1" x14ac:dyDescent="0.25">
      <c r="A647" s="5"/>
      <c r="B647" s="5"/>
      <c r="C647" s="32" t="s">
        <v>1767</v>
      </c>
      <c r="D647" s="5"/>
      <c r="E647" s="38"/>
      <c r="F647" s="5"/>
      <c r="G647" s="32"/>
      <c r="H647" s="5"/>
      <c r="I647" s="5"/>
      <c r="J647" s="5"/>
      <c r="K647" s="5"/>
      <c r="L647" s="129"/>
      <c r="M647" s="129"/>
      <c r="N647" s="387"/>
      <c r="O647" s="379"/>
      <c r="P647" s="379"/>
      <c r="Q647" s="379"/>
      <c r="R647" s="379"/>
      <c r="S647" s="379"/>
      <c r="T647" s="379"/>
      <c r="U647" s="105"/>
      <c r="V647" s="105"/>
      <c r="W647" s="105"/>
      <c r="X647" s="105"/>
      <c r="Y647" s="5"/>
      <c r="Z647" s="5"/>
      <c r="AA647" s="5"/>
      <c r="AB647" s="5"/>
      <c r="AC647" s="5"/>
      <c r="AD647" s="5"/>
      <c r="AE647" s="5"/>
      <c r="AF647" s="5"/>
      <c r="AG647" s="5"/>
      <c r="AH647" s="5"/>
      <c r="AI647" s="5"/>
      <c r="AJ647" s="5"/>
      <c r="AK647" s="5"/>
      <c r="AL647" s="105" t="s">
        <v>1768</v>
      </c>
      <c r="AM647" s="5"/>
      <c r="AN647" s="5"/>
      <c r="AO647" s="5"/>
      <c r="AP647" s="5"/>
      <c r="AQ647" s="5"/>
      <c r="AR647" s="5"/>
      <c r="AS647" s="5"/>
      <c r="AT647" s="579" t="str">
        <f t="shared" si="23"/>
        <v/>
      </c>
      <c r="AU647" s="579"/>
      <c r="AV647" s="579" t="str">
        <f t="shared" si="24"/>
        <v>Yes</v>
      </c>
      <c r="AW647" s="579"/>
      <c r="AX647" s="31" t="s">
        <v>797</v>
      </c>
      <c r="AY647" s="5"/>
      <c r="AZ647" s="5"/>
      <c r="BA647" s="5"/>
      <c r="BB647" s="579" t="b">
        <f t="shared" si="25"/>
        <v>0</v>
      </c>
      <c r="BC647" s="579"/>
      <c r="BD647" s="5"/>
      <c r="BE647" s="5"/>
      <c r="BF647" s="5"/>
      <c r="BG647" s="5"/>
      <c r="BH647" s="5"/>
      <c r="BI647" s="5"/>
      <c r="BJ647" s="5"/>
      <c r="BK647" s="5"/>
      <c r="BL647" s="5"/>
      <c r="BM647" s="5"/>
      <c r="BN647" s="5"/>
      <c r="BO647" s="5"/>
      <c r="BP647" s="5"/>
      <c r="BQ647" s="5"/>
      <c r="BR647" s="5"/>
      <c r="BS647" s="5"/>
      <c r="BT647" s="5"/>
      <c r="BU647" s="5"/>
    </row>
    <row r="648" spans="1:73" hidden="1" x14ac:dyDescent="0.25">
      <c r="A648" s="5"/>
      <c r="B648" s="5"/>
      <c r="C648" s="32" t="s">
        <v>1769</v>
      </c>
      <c r="D648" s="5"/>
      <c r="E648" s="38"/>
      <c r="F648" s="5"/>
      <c r="G648" s="32"/>
      <c r="H648" s="5"/>
      <c r="I648" s="5"/>
      <c r="J648" s="5"/>
      <c r="K648" s="5"/>
      <c r="L648" s="129"/>
      <c r="M648" s="129"/>
      <c r="N648" s="387"/>
      <c r="O648" s="379"/>
      <c r="P648" s="379"/>
      <c r="Q648" s="379"/>
      <c r="R648" s="379"/>
      <c r="S648" s="379"/>
      <c r="T648" s="379"/>
      <c r="U648" s="105"/>
      <c r="V648" s="105"/>
      <c r="W648" s="105"/>
      <c r="X648" s="105"/>
      <c r="Y648" s="5"/>
      <c r="Z648" s="5"/>
      <c r="AA648" s="5"/>
      <c r="AB648" s="5"/>
      <c r="AC648" s="5"/>
      <c r="AD648" s="5"/>
      <c r="AE648" s="5"/>
      <c r="AF648" s="5"/>
      <c r="AG648" s="5"/>
      <c r="AH648" s="5"/>
      <c r="AI648" s="5"/>
      <c r="AJ648" s="5"/>
      <c r="AK648" s="5"/>
      <c r="AL648" s="110" t="s">
        <v>1770</v>
      </c>
      <c r="AM648" s="5"/>
      <c r="AN648" s="5"/>
      <c r="AO648" s="5"/>
      <c r="AP648" s="5"/>
      <c r="AQ648" s="5"/>
      <c r="AR648" s="5"/>
      <c r="AS648" s="5"/>
      <c r="AT648" s="579" t="str">
        <f t="shared" si="23"/>
        <v/>
      </c>
      <c r="AU648" s="579"/>
      <c r="AV648" s="579" t="str">
        <f t="shared" si="24"/>
        <v>Yes</v>
      </c>
      <c r="AW648" s="579"/>
      <c r="AX648" s="108" t="s">
        <v>725</v>
      </c>
      <c r="AY648" s="5"/>
      <c r="AZ648" s="5"/>
      <c r="BA648" s="5"/>
      <c r="BB648" s="579" t="b">
        <f t="shared" si="25"/>
        <v>0</v>
      </c>
      <c r="BC648" s="579"/>
      <c r="BD648" s="5"/>
      <c r="BE648" s="5"/>
      <c r="BF648" s="5"/>
      <c r="BG648" s="5"/>
      <c r="BH648" s="5"/>
      <c r="BI648" s="5"/>
      <c r="BJ648" s="5"/>
      <c r="BK648" s="5"/>
      <c r="BL648" s="5"/>
      <c r="BM648" s="5"/>
      <c r="BN648" s="5"/>
      <c r="BO648" s="5"/>
      <c r="BP648" s="5"/>
      <c r="BQ648" s="5"/>
      <c r="BR648" s="5"/>
      <c r="BS648" s="5"/>
      <c r="BT648" s="5"/>
      <c r="BU648" s="5"/>
    </row>
    <row r="649" spans="1:73" hidden="1" x14ac:dyDescent="0.25">
      <c r="A649" s="5"/>
      <c r="B649" s="5"/>
      <c r="C649" s="32" t="s">
        <v>1771</v>
      </c>
      <c r="D649" s="5"/>
      <c r="E649" s="38"/>
      <c r="F649" s="5"/>
      <c r="G649" s="32"/>
      <c r="H649" s="5"/>
      <c r="I649" s="5"/>
      <c r="J649" s="5"/>
      <c r="K649" s="5"/>
      <c r="L649" s="129"/>
      <c r="M649" s="129"/>
      <c r="N649" s="387"/>
      <c r="O649" s="379"/>
      <c r="P649" s="379"/>
      <c r="Q649" s="379"/>
      <c r="R649" s="379"/>
      <c r="S649" s="379"/>
      <c r="T649" s="379"/>
      <c r="U649" s="105"/>
      <c r="V649" s="105"/>
      <c r="W649" s="105"/>
      <c r="X649" s="105"/>
      <c r="Y649" s="5"/>
      <c r="Z649" s="5"/>
      <c r="AA649" s="5"/>
      <c r="AB649" s="5"/>
      <c r="AC649" s="5"/>
      <c r="AD649" s="5"/>
      <c r="AE649" s="5"/>
      <c r="AF649" s="5"/>
      <c r="AG649" s="5"/>
      <c r="AH649" s="5"/>
      <c r="AI649" s="5"/>
      <c r="AJ649" s="5"/>
      <c r="AK649" s="5"/>
      <c r="AL649" s="110" t="s">
        <v>1772</v>
      </c>
      <c r="AM649" s="5"/>
      <c r="AN649" s="5"/>
      <c r="AO649" s="5"/>
      <c r="AP649" s="5"/>
      <c r="AQ649" s="5"/>
      <c r="AR649" s="5"/>
      <c r="AS649" s="5"/>
      <c r="AT649" s="579" t="str">
        <f t="shared" si="23"/>
        <v/>
      </c>
      <c r="AU649" s="579"/>
      <c r="AV649" s="579" t="str">
        <f t="shared" si="24"/>
        <v>Yes</v>
      </c>
      <c r="AW649" s="579"/>
      <c r="AX649" s="108" t="s">
        <v>725</v>
      </c>
      <c r="AY649" s="5"/>
      <c r="AZ649" s="5"/>
      <c r="BA649" s="5"/>
      <c r="BB649" s="579" t="b">
        <f t="shared" si="25"/>
        <v>0</v>
      </c>
      <c r="BC649" s="579"/>
      <c r="BD649" s="5"/>
      <c r="BE649" s="5"/>
      <c r="BF649" s="5"/>
      <c r="BG649" s="5"/>
      <c r="BH649" s="5"/>
      <c r="BI649" s="5"/>
      <c r="BJ649" s="5"/>
      <c r="BK649" s="5"/>
      <c r="BL649" s="5"/>
      <c r="BM649" s="5"/>
      <c r="BN649" s="5"/>
      <c r="BO649" s="5"/>
      <c r="BP649" s="5"/>
      <c r="BQ649" s="5"/>
      <c r="BR649" s="5"/>
      <c r="BS649" s="5"/>
      <c r="BT649" s="5"/>
      <c r="BU649" s="5"/>
    </row>
    <row r="650" spans="1:73" hidden="1" x14ac:dyDescent="0.25">
      <c r="A650" s="5"/>
      <c r="B650" s="5"/>
      <c r="C650" s="32" t="s">
        <v>1773</v>
      </c>
      <c r="D650" s="5"/>
      <c r="E650" s="38"/>
      <c r="F650" s="5"/>
      <c r="G650" s="32"/>
      <c r="H650" s="5"/>
      <c r="I650" s="5"/>
      <c r="J650" s="5"/>
      <c r="K650" s="5"/>
      <c r="L650" s="129"/>
      <c r="M650" s="129"/>
      <c r="N650" s="387"/>
      <c r="O650" s="379"/>
      <c r="P650" s="379"/>
      <c r="Q650" s="379"/>
      <c r="R650" s="379"/>
      <c r="S650" s="379"/>
      <c r="T650" s="379"/>
      <c r="U650" s="105"/>
      <c r="V650" s="105"/>
      <c r="W650" s="105"/>
      <c r="X650" s="105"/>
      <c r="Y650" s="5"/>
      <c r="Z650" s="5"/>
      <c r="AA650" s="5"/>
      <c r="AB650" s="5"/>
      <c r="AC650" s="5"/>
      <c r="AD650" s="5"/>
      <c r="AE650" s="5"/>
      <c r="AF650" s="5"/>
      <c r="AG650" s="5"/>
      <c r="AH650" s="5"/>
      <c r="AI650" s="5"/>
      <c r="AJ650" s="5"/>
      <c r="AK650" s="5"/>
      <c r="AL650" s="110" t="s">
        <v>1774</v>
      </c>
      <c r="AM650" s="5"/>
      <c r="AN650" s="5"/>
      <c r="AO650" s="5"/>
      <c r="AP650" s="5"/>
      <c r="AQ650" s="5"/>
      <c r="AR650" s="5"/>
      <c r="AS650" s="5"/>
      <c r="AT650" s="579" t="str">
        <f t="shared" si="23"/>
        <v/>
      </c>
      <c r="AU650" s="579"/>
      <c r="AV650" s="579" t="str">
        <f t="shared" si="24"/>
        <v>Yes</v>
      </c>
      <c r="AW650" s="579"/>
      <c r="AX650" s="108" t="s">
        <v>725</v>
      </c>
      <c r="AY650" s="5"/>
      <c r="AZ650" s="5"/>
      <c r="BA650" s="5"/>
      <c r="BB650" s="579" t="b">
        <f t="shared" si="25"/>
        <v>0</v>
      </c>
      <c r="BC650" s="579"/>
      <c r="BD650" s="5"/>
      <c r="BE650" s="5"/>
      <c r="BF650" s="5"/>
      <c r="BG650" s="5"/>
      <c r="BH650" s="5"/>
      <c r="BI650" s="5"/>
      <c r="BJ650" s="5"/>
      <c r="BK650" s="5"/>
      <c r="BL650" s="5"/>
      <c r="BM650" s="5"/>
      <c r="BN650" s="5"/>
      <c r="BO650" s="5"/>
      <c r="BP650" s="5"/>
      <c r="BQ650" s="5"/>
      <c r="BR650" s="5"/>
      <c r="BS650" s="5"/>
      <c r="BT650" s="5"/>
      <c r="BU650" s="5"/>
    </row>
    <row r="651" spans="1:73" hidden="1" x14ac:dyDescent="0.25">
      <c r="A651" s="5"/>
      <c r="B651" s="5"/>
      <c r="C651" s="32" t="s">
        <v>1775</v>
      </c>
      <c r="D651" s="5"/>
      <c r="E651" s="38"/>
      <c r="F651" s="5"/>
      <c r="G651" s="32"/>
      <c r="H651" s="5"/>
      <c r="I651" s="5"/>
      <c r="J651" s="5"/>
      <c r="K651" s="5"/>
      <c r="L651" s="129"/>
      <c r="M651" s="129"/>
      <c r="N651" s="387"/>
      <c r="O651" s="379"/>
      <c r="P651" s="379"/>
      <c r="Q651" s="379"/>
      <c r="R651" s="379"/>
      <c r="S651" s="379"/>
      <c r="T651" s="379"/>
      <c r="U651" s="105"/>
      <c r="V651" s="105"/>
      <c r="W651" s="105"/>
      <c r="X651" s="105"/>
      <c r="Y651" s="5"/>
      <c r="Z651" s="5"/>
      <c r="AA651" s="5"/>
      <c r="AB651" s="5"/>
      <c r="AC651" s="5"/>
      <c r="AD651" s="5"/>
      <c r="AE651" s="5"/>
      <c r="AF651" s="5"/>
      <c r="AG651" s="5"/>
      <c r="AH651" s="5"/>
      <c r="AI651" s="5"/>
      <c r="AJ651" s="5"/>
      <c r="AK651" s="5"/>
      <c r="AL651" s="105" t="s">
        <v>1776</v>
      </c>
      <c r="AM651" s="5"/>
      <c r="AN651" s="5"/>
      <c r="AO651" s="5"/>
      <c r="AP651" s="5"/>
      <c r="AQ651" s="5"/>
      <c r="AR651" s="5"/>
      <c r="AS651" s="5"/>
      <c r="AT651" s="579" t="str">
        <f t="shared" si="23"/>
        <v/>
      </c>
      <c r="AU651" s="579"/>
      <c r="AV651" s="579" t="str">
        <f t="shared" si="24"/>
        <v>Yes</v>
      </c>
      <c r="AW651" s="579"/>
      <c r="AX651" s="109" t="s">
        <v>733</v>
      </c>
      <c r="AY651" s="5"/>
      <c r="AZ651" s="5"/>
      <c r="BA651" s="5"/>
      <c r="BB651" s="579" t="b">
        <f t="shared" si="25"/>
        <v>0</v>
      </c>
      <c r="BC651" s="579"/>
      <c r="BD651" s="5"/>
      <c r="BE651" s="5"/>
      <c r="BF651" s="5"/>
      <c r="BG651" s="5"/>
      <c r="BH651" s="5"/>
      <c r="BI651" s="5"/>
      <c r="BJ651" s="5"/>
      <c r="BK651" s="5"/>
      <c r="BL651" s="5"/>
      <c r="BM651" s="5"/>
      <c r="BN651" s="5"/>
      <c r="BO651" s="5"/>
      <c r="BP651" s="5"/>
      <c r="BQ651" s="5"/>
      <c r="BR651" s="5"/>
      <c r="BS651" s="5"/>
      <c r="BT651" s="5"/>
      <c r="BU651" s="5"/>
    </row>
    <row r="652" spans="1:73" hidden="1" x14ac:dyDescent="0.25">
      <c r="A652" s="5"/>
      <c r="B652" s="5"/>
      <c r="C652" s="32" t="s">
        <v>1777</v>
      </c>
      <c r="D652" s="5"/>
      <c r="E652" s="38"/>
      <c r="F652" s="5"/>
      <c r="G652" s="32"/>
      <c r="H652" s="5"/>
      <c r="I652" s="5"/>
      <c r="J652" s="5"/>
      <c r="K652" s="5"/>
      <c r="L652" s="129"/>
      <c r="M652" s="129"/>
      <c r="N652" s="387"/>
      <c r="O652" s="379"/>
      <c r="P652" s="379"/>
      <c r="Q652" s="379"/>
      <c r="R652" s="379"/>
      <c r="S652" s="379"/>
      <c r="T652" s="379"/>
      <c r="U652" s="105"/>
      <c r="V652" s="105"/>
      <c r="W652" s="105"/>
      <c r="X652" s="105"/>
      <c r="Y652" s="5"/>
      <c r="Z652" s="5"/>
      <c r="AA652" s="5"/>
      <c r="AB652" s="5"/>
      <c r="AC652" s="5"/>
      <c r="AD652" s="5"/>
      <c r="AE652" s="5"/>
      <c r="AF652" s="5"/>
      <c r="AG652" s="5"/>
      <c r="AH652" s="5"/>
      <c r="AI652" s="5"/>
      <c r="AJ652" s="5"/>
      <c r="AK652" s="5"/>
      <c r="AL652" s="110" t="s">
        <v>1778</v>
      </c>
      <c r="AM652" s="5"/>
      <c r="AN652" s="5"/>
      <c r="AO652" s="5"/>
      <c r="AP652" s="5"/>
      <c r="AQ652" s="5"/>
      <c r="AR652" s="5"/>
      <c r="AS652" s="5"/>
      <c r="AT652" s="579" t="str">
        <f t="shared" si="23"/>
        <v/>
      </c>
      <c r="AU652" s="579"/>
      <c r="AV652" s="579" t="str">
        <f t="shared" si="24"/>
        <v>Yes</v>
      </c>
      <c r="AW652" s="579"/>
      <c r="AX652" s="108" t="s">
        <v>725</v>
      </c>
      <c r="AY652" s="5"/>
      <c r="AZ652" s="5"/>
      <c r="BA652" s="5"/>
      <c r="BB652" s="579" t="b">
        <f t="shared" si="25"/>
        <v>0</v>
      </c>
      <c r="BC652" s="579"/>
      <c r="BD652" s="5"/>
      <c r="BE652" s="5"/>
      <c r="BF652" s="5"/>
      <c r="BG652" s="5"/>
      <c r="BH652" s="5"/>
      <c r="BI652" s="5"/>
      <c r="BJ652" s="5"/>
      <c r="BK652" s="5"/>
      <c r="BL652" s="5"/>
      <c r="BM652" s="5"/>
      <c r="BN652" s="5"/>
      <c r="BO652" s="5"/>
      <c r="BP652" s="5"/>
      <c r="BQ652" s="5"/>
      <c r="BR652" s="5"/>
      <c r="BS652" s="5"/>
      <c r="BT652" s="5"/>
      <c r="BU652" s="5"/>
    </row>
    <row r="653" spans="1:73" hidden="1" x14ac:dyDescent="0.25">
      <c r="A653" s="5"/>
      <c r="B653" s="5"/>
      <c r="C653" s="32" t="s">
        <v>1779</v>
      </c>
      <c r="D653" s="5"/>
      <c r="E653" s="38"/>
      <c r="F653" s="5"/>
      <c r="G653" s="32"/>
      <c r="H653" s="5"/>
      <c r="I653" s="5"/>
      <c r="J653" s="5"/>
      <c r="K653" s="5"/>
      <c r="L653" s="129"/>
      <c r="M653" s="129"/>
      <c r="N653" s="387"/>
      <c r="O653" s="379"/>
      <c r="P653" s="379"/>
      <c r="Q653" s="379"/>
      <c r="R653" s="379"/>
      <c r="S653" s="379"/>
      <c r="T653" s="379"/>
      <c r="U653" s="105"/>
      <c r="V653" s="105"/>
      <c r="W653" s="105"/>
      <c r="X653" s="105"/>
      <c r="Y653" s="5"/>
      <c r="Z653" s="5"/>
      <c r="AA653" s="5"/>
      <c r="AB653" s="5"/>
      <c r="AC653" s="5"/>
      <c r="AD653" s="5"/>
      <c r="AE653" s="5"/>
      <c r="AF653" s="5"/>
      <c r="AG653" s="5"/>
      <c r="AH653" s="5"/>
      <c r="AI653" s="5"/>
      <c r="AJ653" s="5"/>
      <c r="AK653" s="5"/>
      <c r="AL653" s="105" t="s">
        <v>1780</v>
      </c>
      <c r="AM653" s="5"/>
      <c r="AN653" s="5"/>
      <c r="AO653" s="5"/>
      <c r="AP653" s="5"/>
      <c r="AQ653" s="5"/>
      <c r="AR653" s="5"/>
      <c r="AS653" s="5"/>
      <c r="AT653" s="579" t="str">
        <f t="shared" si="23"/>
        <v/>
      </c>
      <c r="AU653" s="579"/>
      <c r="AV653" s="579" t="str">
        <f t="shared" si="24"/>
        <v>Yes</v>
      </c>
      <c r="AW653" s="579"/>
      <c r="AX653" s="109" t="s">
        <v>733</v>
      </c>
      <c r="AY653" s="5"/>
      <c r="AZ653" s="5"/>
      <c r="BA653" s="5"/>
      <c r="BB653" s="579" t="b">
        <f t="shared" si="25"/>
        <v>0</v>
      </c>
      <c r="BC653" s="579"/>
      <c r="BD653" s="5"/>
      <c r="BE653" s="5"/>
      <c r="BF653" s="5"/>
      <c r="BG653" s="5"/>
      <c r="BH653" s="5"/>
      <c r="BI653" s="5"/>
      <c r="BJ653" s="5"/>
      <c r="BK653" s="5"/>
      <c r="BL653" s="5"/>
      <c r="BM653" s="5"/>
      <c r="BN653" s="5"/>
      <c r="BO653" s="5"/>
      <c r="BP653" s="5"/>
      <c r="BQ653" s="5"/>
      <c r="BR653" s="5"/>
      <c r="BS653" s="5"/>
      <c r="BT653" s="5"/>
      <c r="BU653" s="5"/>
    </row>
    <row r="654" spans="1:73" hidden="1" x14ac:dyDescent="0.25">
      <c r="A654" s="5"/>
      <c r="B654" s="5"/>
      <c r="C654" s="32" t="s">
        <v>1781</v>
      </c>
      <c r="D654" s="5"/>
      <c r="E654" s="38"/>
      <c r="F654" s="5"/>
      <c r="G654" s="32"/>
      <c r="H654" s="5"/>
      <c r="I654" s="5"/>
      <c r="J654" s="5"/>
      <c r="K654" s="5"/>
      <c r="L654" s="129"/>
      <c r="M654" s="129"/>
      <c r="N654" s="387"/>
      <c r="O654" s="379"/>
      <c r="P654" s="379"/>
      <c r="Q654" s="379"/>
      <c r="R654" s="379"/>
      <c r="S654" s="379"/>
      <c r="T654" s="379"/>
      <c r="U654" s="105"/>
      <c r="V654" s="105"/>
      <c r="W654" s="105"/>
      <c r="X654" s="105"/>
      <c r="Y654" s="5"/>
      <c r="Z654" s="5"/>
      <c r="AA654" s="5"/>
      <c r="AB654" s="5"/>
      <c r="AC654" s="5"/>
      <c r="AD654" s="5"/>
      <c r="AE654" s="5"/>
      <c r="AF654" s="5"/>
      <c r="AG654" s="5"/>
      <c r="AH654" s="5"/>
      <c r="AI654" s="5"/>
      <c r="AJ654" s="5"/>
      <c r="AK654" s="5"/>
      <c r="AL654" s="105" t="s">
        <v>1782</v>
      </c>
      <c r="AM654" s="5"/>
      <c r="AN654" s="5"/>
      <c r="AO654" s="5"/>
      <c r="AP654" s="5"/>
      <c r="AQ654" s="5"/>
      <c r="AR654" s="5"/>
      <c r="AS654" s="5"/>
      <c r="AT654" s="579" t="str">
        <f t="shared" si="23"/>
        <v/>
      </c>
      <c r="AU654" s="579"/>
      <c r="AV654" s="579" t="str">
        <f t="shared" si="24"/>
        <v>Yes</v>
      </c>
      <c r="AW654" s="579"/>
      <c r="AX654" s="109" t="s">
        <v>733</v>
      </c>
      <c r="AY654" s="5"/>
      <c r="AZ654" s="5"/>
      <c r="BA654" s="5"/>
      <c r="BB654" s="579" t="b">
        <f t="shared" si="25"/>
        <v>0</v>
      </c>
      <c r="BC654" s="579"/>
      <c r="BD654" s="5"/>
      <c r="BE654" s="5"/>
      <c r="BF654" s="5"/>
      <c r="BG654" s="5"/>
      <c r="BH654" s="5"/>
      <c r="BI654" s="5"/>
      <c r="BJ654" s="5"/>
      <c r="BK654" s="5"/>
      <c r="BL654" s="5"/>
      <c r="BM654" s="5"/>
      <c r="BN654" s="5"/>
      <c r="BO654" s="5"/>
      <c r="BP654" s="5"/>
      <c r="BQ654" s="5"/>
      <c r="BR654" s="5"/>
      <c r="BS654" s="5"/>
      <c r="BT654" s="5"/>
      <c r="BU654" s="5"/>
    </row>
    <row r="655" spans="1:73" hidden="1" x14ac:dyDescent="0.25">
      <c r="A655" s="5"/>
      <c r="B655" s="5"/>
      <c r="C655" s="32" t="s">
        <v>1783</v>
      </c>
      <c r="D655" s="5"/>
      <c r="E655" s="38"/>
      <c r="F655" s="5"/>
      <c r="G655" s="32"/>
      <c r="H655" s="5"/>
      <c r="I655" s="5"/>
      <c r="J655" s="5"/>
      <c r="K655" s="5"/>
      <c r="L655" s="129"/>
      <c r="M655" s="129"/>
      <c r="N655" s="387"/>
      <c r="O655" s="379"/>
      <c r="P655" s="379"/>
      <c r="Q655" s="379"/>
      <c r="R655" s="379"/>
      <c r="S655" s="379"/>
      <c r="T655" s="379"/>
      <c r="U655" s="105"/>
      <c r="V655" s="105"/>
      <c r="W655" s="105"/>
      <c r="X655" s="105"/>
      <c r="Y655" s="5"/>
      <c r="Z655" s="5"/>
      <c r="AA655" s="5"/>
      <c r="AB655" s="5"/>
      <c r="AC655" s="5"/>
      <c r="AD655" s="5"/>
      <c r="AE655" s="5"/>
      <c r="AF655" s="5"/>
      <c r="AG655" s="5"/>
      <c r="AH655" s="5"/>
      <c r="AI655" s="5"/>
      <c r="AJ655" s="5"/>
      <c r="AK655" s="5"/>
      <c r="AL655" s="105" t="s">
        <v>1784</v>
      </c>
      <c r="AM655" s="5"/>
      <c r="AN655" s="5"/>
      <c r="AO655" s="5"/>
      <c r="AP655" s="5"/>
      <c r="AQ655" s="5"/>
      <c r="AR655" s="5"/>
      <c r="AS655" s="5"/>
      <c r="AT655" s="579" t="str">
        <f t="shared" si="23"/>
        <v/>
      </c>
      <c r="AU655" s="579"/>
      <c r="AV655" s="579" t="str">
        <f t="shared" si="24"/>
        <v>Yes</v>
      </c>
      <c r="AW655" s="579"/>
      <c r="AX655" s="109" t="s">
        <v>733</v>
      </c>
      <c r="AY655" s="5"/>
      <c r="AZ655" s="5"/>
      <c r="BA655" s="5"/>
      <c r="BB655" s="579" t="b">
        <f t="shared" si="25"/>
        <v>0</v>
      </c>
      <c r="BC655" s="579"/>
      <c r="BD655" s="5"/>
      <c r="BE655" s="5"/>
      <c r="BF655" s="5"/>
      <c r="BG655" s="5"/>
      <c r="BH655" s="5"/>
      <c r="BI655" s="5"/>
      <c r="BJ655" s="5"/>
      <c r="BK655" s="5"/>
      <c r="BL655" s="5"/>
      <c r="BM655" s="5"/>
      <c r="BN655" s="5"/>
      <c r="BO655" s="5"/>
      <c r="BP655" s="5"/>
      <c r="BQ655" s="5"/>
      <c r="BR655" s="5"/>
      <c r="BS655" s="5"/>
      <c r="BT655" s="5"/>
      <c r="BU655" s="5"/>
    </row>
    <row r="656" spans="1:73" hidden="1" x14ac:dyDescent="0.25">
      <c r="A656" s="5"/>
      <c r="B656" s="5"/>
      <c r="C656" s="32" t="s">
        <v>1785</v>
      </c>
      <c r="D656" s="5"/>
      <c r="E656" s="38"/>
      <c r="F656" s="5"/>
      <c r="G656" s="32"/>
      <c r="H656" s="5"/>
      <c r="I656" s="5"/>
      <c r="J656" s="5"/>
      <c r="K656" s="5"/>
      <c r="L656" s="129"/>
      <c r="M656" s="129"/>
      <c r="N656" s="387"/>
      <c r="O656" s="379"/>
      <c r="P656" s="379"/>
      <c r="Q656" s="379"/>
      <c r="R656" s="379"/>
      <c r="S656" s="379"/>
      <c r="T656" s="379"/>
      <c r="U656" s="105"/>
      <c r="V656" s="105"/>
      <c r="W656" s="105"/>
      <c r="X656" s="105"/>
      <c r="Y656" s="5"/>
      <c r="Z656" s="5"/>
      <c r="AA656" s="5"/>
      <c r="AB656" s="5"/>
      <c r="AC656" s="5"/>
      <c r="AD656" s="5"/>
      <c r="AE656" s="5"/>
      <c r="AF656" s="5"/>
      <c r="AG656" s="5"/>
      <c r="AH656" s="5"/>
      <c r="AI656" s="5"/>
      <c r="AJ656" s="5"/>
      <c r="AK656" s="5"/>
      <c r="AL656" s="110" t="s">
        <v>1786</v>
      </c>
      <c r="AM656" s="5"/>
      <c r="AN656" s="5"/>
      <c r="AO656" s="5"/>
      <c r="AP656" s="5"/>
      <c r="AQ656" s="5"/>
      <c r="AR656" s="5"/>
      <c r="AS656" s="5"/>
      <c r="AT656" s="579" t="str">
        <f t="shared" si="23"/>
        <v/>
      </c>
      <c r="AU656" s="579"/>
      <c r="AV656" s="579" t="str">
        <f t="shared" si="24"/>
        <v>Yes</v>
      </c>
      <c r="AW656" s="579"/>
      <c r="AX656" s="108" t="s">
        <v>725</v>
      </c>
      <c r="AY656" s="5"/>
      <c r="AZ656" s="5"/>
      <c r="BA656" s="5"/>
      <c r="BB656" s="579" t="b">
        <f t="shared" si="25"/>
        <v>0</v>
      </c>
      <c r="BC656" s="579"/>
      <c r="BD656" s="5"/>
      <c r="BE656" s="5"/>
      <c r="BF656" s="5"/>
      <c r="BG656" s="5"/>
      <c r="BH656" s="5"/>
      <c r="BI656" s="5"/>
      <c r="BJ656" s="5"/>
      <c r="BK656" s="5"/>
      <c r="BL656" s="5"/>
      <c r="BM656" s="5"/>
      <c r="BN656" s="5"/>
      <c r="BO656" s="5"/>
      <c r="BP656" s="5"/>
      <c r="BQ656" s="5"/>
      <c r="BR656" s="5"/>
      <c r="BS656" s="5"/>
      <c r="BT656" s="5"/>
      <c r="BU656" s="5"/>
    </row>
    <row r="657" spans="1:73" hidden="1" x14ac:dyDescent="0.25">
      <c r="A657" s="5"/>
      <c r="B657" s="5"/>
      <c r="C657" s="32" t="s">
        <v>1787</v>
      </c>
      <c r="D657" s="5"/>
      <c r="E657" s="38"/>
      <c r="F657" s="5"/>
      <c r="G657" s="32"/>
      <c r="H657" s="5"/>
      <c r="I657" s="5"/>
      <c r="J657" s="5"/>
      <c r="K657" s="5"/>
      <c r="L657" s="129"/>
      <c r="M657" s="129"/>
      <c r="N657" s="387"/>
      <c r="O657" s="379"/>
      <c r="P657" s="379"/>
      <c r="Q657" s="379"/>
      <c r="R657" s="379"/>
      <c r="S657" s="379"/>
      <c r="T657" s="379"/>
      <c r="U657" s="105"/>
      <c r="V657" s="105"/>
      <c r="W657" s="105"/>
      <c r="X657" s="105"/>
      <c r="Y657" s="5"/>
      <c r="Z657" s="5"/>
      <c r="AA657" s="5"/>
      <c r="AB657" s="5"/>
      <c r="AC657" s="5"/>
      <c r="AD657" s="5"/>
      <c r="AE657" s="5"/>
      <c r="AF657" s="5"/>
      <c r="AG657" s="5"/>
      <c r="AH657" s="5"/>
      <c r="AI657" s="5"/>
      <c r="AJ657" s="5"/>
      <c r="AK657" s="5"/>
      <c r="AL657" s="115" t="s">
        <v>1789</v>
      </c>
      <c r="AM657" s="5"/>
      <c r="AN657" s="5"/>
      <c r="AO657" s="5"/>
      <c r="AP657" s="5"/>
      <c r="AQ657" s="5"/>
      <c r="AR657" s="5"/>
      <c r="AS657" s="5"/>
      <c r="AT657" s="579" t="str">
        <f t="shared" si="23"/>
        <v/>
      </c>
      <c r="AU657" s="579"/>
      <c r="AV657" s="579" t="str">
        <f t="shared" si="24"/>
        <v>Yes</v>
      </c>
      <c r="AW657" s="579"/>
      <c r="AX657" s="108" t="s">
        <v>725</v>
      </c>
      <c r="AY657" s="5"/>
      <c r="AZ657" s="5"/>
      <c r="BA657" s="5"/>
      <c r="BB657" s="579" t="b">
        <f t="shared" si="25"/>
        <v>0</v>
      </c>
      <c r="BC657" s="579"/>
      <c r="BD657" s="5"/>
      <c r="BE657" s="5"/>
      <c r="BF657" s="5"/>
      <c r="BG657" s="5"/>
      <c r="BH657" s="5"/>
      <c r="BI657" s="5"/>
      <c r="BJ657" s="5"/>
      <c r="BK657" s="5"/>
      <c r="BL657" s="5"/>
      <c r="BM657" s="5"/>
      <c r="BN657" s="5"/>
      <c r="BO657" s="5"/>
      <c r="BP657" s="5"/>
      <c r="BQ657" s="5"/>
      <c r="BR657" s="5"/>
      <c r="BS657" s="5"/>
      <c r="BT657" s="5"/>
      <c r="BU657" s="5"/>
    </row>
    <row r="658" spans="1:73" hidden="1" x14ac:dyDescent="0.25">
      <c r="A658" s="5"/>
      <c r="B658" s="5"/>
      <c r="C658" s="32" t="s">
        <v>1790</v>
      </c>
      <c r="D658" s="5"/>
      <c r="E658" s="38"/>
      <c r="F658" s="5"/>
      <c r="G658" s="32"/>
      <c r="H658" s="5"/>
      <c r="I658" s="5"/>
      <c r="J658" s="5"/>
      <c r="K658" s="5"/>
      <c r="L658" s="129"/>
      <c r="M658" s="129"/>
      <c r="N658" s="387"/>
      <c r="O658" s="379"/>
      <c r="P658" s="379"/>
      <c r="Q658" s="379"/>
      <c r="R658" s="379"/>
      <c r="S658" s="379"/>
      <c r="T658" s="379"/>
      <c r="U658" s="105"/>
      <c r="V658" s="105"/>
      <c r="W658" s="105"/>
      <c r="X658" s="105"/>
      <c r="Y658" s="5"/>
      <c r="Z658" s="5"/>
      <c r="AA658" s="5"/>
      <c r="AB658" s="5"/>
      <c r="AC658" s="5"/>
      <c r="AD658" s="5"/>
      <c r="AE658" s="5"/>
      <c r="AF658" s="5"/>
      <c r="AG658" s="5"/>
      <c r="AH658" s="5"/>
      <c r="AI658" s="5"/>
      <c r="AJ658" s="5"/>
      <c r="AK658" s="5"/>
      <c r="AL658" s="113" t="s">
        <v>1791</v>
      </c>
      <c r="AM658" s="5"/>
      <c r="AN658" s="5"/>
      <c r="AO658" s="5"/>
      <c r="AP658" s="5"/>
      <c r="AQ658" s="5"/>
      <c r="AR658" s="5"/>
      <c r="AS658" s="5"/>
      <c r="AT658" s="579" t="str">
        <f t="shared" si="23"/>
        <v/>
      </c>
      <c r="AU658" s="579"/>
      <c r="AV658" s="579" t="str">
        <f t="shared" si="24"/>
        <v>Yes</v>
      </c>
      <c r="AW658" s="579"/>
      <c r="AX658" s="108" t="s">
        <v>725</v>
      </c>
      <c r="AY658" s="5"/>
      <c r="AZ658" s="5"/>
      <c r="BA658" s="5"/>
      <c r="BB658" s="579" t="b">
        <f t="shared" si="25"/>
        <v>0</v>
      </c>
      <c r="BC658" s="579"/>
      <c r="BD658" s="5"/>
      <c r="BE658" s="5"/>
      <c r="BF658" s="5"/>
      <c r="BG658" s="5"/>
      <c r="BH658" s="5"/>
      <c r="BI658" s="5"/>
      <c r="BJ658" s="5"/>
      <c r="BK658" s="5"/>
      <c r="BL658" s="5"/>
      <c r="BM658" s="5"/>
      <c r="BN658" s="5"/>
      <c r="BO658" s="5"/>
      <c r="BP658" s="5"/>
      <c r="BQ658" s="5"/>
      <c r="BR658" s="5"/>
      <c r="BS658" s="5"/>
      <c r="BT658" s="5"/>
      <c r="BU658" s="5"/>
    </row>
    <row r="659" spans="1:73" hidden="1" x14ac:dyDescent="0.25">
      <c r="A659" s="5"/>
      <c r="B659" s="5"/>
      <c r="C659" s="32" t="s">
        <v>1792</v>
      </c>
      <c r="D659" s="5"/>
      <c r="E659" s="38"/>
      <c r="F659" s="5"/>
      <c r="G659" s="32"/>
      <c r="H659" s="5"/>
      <c r="I659" s="5"/>
      <c r="J659" s="5"/>
      <c r="K659" s="5"/>
      <c r="L659" s="129"/>
      <c r="M659" s="129"/>
      <c r="N659" s="387"/>
      <c r="O659" s="379"/>
      <c r="P659" s="379"/>
      <c r="Q659" s="379"/>
      <c r="R659" s="379"/>
      <c r="S659" s="379"/>
      <c r="T659" s="379"/>
      <c r="U659" s="105"/>
      <c r="V659" s="105"/>
      <c r="W659" s="105"/>
      <c r="X659" s="105"/>
      <c r="Y659" s="5"/>
      <c r="Z659" s="5"/>
      <c r="AA659" s="5"/>
      <c r="AB659" s="5"/>
      <c r="AC659" s="5"/>
      <c r="AD659" s="5"/>
      <c r="AE659" s="5"/>
      <c r="AF659" s="5"/>
      <c r="AG659" s="5"/>
      <c r="AH659" s="5"/>
      <c r="AI659" s="5"/>
      <c r="AJ659" s="5"/>
      <c r="AK659" s="5"/>
      <c r="AL659" s="110" t="s">
        <v>1793</v>
      </c>
      <c r="AM659" s="5"/>
      <c r="AN659" s="5"/>
      <c r="AO659" s="5"/>
      <c r="AP659" s="5"/>
      <c r="AQ659" s="5"/>
      <c r="AR659" s="5"/>
      <c r="AS659" s="5"/>
      <c r="AT659" s="579" t="str">
        <f t="shared" si="23"/>
        <v/>
      </c>
      <c r="AU659" s="579"/>
      <c r="AV659" s="579" t="str">
        <f t="shared" si="24"/>
        <v>Yes</v>
      </c>
      <c r="AW659" s="579"/>
      <c r="AX659" s="108" t="s">
        <v>725</v>
      </c>
      <c r="AY659" s="5"/>
      <c r="AZ659" s="5"/>
      <c r="BA659" s="5"/>
      <c r="BB659" s="579" t="b">
        <f t="shared" si="25"/>
        <v>0</v>
      </c>
      <c r="BC659" s="579"/>
      <c r="BD659" s="5"/>
      <c r="BE659" s="5"/>
      <c r="BF659" s="5"/>
      <c r="BG659" s="5"/>
      <c r="BH659" s="5"/>
      <c r="BI659" s="5"/>
      <c r="BJ659" s="5"/>
      <c r="BK659" s="5"/>
      <c r="BL659" s="5"/>
      <c r="BM659" s="5"/>
      <c r="BN659" s="5"/>
      <c r="BO659" s="5"/>
      <c r="BP659" s="5"/>
      <c r="BQ659" s="5"/>
      <c r="BR659" s="5"/>
      <c r="BS659" s="5"/>
      <c r="BT659" s="5"/>
      <c r="BU659" s="5"/>
    </row>
    <row r="660" spans="1:73" hidden="1" x14ac:dyDescent="0.25">
      <c r="A660" s="5"/>
      <c r="B660" s="5"/>
      <c r="C660" s="32" t="s">
        <v>1794</v>
      </c>
      <c r="D660" s="5"/>
      <c r="E660" s="38"/>
      <c r="F660" s="5"/>
      <c r="G660" s="32"/>
      <c r="H660" s="5"/>
      <c r="I660" s="5"/>
      <c r="J660" s="5"/>
      <c r="K660" s="5"/>
      <c r="L660" s="129"/>
      <c r="M660" s="129"/>
      <c r="N660" s="387"/>
      <c r="O660" s="379"/>
      <c r="P660" s="379"/>
      <c r="Q660" s="379"/>
      <c r="R660" s="379"/>
      <c r="S660" s="379"/>
      <c r="T660" s="379"/>
      <c r="U660" s="105"/>
      <c r="V660" s="105"/>
      <c r="W660" s="105"/>
      <c r="X660" s="105"/>
      <c r="Y660" s="5"/>
      <c r="Z660" s="5"/>
      <c r="AA660" s="5"/>
      <c r="AB660" s="5"/>
      <c r="AC660" s="5"/>
      <c r="AD660" s="5"/>
      <c r="AE660" s="5"/>
      <c r="AF660" s="5"/>
      <c r="AG660" s="5"/>
      <c r="AH660" s="5"/>
      <c r="AI660" s="5"/>
      <c r="AJ660" s="5"/>
      <c r="AK660" s="5"/>
      <c r="AL660" s="110" t="s">
        <v>1795</v>
      </c>
      <c r="AM660" s="5"/>
      <c r="AN660" s="5"/>
      <c r="AO660" s="5"/>
      <c r="AP660" s="5"/>
      <c r="AQ660" s="5"/>
      <c r="AR660" s="5"/>
      <c r="AS660" s="5"/>
      <c r="AT660" s="579" t="str">
        <f t="shared" si="23"/>
        <v/>
      </c>
      <c r="AU660" s="579"/>
      <c r="AV660" s="579" t="str">
        <f t="shared" si="24"/>
        <v>Yes</v>
      </c>
      <c r="AW660" s="579"/>
      <c r="AX660" s="108" t="s">
        <v>725</v>
      </c>
      <c r="AY660" s="5"/>
      <c r="AZ660" s="5"/>
      <c r="BA660" s="5"/>
      <c r="BB660" s="579" t="b">
        <f t="shared" si="25"/>
        <v>0</v>
      </c>
      <c r="BC660" s="579"/>
      <c r="BD660" s="5"/>
      <c r="BE660" s="5"/>
      <c r="BF660" s="5"/>
      <c r="BG660" s="5"/>
      <c r="BH660" s="5"/>
      <c r="BI660" s="5"/>
      <c r="BJ660" s="5"/>
      <c r="BK660" s="5"/>
      <c r="BL660" s="5"/>
      <c r="BM660" s="5"/>
      <c r="BN660" s="5"/>
      <c r="BO660" s="5"/>
      <c r="BP660" s="5"/>
      <c r="BQ660" s="5"/>
      <c r="BR660" s="5"/>
      <c r="BS660" s="5"/>
      <c r="BT660" s="5"/>
      <c r="BU660" s="5"/>
    </row>
    <row r="661" spans="1:73" hidden="1" x14ac:dyDescent="0.25">
      <c r="A661" s="5"/>
      <c r="B661" s="5"/>
      <c r="C661" s="32" t="s">
        <v>1796</v>
      </c>
      <c r="D661" s="5"/>
      <c r="E661" s="38"/>
      <c r="F661" s="5"/>
      <c r="G661" s="32"/>
      <c r="H661" s="5"/>
      <c r="I661" s="5"/>
      <c r="J661" s="5"/>
      <c r="K661" s="5"/>
      <c r="L661" s="129"/>
      <c r="M661" s="129"/>
      <c r="N661" s="387"/>
      <c r="O661" s="379"/>
      <c r="P661" s="379"/>
      <c r="Q661" s="379"/>
      <c r="R661" s="379"/>
      <c r="S661" s="379"/>
      <c r="T661" s="379"/>
      <c r="U661" s="105"/>
      <c r="V661" s="105"/>
      <c r="W661" s="105"/>
      <c r="X661" s="105"/>
      <c r="Y661" s="5"/>
      <c r="Z661" s="5"/>
      <c r="AA661" s="5"/>
      <c r="AB661" s="5"/>
      <c r="AC661" s="5"/>
      <c r="AD661" s="5"/>
      <c r="AE661" s="5"/>
      <c r="AF661" s="5"/>
      <c r="AG661" s="5"/>
      <c r="AH661" s="5"/>
      <c r="AI661" s="5"/>
      <c r="AJ661" s="5"/>
      <c r="AK661" s="5"/>
      <c r="AL661" s="105" t="s">
        <v>1797</v>
      </c>
      <c r="AM661" s="5"/>
      <c r="AN661" s="5"/>
      <c r="AO661" s="5"/>
      <c r="AP661" s="5"/>
      <c r="AQ661" s="5"/>
      <c r="AR661" s="5"/>
      <c r="AS661" s="5"/>
      <c r="AT661" s="579" t="str">
        <f t="shared" si="23"/>
        <v/>
      </c>
      <c r="AU661" s="579"/>
      <c r="AV661" s="579" t="str">
        <f t="shared" si="24"/>
        <v>Yes</v>
      </c>
      <c r="AW661" s="579"/>
      <c r="AX661" s="31" t="s">
        <v>743</v>
      </c>
      <c r="AY661" s="5"/>
      <c r="AZ661" s="5"/>
      <c r="BA661" s="5"/>
      <c r="BB661" s="579" t="b">
        <f t="shared" si="25"/>
        <v>0</v>
      </c>
      <c r="BC661" s="579"/>
      <c r="BD661" s="5"/>
      <c r="BE661" s="5"/>
      <c r="BF661" s="5"/>
      <c r="BG661" s="5"/>
      <c r="BH661" s="5"/>
      <c r="BI661" s="5"/>
      <c r="BJ661" s="5"/>
      <c r="BK661" s="5"/>
      <c r="BL661" s="5"/>
      <c r="BM661" s="5"/>
      <c r="BN661" s="5"/>
      <c r="BO661" s="5"/>
      <c r="BP661" s="5"/>
      <c r="BQ661" s="5"/>
      <c r="BR661" s="5"/>
      <c r="BS661" s="5"/>
      <c r="BT661" s="5"/>
      <c r="BU661" s="5"/>
    </row>
    <row r="662" spans="1:73" hidden="1" x14ac:dyDescent="0.25">
      <c r="A662" s="5"/>
      <c r="B662" s="5"/>
      <c r="C662" s="32" t="s">
        <v>1798</v>
      </c>
      <c r="D662" s="5"/>
      <c r="E662" s="38"/>
      <c r="F662" s="5"/>
      <c r="G662" s="32"/>
      <c r="H662" s="5"/>
      <c r="I662" s="5"/>
      <c r="J662" s="5"/>
      <c r="K662" s="5"/>
      <c r="L662" s="129"/>
      <c r="M662" s="129"/>
      <c r="N662" s="387"/>
      <c r="O662" s="379"/>
      <c r="P662" s="379"/>
      <c r="Q662" s="379"/>
      <c r="R662" s="379"/>
      <c r="S662" s="379"/>
      <c r="T662" s="379"/>
      <c r="U662" s="105"/>
      <c r="V662" s="105"/>
      <c r="W662" s="105"/>
      <c r="X662" s="105"/>
      <c r="Y662" s="5"/>
      <c r="Z662" s="5"/>
      <c r="AA662" s="5"/>
      <c r="AB662" s="5"/>
      <c r="AC662" s="5"/>
      <c r="AD662" s="5"/>
      <c r="AE662" s="5"/>
      <c r="AF662" s="5"/>
      <c r="AG662" s="5"/>
      <c r="AH662" s="5"/>
      <c r="AI662" s="5"/>
      <c r="AJ662" s="5"/>
      <c r="AK662" s="5"/>
      <c r="AL662" s="105" t="s">
        <v>1800</v>
      </c>
      <c r="AM662" s="5"/>
      <c r="AN662" s="5"/>
      <c r="AO662" s="5"/>
      <c r="AP662" s="5"/>
      <c r="AQ662" s="5"/>
      <c r="AR662" s="5"/>
      <c r="AS662" s="5"/>
      <c r="AT662" s="579" t="str">
        <f t="shared" si="23"/>
        <v/>
      </c>
      <c r="AU662" s="579"/>
      <c r="AV662" s="579" t="str">
        <f t="shared" si="24"/>
        <v>Yes</v>
      </c>
      <c r="AW662" s="579"/>
      <c r="AX662" s="31" t="s">
        <v>797</v>
      </c>
      <c r="AY662" s="5"/>
      <c r="AZ662" s="5"/>
      <c r="BA662" s="5"/>
      <c r="BB662" s="579" t="b">
        <f t="shared" si="25"/>
        <v>0</v>
      </c>
      <c r="BC662" s="579"/>
      <c r="BD662" s="5"/>
      <c r="BE662" s="5"/>
      <c r="BF662" s="5"/>
      <c r="BG662" s="5"/>
      <c r="BH662" s="5"/>
      <c r="BI662" s="5"/>
      <c r="BJ662" s="5"/>
      <c r="BK662" s="5"/>
      <c r="BL662" s="5"/>
      <c r="BM662" s="5"/>
      <c r="BN662" s="5"/>
      <c r="BO662" s="5"/>
      <c r="BP662" s="5"/>
      <c r="BQ662" s="5"/>
      <c r="BR662" s="5"/>
      <c r="BS662" s="5"/>
      <c r="BT662" s="5"/>
      <c r="BU662" s="5"/>
    </row>
    <row r="663" spans="1:73" hidden="1" x14ac:dyDescent="0.25">
      <c r="A663" s="5"/>
      <c r="B663" s="5"/>
      <c r="C663" s="32" t="s">
        <v>1801</v>
      </c>
      <c r="D663" s="5"/>
      <c r="E663" s="38"/>
      <c r="F663" s="5"/>
      <c r="G663" s="32"/>
      <c r="H663" s="5"/>
      <c r="I663" s="5"/>
      <c r="J663" s="5"/>
      <c r="K663" s="5"/>
      <c r="L663" s="129"/>
      <c r="M663" s="129"/>
      <c r="N663" s="387"/>
      <c r="O663" s="379"/>
      <c r="P663" s="379"/>
      <c r="Q663" s="379"/>
      <c r="R663" s="379"/>
      <c r="S663" s="379"/>
      <c r="T663" s="379"/>
      <c r="U663" s="105"/>
      <c r="V663" s="105"/>
      <c r="W663" s="105"/>
      <c r="X663" s="105"/>
      <c r="Y663" s="5"/>
      <c r="Z663" s="5"/>
      <c r="AA663" s="5"/>
      <c r="AB663" s="5"/>
      <c r="AC663" s="5"/>
      <c r="AD663" s="5"/>
      <c r="AE663" s="5"/>
      <c r="AF663" s="5"/>
      <c r="AG663" s="5"/>
      <c r="AH663" s="5"/>
      <c r="AI663" s="5"/>
      <c r="AJ663" s="5"/>
      <c r="AK663" s="5"/>
      <c r="AL663" s="105" t="s">
        <v>1802</v>
      </c>
      <c r="AM663" s="5"/>
      <c r="AN663" s="5"/>
      <c r="AO663" s="5"/>
      <c r="AP663" s="5"/>
      <c r="AQ663" s="5"/>
      <c r="AR663" s="5"/>
      <c r="AS663" s="5"/>
      <c r="AT663" s="579" t="str">
        <f t="shared" si="23"/>
        <v/>
      </c>
      <c r="AU663" s="579"/>
      <c r="AV663" s="579" t="str">
        <f t="shared" si="24"/>
        <v>Yes</v>
      </c>
      <c r="AW663" s="579"/>
      <c r="AX663" s="109" t="s">
        <v>733</v>
      </c>
      <c r="AY663" s="5"/>
      <c r="AZ663" s="5"/>
      <c r="BA663" s="5"/>
      <c r="BB663" s="579" t="b">
        <f t="shared" si="25"/>
        <v>0</v>
      </c>
      <c r="BC663" s="579"/>
      <c r="BD663" s="5"/>
      <c r="BE663" s="5"/>
      <c r="BF663" s="5"/>
      <c r="BG663" s="5"/>
      <c r="BH663" s="5"/>
      <c r="BI663" s="5"/>
      <c r="BJ663" s="5"/>
      <c r="BK663" s="5"/>
      <c r="BL663" s="5"/>
      <c r="BM663" s="5"/>
      <c r="BN663" s="5"/>
      <c r="BO663" s="5"/>
      <c r="BP663" s="5"/>
      <c r="BQ663" s="5"/>
      <c r="BR663" s="5"/>
      <c r="BS663" s="5"/>
      <c r="BT663" s="5"/>
      <c r="BU663" s="5"/>
    </row>
    <row r="664" spans="1:73" hidden="1" x14ac:dyDescent="0.25">
      <c r="A664" s="5"/>
      <c r="B664" s="5"/>
      <c r="C664" s="32" t="s">
        <v>1803</v>
      </c>
      <c r="D664" s="5"/>
      <c r="E664" s="38"/>
      <c r="F664" s="5"/>
      <c r="G664" s="32"/>
      <c r="H664" s="5"/>
      <c r="I664" s="5"/>
      <c r="J664" s="5"/>
      <c r="K664" s="5"/>
      <c r="L664" s="129"/>
      <c r="M664" s="129"/>
      <c r="N664" s="387"/>
      <c r="O664" s="379"/>
      <c r="P664" s="379"/>
      <c r="Q664" s="379"/>
      <c r="R664" s="379"/>
      <c r="S664" s="379"/>
      <c r="T664" s="379"/>
      <c r="U664" s="105"/>
      <c r="V664" s="105"/>
      <c r="W664" s="105"/>
      <c r="X664" s="105"/>
      <c r="Y664" s="5"/>
      <c r="Z664" s="5"/>
      <c r="AA664" s="5"/>
      <c r="AB664" s="5"/>
      <c r="AC664" s="5"/>
      <c r="AD664" s="5"/>
      <c r="AE664" s="5"/>
      <c r="AF664" s="5"/>
      <c r="AG664" s="5"/>
      <c r="AH664" s="5"/>
      <c r="AI664" s="5"/>
      <c r="AJ664" s="5"/>
      <c r="AK664" s="5"/>
      <c r="AL664" s="110" t="s">
        <v>1804</v>
      </c>
      <c r="AM664" s="5"/>
      <c r="AN664" s="5"/>
      <c r="AO664" s="5"/>
      <c r="AP664" s="5"/>
      <c r="AQ664" s="5"/>
      <c r="AR664" s="5"/>
      <c r="AS664" s="5"/>
      <c r="AT664" s="579" t="str">
        <f t="shared" si="23"/>
        <v/>
      </c>
      <c r="AU664" s="579"/>
      <c r="AV664" s="579" t="str">
        <f t="shared" si="24"/>
        <v>Yes</v>
      </c>
      <c r="AW664" s="579"/>
      <c r="AX664" s="108" t="s">
        <v>725</v>
      </c>
      <c r="AY664" s="5"/>
      <c r="AZ664" s="5"/>
      <c r="BA664" s="5"/>
      <c r="BB664" s="579" t="b">
        <f t="shared" si="25"/>
        <v>0</v>
      </c>
      <c r="BC664" s="579"/>
      <c r="BD664" s="5"/>
      <c r="BE664" s="5"/>
      <c r="BF664" s="5"/>
      <c r="BG664" s="5"/>
      <c r="BH664" s="5"/>
      <c r="BI664" s="5"/>
      <c r="BJ664" s="5"/>
      <c r="BK664" s="5"/>
      <c r="BL664" s="5"/>
      <c r="BM664" s="5"/>
      <c r="BN664" s="5"/>
      <c r="BO664" s="5"/>
      <c r="BP664" s="5"/>
      <c r="BQ664" s="5"/>
      <c r="BR664" s="5"/>
      <c r="BS664" s="5"/>
      <c r="BT664" s="5"/>
      <c r="BU664" s="5"/>
    </row>
    <row r="665" spans="1:73" hidden="1" x14ac:dyDescent="0.25">
      <c r="A665" s="5"/>
      <c r="B665" s="5"/>
      <c r="C665" s="32" t="s">
        <v>1805</v>
      </c>
      <c r="D665" s="5"/>
      <c r="E665" s="38"/>
      <c r="F665" s="5"/>
      <c r="G665" s="32"/>
      <c r="H665" s="5"/>
      <c r="I665" s="5"/>
      <c r="J665" s="5"/>
      <c r="K665" s="5"/>
      <c r="L665" s="129"/>
      <c r="M665" s="129"/>
      <c r="N665" s="387"/>
      <c r="O665" s="379"/>
      <c r="P665" s="379"/>
      <c r="Q665" s="379"/>
      <c r="R665" s="379"/>
      <c r="S665" s="379"/>
      <c r="T665" s="379"/>
      <c r="U665" s="105"/>
      <c r="V665" s="105"/>
      <c r="W665" s="105"/>
      <c r="X665" s="105"/>
      <c r="Y665" s="5"/>
      <c r="Z665" s="5"/>
      <c r="AA665" s="5"/>
      <c r="AB665" s="5"/>
      <c r="AC665" s="5"/>
      <c r="AD665" s="5"/>
      <c r="AE665" s="5"/>
      <c r="AF665" s="5"/>
      <c r="AG665" s="5"/>
      <c r="AH665" s="5"/>
      <c r="AI665" s="5"/>
      <c r="AJ665" s="5"/>
      <c r="AK665" s="5"/>
      <c r="AL665" s="110" t="s">
        <v>1806</v>
      </c>
      <c r="AM665" s="5"/>
      <c r="AN665" s="5"/>
      <c r="AO665" s="5"/>
      <c r="AP665" s="5"/>
      <c r="AQ665" s="5"/>
      <c r="AR665" s="5"/>
      <c r="AS665" s="5"/>
      <c r="AT665" s="579" t="str">
        <f t="shared" si="23"/>
        <v/>
      </c>
      <c r="AU665" s="579"/>
      <c r="AV665" s="579" t="str">
        <f t="shared" si="24"/>
        <v>Yes</v>
      </c>
      <c r="AW665" s="579"/>
      <c r="AX665" s="108" t="s">
        <v>725</v>
      </c>
      <c r="AY665" s="5"/>
      <c r="AZ665" s="5"/>
      <c r="BA665" s="5"/>
      <c r="BB665" s="579" t="b">
        <f t="shared" si="25"/>
        <v>0</v>
      </c>
      <c r="BC665" s="579"/>
      <c r="BD665" s="5"/>
      <c r="BE665" s="5"/>
      <c r="BF665" s="5"/>
      <c r="BG665" s="5"/>
      <c r="BH665" s="5"/>
      <c r="BI665" s="5"/>
      <c r="BJ665" s="5"/>
      <c r="BK665" s="5"/>
      <c r="BL665" s="5"/>
      <c r="BM665" s="5"/>
      <c r="BN665" s="5"/>
      <c r="BO665" s="5"/>
      <c r="BP665" s="5"/>
      <c r="BQ665" s="5"/>
      <c r="BR665" s="5"/>
      <c r="BS665" s="5"/>
      <c r="BT665" s="5"/>
      <c r="BU665" s="5"/>
    </row>
    <row r="666" spans="1:73" hidden="1" x14ac:dyDescent="0.25">
      <c r="A666" s="5"/>
      <c r="B666" s="5"/>
      <c r="C666" s="32" t="s">
        <v>1807</v>
      </c>
      <c r="D666" s="5"/>
      <c r="E666" s="38"/>
      <c r="F666" s="5"/>
      <c r="G666" s="32"/>
      <c r="H666" s="5"/>
      <c r="I666" s="5"/>
      <c r="J666" s="5"/>
      <c r="K666" s="5"/>
      <c r="L666" s="129"/>
      <c r="M666" s="129"/>
      <c r="N666" s="387"/>
      <c r="O666" s="379"/>
      <c r="P666" s="379"/>
      <c r="Q666" s="379"/>
      <c r="R666" s="379"/>
      <c r="S666" s="379"/>
      <c r="T666" s="379"/>
      <c r="U666" s="105"/>
      <c r="V666" s="105"/>
      <c r="W666" s="105"/>
      <c r="X666" s="105"/>
      <c r="Y666" s="5"/>
      <c r="Z666" s="5"/>
      <c r="AA666" s="5"/>
      <c r="AB666" s="5"/>
      <c r="AC666" s="5"/>
      <c r="AD666" s="5"/>
      <c r="AE666" s="5"/>
      <c r="AF666" s="5"/>
      <c r="AG666" s="5"/>
      <c r="AH666" s="5"/>
      <c r="AI666" s="5"/>
      <c r="AJ666" s="5"/>
      <c r="AK666" s="5"/>
      <c r="AL666" s="105" t="s">
        <v>1808</v>
      </c>
      <c r="AM666" s="5"/>
      <c r="AN666" s="5"/>
      <c r="AO666" s="5"/>
      <c r="AP666" s="5"/>
      <c r="AQ666" s="5"/>
      <c r="AR666" s="5"/>
      <c r="AS666" s="5"/>
      <c r="AT666" s="579" t="str">
        <f t="shared" si="23"/>
        <v/>
      </c>
      <c r="AU666" s="579"/>
      <c r="AV666" s="579" t="str">
        <f t="shared" si="24"/>
        <v>Yes</v>
      </c>
      <c r="AW666" s="579"/>
      <c r="AX666" s="31" t="s">
        <v>797</v>
      </c>
      <c r="AY666" s="5"/>
      <c r="AZ666" s="5"/>
      <c r="BA666" s="5"/>
      <c r="BB666" s="579" t="b">
        <f t="shared" si="25"/>
        <v>0</v>
      </c>
      <c r="BC666" s="579"/>
      <c r="BD666" s="5"/>
      <c r="BE666" s="5"/>
      <c r="BF666" s="5"/>
      <c r="BG666" s="5"/>
      <c r="BH666" s="5"/>
      <c r="BI666" s="5"/>
      <c r="BJ666" s="5"/>
      <c r="BK666" s="5"/>
      <c r="BL666" s="5"/>
      <c r="BM666" s="5"/>
      <c r="BN666" s="5"/>
      <c r="BO666" s="5"/>
      <c r="BP666" s="5"/>
      <c r="BQ666" s="5"/>
      <c r="BR666" s="5"/>
      <c r="BS666" s="5"/>
      <c r="BT666" s="5"/>
      <c r="BU666" s="5"/>
    </row>
    <row r="667" spans="1:73" hidden="1" x14ac:dyDescent="0.25">
      <c r="A667" s="5"/>
      <c r="B667" s="5"/>
      <c r="C667" s="32" t="s">
        <v>1809</v>
      </c>
      <c r="D667" s="5"/>
      <c r="E667" s="38"/>
      <c r="F667" s="5"/>
      <c r="G667" s="32"/>
      <c r="H667" s="5"/>
      <c r="I667" s="5"/>
      <c r="J667" s="5"/>
      <c r="K667" s="5"/>
      <c r="L667" s="129"/>
      <c r="M667" s="129"/>
      <c r="N667" s="387"/>
      <c r="O667" s="379"/>
      <c r="P667" s="379"/>
      <c r="Q667" s="379"/>
      <c r="R667" s="379"/>
      <c r="S667" s="379"/>
      <c r="T667" s="379"/>
      <c r="U667" s="105"/>
      <c r="V667" s="105"/>
      <c r="W667" s="105"/>
      <c r="X667" s="105"/>
      <c r="Y667" s="5"/>
      <c r="Z667" s="5"/>
      <c r="AA667" s="5"/>
      <c r="AB667" s="5"/>
      <c r="AC667" s="5"/>
      <c r="AD667" s="5"/>
      <c r="AE667" s="5"/>
      <c r="AF667" s="5"/>
      <c r="AG667" s="5"/>
      <c r="AH667" s="5"/>
      <c r="AI667" s="5"/>
      <c r="AJ667" s="5"/>
      <c r="AK667" s="5"/>
      <c r="AL667" s="105" t="s">
        <v>1810</v>
      </c>
      <c r="AM667" s="5"/>
      <c r="AN667" s="5"/>
      <c r="AO667" s="5"/>
      <c r="AP667" s="5"/>
      <c r="AQ667" s="5"/>
      <c r="AR667" s="5"/>
      <c r="AS667" s="5"/>
      <c r="AT667" s="579" t="str">
        <f t="shared" si="23"/>
        <v/>
      </c>
      <c r="AU667" s="579"/>
      <c r="AV667" s="579" t="str">
        <f t="shared" si="24"/>
        <v>Yes</v>
      </c>
      <c r="AW667" s="579"/>
      <c r="AX667" s="109" t="s">
        <v>733</v>
      </c>
      <c r="AY667" s="5"/>
      <c r="AZ667" s="5"/>
      <c r="BA667" s="5"/>
      <c r="BB667" s="579" t="b">
        <f t="shared" si="25"/>
        <v>0</v>
      </c>
      <c r="BC667" s="579"/>
      <c r="BD667" s="5"/>
      <c r="BE667" s="5"/>
      <c r="BF667" s="5"/>
      <c r="BG667" s="5"/>
      <c r="BH667" s="5"/>
      <c r="BI667" s="5"/>
      <c r="BJ667" s="5"/>
      <c r="BK667" s="5"/>
      <c r="BL667" s="5"/>
      <c r="BM667" s="5"/>
      <c r="BN667" s="5"/>
      <c r="BO667" s="5"/>
      <c r="BP667" s="5"/>
      <c r="BQ667" s="5"/>
      <c r="BR667" s="5"/>
      <c r="BS667" s="5"/>
      <c r="BT667" s="5"/>
      <c r="BU667" s="5"/>
    </row>
    <row r="668" spans="1:73" hidden="1" x14ac:dyDescent="0.25">
      <c r="A668" s="5"/>
      <c r="B668" s="5"/>
      <c r="C668" s="32" t="s">
        <v>1811</v>
      </c>
      <c r="D668" s="5"/>
      <c r="E668" s="38"/>
      <c r="F668" s="5"/>
      <c r="G668" s="32"/>
      <c r="H668" s="5"/>
      <c r="I668" s="5"/>
      <c r="J668" s="5"/>
      <c r="K668" s="5"/>
      <c r="L668" s="129"/>
      <c r="M668" s="129"/>
      <c r="N668" s="387"/>
      <c r="O668" s="379"/>
      <c r="P668" s="379"/>
      <c r="Q668" s="379"/>
      <c r="R668" s="379"/>
      <c r="S668" s="379"/>
      <c r="T668" s="379"/>
      <c r="U668" s="105"/>
      <c r="V668" s="105"/>
      <c r="W668" s="105"/>
      <c r="X668" s="105"/>
      <c r="Y668" s="5"/>
      <c r="Z668" s="5"/>
      <c r="AA668" s="5"/>
      <c r="AB668" s="5"/>
      <c r="AC668" s="5"/>
      <c r="AD668" s="5"/>
      <c r="AE668" s="5"/>
      <c r="AF668" s="5"/>
      <c r="AG668" s="5"/>
      <c r="AH668" s="5"/>
      <c r="AI668" s="5"/>
      <c r="AJ668" s="5"/>
      <c r="AK668" s="5"/>
      <c r="AL668" s="105" t="s">
        <v>1812</v>
      </c>
      <c r="AM668" s="5"/>
      <c r="AN668" s="5"/>
      <c r="AO668" s="5"/>
      <c r="AP668" s="5"/>
      <c r="AQ668" s="5"/>
      <c r="AR668" s="5"/>
      <c r="AS668" s="5"/>
      <c r="AT668" s="579" t="str">
        <f t="shared" si="23"/>
        <v/>
      </c>
      <c r="AU668" s="579"/>
      <c r="AV668" s="579" t="str">
        <f t="shared" si="24"/>
        <v>Yes</v>
      </c>
      <c r="AW668" s="579"/>
      <c r="AX668" s="31" t="s">
        <v>797</v>
      </c>
      <c r="AY668" s="5"/>
      <c r="AZ668" s="5"/>
      <c r="BA668" s="5"/>
      <c r="BB668" s="579" t="b">
        <f t="shared" si="25"/>
        <v>0</v>
      </c>
      <c r="BC668" s="579"/>
      <c r="BD668" s="5"/>
      <c r="BE668" s="5"/>
      <c r="BF668" s="5"/>
      <c r="BG668" s="5"/>
      <c r="BH668" s="5"/>
      <c r="BI668" s="5"/>
      <c r="BJ668" s="5"/>
      <c r="BK668" s="5"/>
      <c r="BL668" s="5"/>
      <c r="BM668" s="5"/>
      <c r="BN668" s="5"/>
      <c r="BO668" s="5"/>
      <c r="BP668" s="5"/>
      <c r="BQ668" s="5"/>
      <c r="BR668" s="5"/>
      <c r="BS668" s="5"/>
      <c r="BT668" s="5"/>
      <c r="BU668" s="5"/>
    </row>
    <row r="669" spans="1:73" hidden="1" x14ac:dyDescent="0.25">
      <c r="A669" s="5"/>
      <c r="B669" s="5"/>
      <c r="C669" s="32" t="s">
        <v>1813</v>
      </c>
      <c r="D669" s="5"/>
      <c r="E669" s="38"/>
      <c r="F669" s="5"/>
      <c r="G669" s="32"/>
      <c r="H669" s="5"/>
      <c r="I669" s="5"/>
      <c r="J669" s="5"/>
      <c r="K669" s="5"/>
      <c r="L669" s="129"/>
      <c r="M669" s="129"/>
      <c r="N669" s="387"/>
      <c r="O669" s="379"/>
      <c r="P669" s="379"/>
      <c r="Q669" s="379"/>
      <c r="R669" s="379"/>
      <c r="S669" s="379"/>
      <c r="T669" s="379"/>
      <c r="U669" s="105"/>
      <c r="V669" s="105"/>
      <c r="W669" s="105"/>
      <c r="X669" s="105"/>
      <c r="Y669" s="5"/>
      <c r="Z669" s="5"/>
      <c r="AA669" s="5"/>
      <c r="AB669" s="5"/>
      <c r="AC669" s="5"/>
      <c r="AD669" s="5"/>
      <c r="AE669" s="5"/>
      <c r="AF669" s="5"/>
      <c r="AG669" s="5"/>
      <c r="AH669" s="5"/>
      <c r="AI669" s="5"/>
      <c r="AJ669" s="5"/>
      <c r="AK669" s="5"/>
      <c r="AL669" s="110" t="s">
        <v>1814</v>
      </c>
      <c r="AM669" s="5"/>
      <c r="AN669" s="5"/>
      <c r="AO669" s="5"/>
      <c r="AP669" s="5"/>
      <c r="AQ669" s="5"/>
      <c r="AR669" s="5"/>
      <c r="AS669" s="5"/>
      <c r="AT669" s="579" t="str">
        <f t="shared" si="23"/>
        <v/>
      </c>
      <c r="AU669" s="579"/>
      <c r="AV669" s="579" t="str">
        <f t="shared" si="24"/>
        <v>Yes</v>
      </c>
      <c r="AW669" s="579"/>
      <c r="AX669" s="108" t="s">
        <v>725</v>
      </c>
      <c r="AY669" s="5"/>
      <c r="AZ669" s="5"/>
      <c r="BA669" s="5"/>
      <c r="BB669" s="579" t="b">
        <f t="shared" si="25"/>
        <v>0</v>
      </c>
      <c r="BC669" s="579"/>
      <c r="BD669" s="5"/>
      <c r="BE669" s="5"/>
      <c r="BF669" s="5"/>
      <c r="BG669" s="5"/>
      <c r="BH669" s="5"/>
      <c r="BI669" s="5"/>
      <c r="BJ669" s="5"/>
      <c r="BK669" s="5"/>
      <c r="BL669" s="5"/>
      <c r="BM669" s="5"/>
      <c r="BN669" s="5"/>
      <c r="BO669" s="5"/>
      <c r="BP669" s="5"/>
      <c r="BQ669" s="5"/>
      <c r="BR669" s="5"/>
      <c r="BS669" s="5"/>
      <c r="BT669" s="5"/>
      <c r="BU669" s="5"/>
    </row>
    <row r="670" spans="1:73" hidden="1" x14ac:dyDescent="0.25">
      <c r="A670" s="5"/>
      <c r="B670" s="5"/>
      <c r="C670" s="32" t="s">
        <v>1815</v>
      </c>
      <c r="D670" s="5"/>
      <c r="E670" s="38"/>
      <c r="F670" s="5"/>
      <c r="G670" s="32"/>
      <c r="H670" s="5"/>
      <c r="I670" s="5"/>
      <c r="J670" s="5"/>
      <c r="K670" s="5"/>
      <c r="L670" s="129"/>
      <c r="M670" s="129"/>
      <c r="N670" s="387"/>
      <c r="O670" s="379"/>
      <c r="P670" s="379"/>
      <c r="Q670" s="379"/>
      <c r="R670" s="379"/>
      <c r="S670" s="379"/>
      <c r="T670" s="379"/>
      <c r="U670" s="105"/>
      <c r="V670" s="105"/>
      <c r="W670" s="105"/>
      <c r="X670" s="105"/>
      <c r="Y670" s="5"/>
      <c r="Z670" s="5"/>
      <c r="AA670" s="5"/>
      <c r="AB670" s="5"/>
      <c r="AC670" s="5"/>
      <c r="AD670" s="5"/>
      <c r="AE670" s="5"/>
      <c r="AF670" s="5"/>
      <c r="AG670" s="5"/>
      <c r="AH670" s="5"/>
      <c r="AI670" s="5"/>
      <c r="AJ670" s="5"/>
      <c r="AK670" s="5"/>
      <c r="AL670" s="110" t="s">
        <v>1816</v>
      </c>
      <c r="AM670" s="5"/>
      <c r="AN670" s="5"/>
      <c r="AO670" s="5"/>
      <c r="AP670" s="5"/>
      <c r="AQ670" s="5"/>
      <c r="AR670" s="5"/>
      <c r="AS670" s="5"/>
      <c r="AT670" s="579" t="str">
        <f t="shared" si="23"/>
        <v/>
      </c>
      <c r="AU670" s="579"/>
      <c r="AV670" s="579" t="str">
        <f t="shared" si="24"/>
        <v>Yes</v>
      </c>
      <c r="AW670" s="579"/>
      <c r="AX670" s="108" t="s">
        <v>725</v>
      </c>
      <c r="AY670" s="5"/>
      <c r="AZ670" s="5"/>
      <c r="BA670" s="5"/>
      <c r="BB670" s="579" t="b">
        <f t="shared" si="25"/>
        <v>0</v>
      </c>
      <c r="BC670" s="579"/>
      <c r="BD670" s="5"/>
      <c r="BE670" s="5"/>
      <c r="BF670" s="5"/>
      <c r="BG670" s="5"/>
      <c r="BH670" s="5"/>
      <c r="BI670" s="5"/>
      <c r="BJ670" s="5"/>
      <c r="BK670" s="5"/>
      <c r="BL670" s="5"/>
      <c r="BM670" s="5"/>
      <c r="BN670" s="5"/>
      <c r="BO670" s="5"/>
      <c r="BP670" s="5"/>
      <c r="BQ670" s="5"/>
      <c r="BR670" s="5"/>
      <c r="BS670" s="5"/>
      <c r="BT670" s="5"/>
      <c r="BU670" s="5"/>
    </row>
    <row r="671" spans="1:73" hidden="1" x14ac:dyDescent="0.25">
      <c r="A671" s="5"/>
      <c r="B671" s="5"/>
      <c r="C671" s="32" t="s">
        <v>1817</v>
      </c>
      <c r="D671" s="5"/>
      <c r="E671" s="38"/>
      <c r="F671" s="5"/>
      <c r="G671" s="32"/>
      <c r="H671" s="5"/>
      <c r="I671" s="5"/>
      <c r="J671" s="5"/>
      <c r="K671" s="5"/>
      <c r="L671" s="129"/>
      <c r="M671" s="129"/>
      <c r="N671" s="387"/>
      <c r="O671" s="379"/>
      <c r="P671" s="379"/>
      <c r="Q671" s="379"/>
      <c r="R671" s="379"/>
      <c r="S671" s="379"/>
      <c r="T671" s="379"/>
      <c r="U671" s="105"/>
      <c r="V671" s="105"/>
      <c r="W671" s="105"/>
      <c r="X671" s="105"/>
      <c r="Y671" s="5"/>
      <c r="Z671" s="5"/>
      <c r="AA671" s="5"/>
      <c r="AB671" s="5"/>
      <c r="AC671" s="5"/>
      <c r="AD671" s="5"/>
      <c r="AE671" s="5"/>
      <c r="AF671" s="5"/>
      <c r="AG671" s="5"/>
      <c r="AH671" s="5"/>
      <c r="AI671" s="5"/>
      <c r="AJ671" s="5"/>
      <c r="AK671" s="5"/>
      <c r="AL671" s="110" t="s">
        <v>1818</v>
      </c>
      <c r="AM671" s="5"/>
      <c r="AN671" s="5"/>
      <c r="AO671" s="5"/>
      <c r="AP671" s="5"/>
      <c r="AQ671" s="5"/>
      <c r="AR671" s="5"/>
      <c r="AS671" s="5"/>
      <c r="AT671" s="579" t="str">
        <f t="shared" si="23"/>
        <v/>
      </c>
      <c r="AU671" s="579"/>
      <c r="AV671" s="579" t="str">
        <f t="shared" si="24"/>
        <v>Yes</v>
      </c>
      <c r="AW671" s="579"/>
      <c r="AX671" s="108" t="s">
        <v>725</v>
      </c>
      <c r="AY671" s="5"/>
      <c r="AZ671" s="5"/>
      <c r="BA671" s="5"/>
      <c r="BB671" s="579" t="b">
        <f t="shared" si="25"/>
        <v>0</v>
      </c>
      <c r="BC671" s="579"/>
      <c r="BD671" s="5"/>
      <c r="BE671" s="5"/>
      <c r="BF671" s="5"/>
      <c r="BG671" s="5"/>
      <c r="BH671" s="5"/>
      <c r="BI671" s="5"/>
      <c r="BJ671" s="5"/>
      <c r="BK671" s="5"/>
      <c r="BL671" s="5"/>
      <c r="BM671" s="5"/>
      <c r="BN671" s="5"/>
      <c r="BO671" s="5"/>
      <c r="BP671" s="5"/>
      <c r="BQ671" s="5"/>
      <c r="BR671" s="5"/>
      <c r="BS671" s="5"/>
      <c r="BT671" s="5"/>
      <c r="BU671" s="5"/>
    </row>
    <row r="672" spans="1:73" hidden="1" x14ac:dyDescent="0.25">
      <c r="A672" s="5"/>
      <c r="B672" s="5"/>
      <c r="C672" s="32" t="s">
        <v>1819</v>
      </c>
      <c r="D672" s="5"/>
      <c r="E672" s="38"/>
      <c r="F672" s="5"/>
      <c r="G672" s="32"/>
      <c r="H672" s="5"/>
      <c r="I672" s="5"/>
      <c r="J672" s="5"/>
      <c r="K672" s="5"/>
      <c r="L672" s="129"/>
      <c r="M672" s="129"/>
      <c r="N672" s="387"/>
      <c r="O672" s="379"/>
      <c r="P672" s="379"/>
      <c r="Q672" s="379"/>
      <c r="R672" s="379"/>
      <c r="S672" s="379"/>
      <c r="T672" s="379"/>
      <c r="U672" s="105"/>
      <c r="V672" s="105"/>
      <c r="W672" s="105"/>
      <c r="X672" s="105"/>
      <c r="Y672" s="5"/>
      <c r="Z672" s="5"/>
      <c r="AA672" s="5"/>
      <c r="AB672" s="5"/>
      <c r="AC672" s="5"/>
      <c r="AD672" s="5"/>
      <c r="AE672" s="5"/>
      <c r="AF672" s="5"/>
      <c r="AG672" s="5"/>
      <c r="AH672" s="5"/>
      <c r="AI672" s="5"/>
      <c r="AJ672" s="5"/>
      <c r="AK672" s="5"/>
      <c r="AL672" s="110" t="s">
        <v>1820</v>
      </c>
      <c r="AM672" s="5"/>
      <c r="AN672" s="5"/>
      <c r="AO672" s="5"/>
      <c r="AP672" s="5"/>
      <c r="AQ672" s="5"/>
      <c r="AR672" s="5"/>
      <c r="AS672" s="5"/>
      <c r="AT672" s="579" t="str">
        <f t="shared" si="23"/>
        <v/>
      </c>
      <c r="AU672" s="579"/>
      <c r="AV672" s="579" t="str">
        <f t="shared" si="24"/>
        <v>Yes</v>
      </c>
      <c r="AW672" s="579"/>
      <c r="AX672" s="108" t="s">
        <v>725</v>
      </c>
      <c r="AY672" s="5"/>
      <c r="AZ672" s="5"/>
      <c r="BA672" s="5"/>
      <c r="BB672" s="579" t="b">
        <f t="shared" si="25"/>
        <v>0</v>
      </c>
      <c r="BC672" s="579"/>
      <c r="BD672" s="5"/>
      <c r="BE672" s="5"/>
      <c r="BF672" s="5"/>
      <c r="BG672" s="5"/>
      <c r="BH672" s="5"/>
      <c r="BI672" s="5"/>
      <c r="BJ672" s="5"/>
      <c r="BK672" s="5"/>
      <c r="BL672" s="5"/>
      <c r="BM672" s="5"/>
      <c r="BN672" s="5"/>
      <c r="BO672" s="5"/>
      <c r="BP672" s="5"/>
      <c r="BQ672" s="5"/>
      <c r="BR672" s="5"/>
      <c r="BS672" s="5"/>
      <c r="BT672" s="5"/>
      <c r="BU672" s="5"/>
    </row>
    <row r="673" spans="1:73" hidden="1" x14ac:dyDescent="0.25">
      <c r="A673" s="5"/>
      <c r="B673" s="5"/>
      <c r="C673" s="32" t="s">
        <v>1821</v>
      </c>
      <c r="D673" s="5"/>
      <c r="E673" s="38"/>
      <c r="F673" s="5"/>
      <c r="G673" s="32"/>
      <c r="H673" s="5"/>
      <c r="I673" s="5"/>
      <c r="J673" s="5"/>
      <c r="K673" s="5"/>
      <c r="L673" s="129"/>
      <c r="M673" s="129"/>
      <c r="N673" s="387"/>
      <c r="O673" s="379"/>
      <c r="P673" s="379"/>
      <c r="Q673" s="379"/>
      <c r="R673" s="379"/>
      <c r="S673" s="379"/>
      <c r="T673" s="379"/>
      <c r="U673" s="105"/>
      <c r="V673" s="105"/>
      <c r="W673" s="105"/>
      <c r="X673" s="105"/>
      <c r="Y673" s="5"/>
      <c r="Z673" s="5"/>
      <c r="AA673" s="5"/>
      <c r="AB673" s="5"/>
      <c r="AC673" s="5"/>
      <c r="AD673" s="5"/>
      <c r="AE673" s="5"/>
      <c r="AF673" s="5"/>
      <c r="AG673" s="5"/>
      <c r="AH673" s="5"/>
      <c r="AI673" s="5"/>
      <c r="AJ673" s="5"/>
      <c r="AK673" s="5"/>
      <c r="AL673" s="105" t="s">
        <v>1822</v>
      </c>
      <c r="AM673" s="5"/>
      <c r="AN673" s="5"/>
      <c r="AO673" s="5"/>
      <c r="AP673" s="5"/>
      <c r="AQ673" s="5"/>
      <c r="AR673" s="5"/>
      <c r="AS673" s="5"/>
      <c r="AT673" s="579" t="str">
        <f t="shared" si="23"/>
        <v/>
      </c>
      <c r="AU673" s="579"/>
      <c r="AV673" s="579" t="str">
        <f t="shared" si="24"/>
        <v>Yes</v>
      </c>
      <c r="AW673" s="579"/>
      <c r="AX673" s="109" t="s">
        <v>733</v>
      </c>
      <c r="AY673" s="5"/>
      <c r="AZ673" s="5"/>
      <c r="BA673" s="5"/>
      <c r="BB673" s="579" t="b">
        <f t="shared" si="25"/>
        <v>0</v>
      </c>
      <c r="BC673" s="579"/>
      <c r="BD673" s="5"/>
      <c r="BE673" s="5"/>
      <c r="BF673" s="5"/>
      <c r="BG673" s="5"/>
      <c r="BH673" s="5"/>
      <c r="BI673" s="5"/>
      <c r="BJ673" s="5"/>
      <c r="BK673" s="5"/>
      <c r="BL673" s="5"/>
      <c r="BM673" s="5"/>
      <c r="BN673" s="5"/>
      <c r="BO673" s="5"/>
      <c r="BP673" s="5"/>
      <c r="BQ673" s="5"/>
      <c r="BR673" s="5"/>
      <c r="BS673" s="5"/>
      <c r="BT673" s="5"/>
      <c r="BU673" s="5"/>
    </row>
    <row r="674" spans="1:73" hidden="1" x14ac:dyDescent="0.25">
      <c r="A674" s="5"/>
      <c r="B674" s="5"/>
      <c r="C674" s="32" t="s">
        <v>1823</v>
      </c>
      <c r="D674" s="5"/>
      <c r="E674" s="38"/>
      <c r="F674" s="5"/>
      <c r="G674" s="32"/>
      <c r="H674" s="5"/>
      <c r="I674" s="5"/>
      <c r="J674" s="5"/>
      <c r="K674" s="5"/>
      <c r="L674" s="129"/>
      <c r="M674" s="129"/>
      <c r="N674" s="387"/>
      <c r="O674" s="379"/>
      <c r="P674" s="379"/>
      <c r="Q674" s="379"/>
      <c r="R674" s="379"/>
      <c r="S674" s="379"/>
      <c r="T674" s="379"/>
      <c r="U674" s="105"/>
      <c r="V674" s="105"/>
      <c r="W674" s="105"/>
      <c r="X674" s="105"/>
      <c r="Y674" s="5"/>
      <c r="Z674" s="5"/>
      <c r="AA674" s="5"/>
      <c r="AB674" s="5"/>
      <c r="AC674" s="5"/>
      <c r="AD674" s="5"/>
      <c r="AE674" s="5"/>
      <c r="AF674" s="5"/>
      <c r="AG674" s="5"/>
      <c r="AH674" s="5"/>
      <c r="AI674" s="5"/>
      <c r="AJ674" s="5"/>
      <c r="AK674" s="5"/>
      <c r="AL674" s="105" t="s">
        <v>1824</v>
      </c>
      <c r="AM674" s="5"/>
      <c r="AN674" s="5"/>
      <c r="AO674" s="5"/>
      <c r="AP674" s="5"/>
      <c r="AQ674" s="5"/>
      <c r="AR674" s="5"/>
      <c r="AS674" s="5"/>
      <c r="AT674" s="579" t="str">
        <f t="shared" si="23"/>
        <v/>
      </c>
      <c r="AU674" s="579"/>
      <c r="AV674" s="579" t="str">
        <f t="shared" si="24"/>
        <v>Yes</v>
      </c>
      <c r="AW674" s="579"/>
      <c r="AX674" s="109" t="s">
        <v>733</v>
      </c>
      <c r="AY674" s="5"/>
      <c r="AZ674" s="5"/>
      <c r="BA674" s="5"/>
      <c r="BB674" s="579" t="b">
        <f t="shared" si="25"/>
        <v>0</v>
      </c>
      <c r="BC674" s="579"/>
      <c r="BD674" s="5"/>
      <c r="BE674" s="5"/>
      <c r="BF674" s="5"/>
      <c r="BG674" s="5"/>
      <c r="BH674" s="5"/>
      <c r="BI674" s="5"/>
      <c r="BJ674" s="5"/>
      <c r="BK674" s="5"/>
      <c r="BL674" s="5"/>
      <c r="BM674" s="5"/>
      <c r="BN674" s="5"/>
      <c r="BO674" s="5"/>
      <c r="BP674" s="5"/>
      <c r="BQ674" s="5"/>
      <c r="BR674" s="5"/>
      <c r="BS674" s="5"/>
      <c r="BT674" s="5"/>
      <c r="BU674" s="5"/>
    </row>
    <row r="675" spans="1:73" hidden="1" x14ac:dyDescent="0.25">
      <c r="A675" s="5"/>
      <c r="B675" s="5"/>
      <c r="C675" s="32" t="s">
        <v>1825</v>
      </c>
      <c r="D675" s="5"/>
      <c r="E675" s="38"/>
      <c r="F675" s="5"/>
      <c r="G675" s="32"/>
      <c r="H675" s="5"/>
      <c r="I675" s="5"/>
      <c r="J675" s="5"/>
      <c r="K675" s="5"/>
      <c r="L675" s="129"/>
      <c r="M675" s="129"/>
      <c r="N675" s="387"/>
      <c r="O675" s="379"/>
      <c r="P675" s="379"/>
      <c r="Q675" s="379"/>
      <c r="R675" s="379"/>
      <c r="S675" s="379"/>
      <c r="T675" s="379"/>
      <c r="U675" s="105"/>
      <c r="V675" s="105"/>
      <c r="W675" s="105"/>
      <c r="X675" s="105"/>
      <c r="Y675" s="5"/>
      <c r="Z675" s="5"/>
      <c r="AA675" s="5"/>
      <c r="AB675" s="5"/>
      <c r="AC675" s="5"/>
      <c r="AD675" s="5"/>
      <c r="AE675" s="5"/>
      <c r="AF675" s="5"/>
      <c r="AG675" s="5"/>
      <c r="AH675" s="5"/>
      <c r="AI675" s="5"/>
      <c r="AJ675" s="5"/>
      <c r="AK675" s="5"/>
      <c r="AL675" s="110" t="s">
        <v>1826</v>
      </c>
      <c r="AM675" s="5"/>
      <c r="AN675" s="5"/>
      <c r="AO675" s="5"/>
      <c r="AP675" s="5"/>
      <c r="AQ675" s="5"/>
      <c r="AR675" s="5"/>
      <c r="AS675" s="5"/>
      <c r="AT675" s="579" t="str">
        <f t="shared" si="23"/>
        <v/>
      </c>
      <c r="AU675" s="579"/>
      <c r="AV675" s="579" t="str">
        <f t="shared" si="24"/>
        <v>Yes</v>
      </c>
      <c r="AW675" s="579"/>
      <c r="AX675" s="108" t="s">
        <v>725</v>
      </c>
      <c r="AY675" s="5"/>
      <c r="AZ675" s="5"/>
      <c r="BA675" s="5"/>
      <c r="BB675" s="579" t="b">
        <f t="shared" si="25"/>
        <v>0</v>
      </c>
      <c r="BC675" s="579"/>
      <c r="BD675" s="5"/>
      <c r="BE675" s="5"/>
      <c r="BF675" s="5"/>
      <c r="BG675" s="5"/>
      <c r="BH675" s="5"/>
      <c r="BI675" s="5"/>
      <c r="BJ675" s="5"/>
      <c r="BK675" s="5"/>
      <c r="BL675" s="5"/>
      <c r="BM675" s="5"/>
      <c r="BN675" s="5"/>
      <c r="BO675" s="5"/>
      <c r="BP675" s="5"/>
      <c r="BQ675" s="5"/>
      <c r="BR675" s="5"/>
      <c r="BS675" s="5"/>
      <c r="BT675" s="5"/>
      <c r="BU675" s="5"/>
    </row>
    <row r="676" spans="1:73" hidden="1" x14ac:dyDescent="0.25">
      <c r="A676" s="5"/>
      <c r="B676" s="5"/>
      <c r="C676" s="32" t="s">
        <v>1827</v>
      </c>
      <c r="D676" s="5"/>
      <c r="E676" s="38"/>
      <c r="F676" s="5"/>
      <c r="G676" s="32"/>
      <c r="H676" s="5"/>
      <c r="I676" s="5"/>
      <c r="J676" s="5"/>
      <c r="K676" s="5"/>
      <c r="L676" s="129"/>
      <c r="M676" s="129"/>
      <c r="N676" s="387"/>
      <c r="O676" s="379"/>
      <c r="P676" s="379"/>
      <c r="Q676" s="379"/>
      <c r="R676" s="379"/>
      <c r="S676" s="379"/>
      <c r="T676" s="379"/>
      <c r="U676" s="105"/>
      <c r="V676" s="105"/>
      <c r="W676" s="105"/>
      <c r="X676" s="105"/>
      <c r="Y676" s="5"/>
      <c r="Z676" s="5"/>
      <c r="AA676" s="5"/>
      <c r="AB676" s="5"/>
      <c r="AC676" s="5"/>
      <c r="AD676" s="5"/>
      <c r="AE676" s="5"/>
      <c r="AF676" s="5"/>
      <c r="AG676" s="5"/>
      <c r="AH676" s="5"/>
      <c r="AI676" s="5"/>
      <c r="AJ676" s="5"/>
      <c r="AK676" s="5"/>
      <c r="AL676" s="110" t="s">
        <v>1828</v>
      </c>
      <c r="AM676" s="5"/>
      <c r="AN676" s="5"/>
      <c r="AO676" s="5"/>
      <c r="AP676" s="5"/>
      <c r="AQ676" s="5"/>
      <c r="AR676" s="5"/>
      <c r="AS676" s="5"/>
      <c r="AT676" s="579" t="str">
        <f t="shared" si="23"/>
        <v/>
      </c>
      <c r="AU676" s="579"/>
      <c r="AV676" s="579" t="str">
        <f t="shared" si="24"/>
        <v>Yes</v>
      </c>
      <c r="AW676" s="579"/>
      <c r="AX676" s="108" t="s">
        <v>725</v>
      </c>
      <c r="AY676" s="5"/>
      <c r="AZ676" s="5"/>
      <c r="BA676" s="5"/>
      <c r="BB676" s="579" t="b">
        <f t="shared" si="25"/>
        <v>0</v>
      </c>
      <c r="BC676" s="579"/>
      <c r="BD676" s="5"/>
      <c r="BE676" s="5"/>
      <c r="BF676" s="5"/>
      <c r="BG676" s="5"/>
      <c r="BH676" s="5"/>
      <c r="BI676" s="5"/>
      <c r="BJ676" s="5"/>
      <c r="BK676" s="5"/>
      <c r="BL676" s="5"/>
      <c r="BM676" s="5"/>
      <c r="BN676" s="5"/>
      <c r="BO676" s="5"/>
      <c r="BP676" s="5"/>
      <c r="BQ676" s="5"/>
      <c r="BR676" s="5"/>
      <c r="BS676" s="5"/>
      <c r="BT676" s="5"/>
      <c r="BU676" s="5"/>
    </row>
    <row r="677" spans="1:73" hidden="1" x14ac:dyDescent="0.25">
      <c r="A677" s="5"/>
      <c r="B677" s="5"/>
      <c r="C677" s="32" t="s">
        <v>1829</v>
      </c>
      <c r="D677" s="5"/>
      <c r="E677" s="38"/>
      <c r="F677" s="5"/>
      <c r="G677" s="32"/>
      <c r="H677" s="5"/>
      <c r="I677" s="5"/>
      <c r="J677" s="5"/>
      <c r="K677" s="5"/>
      <c r="L677" s="129"/>
      <c r="M677" s="129"/>
      <c r="N677" s="387"/>
      <c r="O677" s="379"/>
      <c r="P677" s="379"/>
      <c r="Q677" s="379"/>
      <c r="R677" s="379"/>
      <c r="S677" s="379"/>
      <c r="T677" s="379"/>
      <c r="U677" s="105"/>
      <c r="V677" s="105"/>
      <c r="W677" s="105"/>
      <c r="X677" s="105"/>
      <c r="Y677" s="5"/>
      <c r="Z677" s="5"/>
      <c r="AA677" s="5"/>
      <c r="AB677" s="5"/>
      <c r="AC677" s="5"/>
      <c r="AD677" s="5"/>
      <c r="AE677" s="5"/>
      <c r="AF677" s="5"/>
      <c r="AG677" s="5"/>
      <c r="AH677" s="5"/>
      <c r="AI677" s="5"/>
      <c r="AJ677" s="5"/>
      <c r="AK677" s="5"/>
      <c r="AL677" s="110" t="s">
        <v>1830</v>
      </c>
      <c r="AM677" s="5"/>
      <c r="AN677" s="5"/>
      <c r="AO677" s="5"/>
      <c r="AP677" s="5"/>
      <c r="AQ677" s="5"/>
      <c r="AR677" s="5"/>
      <c r="AS677" s="5"/>
      <c r="AT677" s="579" t="str">
        <f t="shared" si="23"/>
        <v/>
      </c>
      <c r="AU677" s="579"/>
      <c r="AV677" s="579" t="str">
        <f t="shared" si="24"/>
        <v>Yes</v>
      </c>
      <c r="AW677" s="579"/>
      <c r="AX677" s="108" t="s">
        <v>725</v>
      </c>
      <c r="AY677" s="5"/>
      <c r="AZ677" s="5"/>
      <c r="BA677" s="5"/>
      <c r="BB677" s="579" t="b">
        <f t="shared" si="25"/>
        <v>0</v>
      </c>
      <c r="BC677" s="579"/>
      <c r="BD677" s="5"/>
      <c r="BE677" s="5"/>
      <c r="BF677" s="5"/>
      <c r="BG677" s="5"/>
      <c r="BH677" s="5"/>
      <c r="BI677" s="5"/>
      <c r="BJ677" s="5"/>
      <c r="BK677" s="5"/>
      <c r="BL677" s="5"/>
      <c r="BM677" s="5"/>
      <c r="BN677" s="5"/>
      <c r="BO677" s="5"/>
      <c r="BP677" s="5"/>
      <c r="BQ677" s="5"/>
      <c r="BR677" s="5"/>
      <c r="BS677" s="5"/>
      <c r="BT677" s="5"/>
      <c r="BU677" s="5"/>
    </row>
    <row r="678" spans="1:73" hidden="1" x14ac:dyDescent="0.25">
      <c r="A678" s="5"/>
      <c r="B678" s="5"/>
      <c r="C678" s="32" t="s">
        <v>1831</v>
      </c>
      <c r="D678" s="5"/>
      <c r="E678" s="38"/>
      <c r="F678" s="5"/>
      <c r="G678" s="32"/>
      <c r="H678" s="5"/>
      <c r="I678" s="5"/>
      <c r="J678" s="5"/>
      <c r="K678" s="5"/>
      <c r="L678" s="129"/>
      <c r="M678" s="129"/>
      <c r="N678" s="387"/>
      <c r="O678" s="379"/>
      <c r="P678" s="379"/>
      <c r="Q678" s="379"/>
      <c r="R678" s="379"/>
      <c r="S678" s="379"/>
      <c r="T678" s="379"/>
      <c r="U678" s="105"/>
      <c r="V678" s="105"/>
      <c r="W678" s="105"/>
      <c r="X678" s="105"/>
      <c r="Y678" s="5"/>
      <c r="Z678" s="5"/>
      <c r="AA678" s="5"/>
      <c r="AB678" s="5"/>
      <c r="AC678" s="5"/>
      <c r="AD678" s="5"/>
      <c r="AE678" s="5"/>
      <c r="AF678" s="5"/>
      <c r="AG678" s="5"/>
      <c r="AH678" s="5"/>
      <c r="AI678" s="5"/>
      <c r="AJ678" s="5"/>
      <c r="AK678" s="5"/>
      <c r="AL678" s="110" t="s">
        <v>1832</v>
      </c>
      <c r="AM678" s="5"/>
      <c r="AN678" s="5"/>
      <c r="AO678" s="5"/>
      <c r="AP678" s="5"/>
      <c r="AQ678" s="5"/>
      <c r="AR678" s="5"/>
      <c r="AS678" s="5"/>
      <c r="AT678" s="579" t="str">
        <f t="shared" si="23"/>
        <v/>
      </c>
      <c r="AU678" s="579"/>
      <c r="AV678" s="579" t="str">
        <f t="shared" si="24"/>
        <v>Yes</v>
      </c>
      <c r="AW678" s="579"/>
      <c r="AX678" s="108" t="s">
        <v>725</v>
      </c>
      <c r="AY678" s="5"/>
      <c r="AZ678" s="5"/>
      <c r="BA678" s="5"/>
      <c r="BB678" s="579" t="b">
        <f t="shared" si="25"/>
        <v>0</v>
      </c>
      <c r="BC678" s="579"/>
      <c r="BD678" s="5"/>
      <c r="BE678" s="5"/>
      <c r="BF678" s="5"/>
      <c r="BG678" s="5"/>
      <c r="BH678" s="5"/>
      <c r="BI678" s="5"/>
      <c r="BJ678" s="5"/>
      <c r="BK678" s="5"/>
      <c r="BL678" s="5"/>
      <c r="BM678" s="5"/>
      <c r="BN678" s="5"/>
      <c r="BO678" s="5"/>
      <c r="BP678" s="5"/>
      <c r="BQ678" s="5"/>
      <c r="BR678" s="5"/>
      <c r="BS678" s="5"/>
      <c r="BT678" s="5"/>
      <c r="BU678" s="5"/>
    </row>
    <row r="679" spans="1:73" hidden="1" x14ac:dyDescent="0.25">
      <c r="A679" s="5"/>
      <c r="B679" s="5"/>
      <c r="C679" s="32" t="s">
        <v>1833</v>
      </c>
      <c r="D679" s="5"/>
      <c r="E679" s="38"/>
      <c r="F679" s="5"/>
      <c r="G679" s="32"/>
      <c r="H679" s="5"/>
      <c r="I679" s="5"/>
      <c r="J679" s="5"/>
      <c r="K679" s="5"/>
      <c r="L679" s="129"/>
      <c r="M679" s="129"/>
      <c r="N679" s="387"/>
      <c r="O679" s="379"/>
      <c r="P679" s="379"/>
      <c r="Q679" s="379"/>
      <c r="R679" s="379"/>
      <c r="S679" s="379"/>
      <c r="T679" s="379"/>
      <c r="U679" s="105"/>
      <c r="V679" s="105"/>
      <c r="W679" s="105"/>
      <c r="X679" s="105"/>
      <c r="Y679" s="5"/>
      <c r="Z679" s="5"/>
      <c r="AA679" s="5"/>
      <c r="AB679" s="5"/>
      <c r="AC679" s="5"/>
      <c r="AD679" s="5"/>
      <c r="AE679" s="5"/>
      <c r="AF679" s="5"/>
      <c r="AG679" s="5"/>
      <c r="AH679" s="5"/>
      <c r="AI679" s="5"/>
      <c r="AJ679" s="5"/>
      <c r="AK679" s="5"/>
      <c r="AL679" s="105" t="s">
        <v>1549</v>
      </c>
      <c r="AM679" s="5"/>
      <c r="AN679" s="5"/>
      <c r="AO679" s="5"/>
      <c r="AP679" s="5"/>
      <c r="AQ679" s="5"/>
      <c r="AR679" s="5"/>
      <c r="AS679" s="5"/>
      <c r="AT679" s="579" t="str">
        <f t="shared" si="23"/>
        <v/>
      </c>
      <c r="AU679" s="579"/>
      <c r="AV679" s="579" t="str">
        <f t="shared" si="24"/>
        <v>Yes</v>
      </c>
      <c r="AW679" s="579"/>
      <c r="AX679" s="109" t="s">
        <v>733</v>
      </c>
      <c r="AY679" s="5"/>
      <c r="AZ679" s="5"/>
      <c r="BA679" s="5"/>
      <c r="BB679" s="579" t="b">
        <f t="shared" si="25"/>
        <v>0</v>
      </c>
      <c r="BC679" s="579"/>
      <c r="BD679" s="5"/>
      <c r="BE679" s="5"/>
      <c r="BF679" s="5"/>
      <c r="BG679" s="5"/>
      <c r="BH679" s="5"/>
      <c r="BI679" s="5"/>
      <c r="BJ679" s="5"/>
      <c r="BK679" s="5"/>
      <c r="BL679" s="5"/>
      <c r="BM679" s="5"/>
      <c r="BN679" s="5"/>
      <c r="BO679" s="5"/>
      <c r="BP679" s="5"/>
      <c r="BQ679" s="5"/>
      <c r="BR679" s="5"/>
      <c r="BS679" s="5"/>
      <c r="BT679" s="5"/>
      <c r="BU679" s="5"/>
    </row>
    <row r="680" spans="1:73" hidden="1" x14ac:dyDescent="0.25">
      <c r="A680" s="5"/>
      <c r="B680" s="5"/>
      <c r="C680" s="32" t="s">
        <v>1834</v>
      </c>
      <c r="D680" s="5"/>
      <c r="E680" s="38"/>
      <c r="F680" s="5"/>
      <c r="G680" s="32"/>
      <c r="H680" s="5"/>
      <c r="I680" s="5"/>
      <c r="J680" s="5"/>
      <c r="K680" s="5"/>
      <c r="L680" s="129"/>
      <c r="M680" s="129"/>
      <c r="N680" s="387"/>
      <c r="O680" s="379"/>
      <c r="P680" s="379"/>
      <c r="Q680" s="379"/>
      <c r="R680" s="379"/>
      <c r="S680" s="379"/>
      <c r="T680" s="379"/>
      <c r="U680" s="105"/>
      <c r="V680" s="105"/>
      <c r="W680" s="105"/>
      <c r="X680" s="105"/>
      <c r="Y680" s="5"/>
      <c r="Z680" s="5"/>
      <c r="AA680" s="5"/>
      <c r="AB680" s="5"/>
      <c r="AC680" s="5"/>
      <c r="AD680" s="5"/>
      <c r="AE680" s="5"/>
      <c r="AF680" s="5"/>
      <c r="AG680" s="5"/>
      <c r="AH680" s="5"/>
      <c r="AI680" s="5"/>
      <c r="AJ680" s="5"/>
      <c r="AK680" s="5"/>
      <c r="AL680" s="107" t="s">
        <v>1733</v>
      </c>
      <c r="AM680" s="5"/>
      <c r="AN680" s="5"/>
      <c r="AO680" s="5"/>
      <c r="AP680" s="5"/>
      <c r="AQ680" s="5"/>
      <c r="AR680" s="5"/>
      <c r="AS680" s="5"/>
      <c r="AT680" s="579" t="str">
        <f t="shared" si="23"/>
        <v/>
      </c>
      <c r="AU680" s="579"/>
      <c r="AV680" s="579" t="str">
        <f t="shared" si="24"/>
        <v>Yes</v>
      </c>
      <c r="AW680" s="579"/>
      <c r="AX680" s="108" t="s">
        <v>725</v>
      </c>
      <c r="AY680" s="5"/>
      <c r="AZ680" s="5"/>
      <c r="BA680" s="5"/>
      <c r="BB680" s="579" t="b">
        <f t="shared" si="25"/>
        <v>0</v>
      </c>
      <c r="BC680" s="579"/>
      <c r="BD680" s="5"/>
      <c r="BE680" s="5"/>
      <c r="BF680" s="5"/>
      <c r="BG680" s="5"/>
      <c r="BH680" s="5"/>
      <c r="BI680" s="5"/>
      <c r="BJ680" s="5"/>
      <c r="BK680" s="5"/>
      <c r="BL680" s="5"/>
      <c r="BM680" s="5"/>
      <c r="BN680" s="5"/>
      <c r="BO680" s="5"/>
      <c r="BP680" s="5"/>
      <c r="BQ680" s="5"/>
      <c r="BR680" s="5"/>
      <c r="BS680" s="5"/>
      <c r="BT680" s="5"/>
      <c r="BU680" s="5"/>
    </row>
    <row r="681" spans="1:73" hidden="1" x14ac:dyDescent="0.25">
      <c r="A681" s="5"/>
      <c r="B681" s="5"/>
      <c r="C681" s="32" t="s">
        <v>1835</v>
      </c>
      <c r="D681" s="5"/>
      <c r="E681" s="38"/>
      <c r="F681" s="5"/>
      <c r="G681" s="32"/>
      <c r="H681" s="5"/>
      <c r="I681" s="5"/>
      <c r="J681" s="5"/>
      <c r="K681" s="5"/>
      <c r="L681" s="129"/>
      <c r="M681" s="129"/>
      <c r="N681" s="387"/>
      <c r="O681" s="379"/>
      <c r="P681" s="379"/>
      <c r="Q681" s="379"/>
      <c r="R681" s="379"/>
      <c r="S681" s="379"/>
      <c r="T681" s="379"/>
      <c r="U681" s="105"/>
      <c r="V681" s="105"/>
      <c r="W681" s="105"/>
      <c r="X681" s="105"/>
      <c r="Y681" s="5"/>
      <c r="Z681" s="5"/>
      <c r="AA681" s="5"/>
      <c r="AB681" s="5"/>
      <c r="AC681" s="5"/>
      <c r="AD681" s="5"/>
      <c r="AE681" s="5"/>
      <c r="AF681" s="5"/>
      <c r="AG681" s="5"/>
      <c r="AH681" s="5"/>
      <c r="AI681" s="5"/>
      <c r="AJ681" s="5"/>
      <c r="AK681" s="5"/>
      <c r="AL681" s="105" t="s">
        <v>1836</v>
      </c>
      <c r="AM681" s="5"/>
      <c r="AN681" s="5"/>
      <c r="AO681" s="5"/>
      <c r="AP681" s="5"/>
      <c r="AQ681" s="5"/>
      <c r="AR681" s="5"/>
      <c r="AS681" s="5"/>
      <c r="AT681" s="579" t="str">
        <f t="shared" si="23"/>
        <v/>
      </c>
      <c r="AU681" s="579"/>
      <c r="AV681" s="579" t="str">
        <f t="shared" si="24"/>
        <v>Yes</v>
      </c>
      <c r="AW681" s="579"/>
      <c r="AX681" s="31" t="s">
        <v>743</v>
      </c>
      <c r="AY681" s="5"/>
      <c r="AZ681" s="5"/>
      <c r="BA681" s="5"/>
      <c r="BB681" s="579" t="b">
        <f t="shared" si="25"/>
        <v>0</v>
      </c>
      <c r="BC681" s="579"/>
      <c r="BD681" s="5"/>
      <c r="BE681" s="5"/>
      <c r="BF681" s="5"/>
      <c r="BG681" s="5"/>
      <c r="BH681" s="5"/>
      <c r="BI681" s="5"/>
      <c r="BJ681" s="5"/>
      <c r="BK681" s="5"/>
      <c r="BL681" s="5"/>
      <c r="BM681" s="5"/>
      <c r="BN681" s="5"/>
      <c r="BO681" s="5"/>
      <c r="BP681" s="5"/>
      <c r="BQ681" s="5"/>
      <c r="BR681" s="5"/>
      <c r="BS681" s="5"/>
      <c r="BT681" s="5"/>
      <c r="BU681" s="5"/>
    </row>
    <row r="682" spans="1:73" hidden="1" x14ac:dyDescent="0.25">
      <c r="A682" s="5"/>
      <c r="B682" s="5"/>
      <c r="C682" s="32" t="s">
        <v>1837</v>
      </c>
      <c r="D682" s="5"/>
      <c r="E682" s="38"/>
      <c r="F682" s="5"/>
      <c r="G682" s="32"/>
      <c r="H682" s="5"/>
      <c r="I682" s="5"/>
      <c r="J682" s="5"/>
      <c r="K682" s="5"/>
      <c r="L682" s="129"/>
      <c r="M682" s="129"/>
      <c r="N682" s="387"/>
      <c r="O682" s="379"/>
      <c r="P682" s="379"/>
      <c r="Q682" s="379"/>
      <c r="R682" s="379"/>
      <c r="S682" s="379"/>
      <c r="T682" s="379"/>
      <c r="U682" s="105"/>
      <c r="V682" s="105"/>
      <c r="W682" s="105"/>
      <c r="X682" s="105"/>
      <c r="Y682" s="5"/>
      <c r="Z682" s="5"/>
      <c r="AA682" s="5"/>
      <c r="AB682" s="5"/>
      <c r="AC682" s="5"/>
      <c r="AD682" s="5"/>
      <c r="AE682" s="5"/>
      <c r="AF682" s="5"/>
      <c r="AG682" s="5"/>
      <c r="AH682" s="5"/>
      <c r="AI682" s="5"/>
      <c r="AJ682" s="5"/>
      <c r="AK682" s="5"/>
      <c r="AL682" s="105" t="s">
        <v>1838</v>
      </c>
      <c r="AM682" s="5"/>
      <c r="AN682" s="5"/>
      <c r="AO682" s="5"/>
      <c r="AP682" s="5"/>
      <c r="AQ682" s="5"/>
      <c r="AR682" s="5"/>
      <c r="AS682" s="5"/>
      <c r="AT682" s="579" t="str">
        <f t="shared" si="23"/>
        <v/>
      </c>
      <c r="AU682" s="579"/>
      <c r="AV682" s="579" t="str">
        <f t="shared" si="24"/>
        <v>Yes</v>
      </c>
      <c r="AW682" s="579"/>
      <c r="AX682" s="109" t="s">
        <v>725</v>
      </c>
      <c r="AY682" s="5"/>
      <c r="AZ682" s="5"/>
      <c r="BA682" s="5"/>
      <c r="BB682" s="579" t="b">
        <f t="shared" si="25"/>
        <v>0</v>
      </c>
      <c r="BC682" s="579"/>
      <c r="BD682" s="5"/>
      <c r="BE682" s="5"/>
      <c r="BF682" s="5"/>
      <c r="BG682" s="5"/>
      <c r="BH682" s="5"/>
      <c r="BI682" s="5"/>
      <c r="BJ682" s="5"/>
      <c r="BK682" s="5"/>
      <c r="BL682" s="5"/>
      <c r="BM682" s="5"/>
      <c r="BN682" s="5"/>
      <c r="BO682" s="5"/>
      <c r="BP682" s="5"/>
      <c r="BQ682" s="5"/>
      <c r="BR682" s="5"/>
      <c r="BS682" s="5"/>
      <c r="BT682" s="5"/>
      <c r="BU682" s="5"/>
    </row>
    <row r="683" spans="1:73" hidden="1" x14ac:dyDescent="0.25">
      <c r="A683" s="5"/>
      <c r="B683" s="5"/>
      <c r="C683" s="32" t="s">
        <v>1839</v>
      </c>
      <c r="D683" s="5"/>
      <c r="E683" s="38"/>
      <c r="F683" s="5"/>
      <c r="G683" s="32"/>
      <c r="H683" s="5"/>
      <c r="I683" s="5"/>
      <c r="J683" s="5"/>
      <c r="K683" s="5"/>
      <c r="L683" s="129"/>
      <c r="M683" s="129"/>
      <c r="N683" s="387"/>
      <c r="O683" s="379"/>
      <c r="P683" s="379"/>
      <c r="Q683" s="379"/>
      <c r="R683" s="379"/>
      <c r="S683" s="379"/>
      <c r="T683" s="379"/>
      <c r="U683" s="105"/>
      <c r="V683" s="105"/>
      <c r="W683" s="105"/>
      <c r="X683" s="105"/>
      <c r="Y683" s="5"/>
      <c r="Z683" s="5"/>
      <c r="AA683" s="5"/>
      <c r="AB683" s="5"/>
      <c r="AC683" s="5"/>
      <c r="AD683" s="5"/>
      <c r="AE683" s="5"/>
      <c r="AF683" s="5"/>
      <c r="AG683" s="5"/>
      <c r="AH683" s="5"/>
      <c r="AI683" s="5"/>
      <c r="AJ683" s="5"/>
      <c r="AK683" s="5"/>
      <c r="AL683" s="105" t="s">
        <v>1840</v>
      </c>
      <c r="AM683" s="5"/>
      <c r="AN683" s="5"/>
      <c r="AO683" s="5"/>
      <c r="AP683" s="5"/>
      <c r="AQ683" s="5"/>
      <c r="AR683" s="5"/>
      <c r="AS683" s="5"/>
      <c r="AT683" s="579" t="str">
        <f t="shared" si="23"/>
        <v/>
      </c>
      <c r="AU683" s="579"/>
      <c r="AV683" s="579" t="str">
        <f t="shared" si="24"/>
        <v>Yes</v>
      </c>
      <c r="AW683" s="579"/>
      <c r="AX683" s="109" t="s">
        <v>733</v>
      </c>
      <c r="AY683" s="5"/>
      <c r="AZ683" s="5"/>
      <c r="BA683" s="5"/>
      <c r="BB683" s="579" t="b">
        <f t="shared" si="25"/>
        <v>0</v>
      </c>
      <c r="BC683" s="579"/>
      <c r="BD683" s="5"/>
      <c r="BE683" s="5"/>
      <c r="BF683" s="5"/>
      <c r="BG683" s="5"/>
      <c r="BH683" s="5"/>
      <c r="BI683" s="5"/>
      <c r="BJ683" s="5"/>
      <c r="BK683" s="5"/>
      <c r="BL683" s="5"/>
      <c r="BM683" s="5"/>
      <c r="BN683" s="5"/>
      <c r="BO683" s="5"/>
      <c r="BP683" s="5"/>
      <c r="BQ683" s="5"/>
      <c r="BR683" s="5"/>
      <c r="BS683" s="5"/>
      <c r="BT683" s="5"/>
      <c r="BU683" s="5"/>
    </row>
    <row r="684" spans="1:73" hidden="1" x14ac:dyDescent="0.25">
      <c r="A684" s="5"/>
      <c r="B684" s="5"/>
      <c r="C684" s="32" t="s">
        <v>1841</v>
      </c>
      <c r="D684" s="5"/>
      <c r="E684" s="38"/>
      <c r="F684" s="5"/>
      <c r="G684" s="32"/>
      <c r="H684" s="5"/>
      <c r="I684" s="5"/>
      <c r="J684" s="5"/>
      <c r="K684" s="5"/>
      <c r="L684" s="129"/>
      <c r="M684" s="129"/>
      <c r="N684" s="387"/>
      <c r="O684" s="379"/>
      <c r="P684" s="379"/>
      <c r="Q684" s="379"/>
      <c r="R684" s="379"/>
      <c r="S684" s="379"/>
      <c r="T684" s="379"/>
      <c r="U684" s="105"/>
      <c r="V684" s="105"/>
      <c r="W684" s="105"/>
      <c r="X684" s="105"/>
      <c r="Y684" s="5"/>
      <c r="Z684" s="5"/>
      <c r="AA684" s="5"/>
      <c r="AB684" s="5"/>
      <c r="AC684" s="5"/>
      <c r="AD684" s="5"/>
      <c r="AE684" s="5"/>
      <c r="AF684" s="5"/>
      <c r="AG684" s="5"/>
      <c r="AH684" s="5"/>
      <c r="AI684" s="5"/>
      <c r="AJ684" s="5"/>
      <c r="AK684" s="5"/>
      <c r="AL684" s="105" t="s">
        <v>1842</v>
      </c>
      <c r="AM684" s="5"/>
      <c r="AN684" s="5"/>
      <c r="AO684" s="5"/>
      <c r="AP684" s="5"/>
      <c r="AQ684" s="5"/>
      <c r="AR684" s="5"/>
      <c r="AS684" s="5"/>
      <c r="AT684" s="579" t="str">
        <f t="shared" si="23"/>
        <v/>
      </c>
      <c r="AU684" s="579"/>
      <c r="AV684" s="579" t="str">
        <f t="shared" si="24"/>
        <v>Yes</v>
      </c>
      <c r="AW684" s="579"/>
      <c r="AX684" s="109" t="s">
        <v>733</v>
      </c>
      <c r="AY684" s="5"/>
      <c r="AZ684" s="5"/>
      <c r="BA684" s="5"/>
      <c r="BB684" s="579" t="b">
        <f t="shared" si="25"/>
        <v>0</v>
      </c>
      <c r="BC684" s="579"/>
      <c r="BD684" s="5"/>
      <c r="BE684" s="5"/>
      <c r="BF684" s="5"/>
      <c r="BG684" s="5"/>
      <c r="BH684" s="5"/>
      <c r="BI684" s="5"/>
      <c r="BJ684" s="5"/>
      <c r="BK684" s="5"/>
      <c r="BL684" s="5"/>
      <c r="BM684" s="5"/>
      <c r="BN684" s="5"/>
      <c r="BO684" s="5"/>
      <c r="BP684" s="5"/>
      <c r="BQ684" s="5"/>
      <c r="BR684" s="5"/>
      <c r="BS684" s="5"/>
      <c r="BT684" s="5"/>
      <c r="BU684" s="5"/>
    </row>
    <row r="685" spans="1:73" hidden="1" x14ac:dyDescent="0.25">
      <c r="A685" s="5"/>
      <c r="B685" s="5"/>
      <c r="C685" s="32" t="s">
        <v>1843</v>
      </c>
      <c r="D685" s="5"/>
      <c r="E685" s="38"/>
      <c r="F685" s="5"/>
      <c r="G685" s="32"/>
      <c r="H685" s="5"/>
      <c r="I685" s="5"/>
      <c r="J685" s="5"/>
      <c r="K685" s="5"/>
      <c r="L685" s="129"/>
      <c r="M685" s="129"/>
      <c r="N685" s="387"/>
      <c r="O685" s="379"/>
      <c r="P685" s="379"/>
      <c r="Q685" s="379"/>
      <c r="R685" s="379"/>
      <c r="S685" s="379"/>
      <c r="T685" s="379"/>
      <c r="U685" s="105"/>
      <c r="V685" s="105"/>
      <c r="W685" s="105"/>
      <c r="X685" s="105"/>
      <c r="Y685" s="5"/>
      <c r="Z685" s="5"/>
      <c r="AA685" s="5"/>
      <c r="AB685" s="5"/>
      <c r="AC685" s="5"/>
      <c r="AD685" s="5"/>
      <c r="AE685" s="5"/>
      <c r="AF685" s="5"/>
      <c r="AG685" s="5"/>
      <c r="AH685" s="5"/>
      <c r="AI685" s="5"/>
      <c r="AJ685" s="5"/>
      <c r="AK685" s="5"/>
      <c r="AL685" s="110" t="s">
        <v>1844</v>
      </c>
      <c r="AM685" s="5"/>
      <c r="AN685" s="5"/>
      <c r="AO685" s="5"/>
      <c r="AP685" s="5"/>
      <c r="AQ685" s="5"/>
      <c r="AR685" s="5"/>
      <c r="AS685" s="5"/>
      <c r="AT685" s="579" t="str">
        <f t="shared" si="23"/>
        <v/>
      </c>
      <c r="AU685" s="579"/>
      <c r="AV685" s="579" t="str">
        <f t="shared" si="24"/>
        <v>Yes</v>
      </c>
      <c r="AW685" s="579"/>
      <c r="AX685" s="108" t="s">
        <v>725</v>
      </c>
      <c r="AY685" s="5"/>
      <c r="AZ685" s="5"/>
      <c r="BA685" s="5"/>
      <c r="BB685" s="579" t="b">
        <f t="shared" si="25"/>
        <v>0</v>
      </c>
      <c r="BC685" s="579"/>
      <c r="BD685" s="5"/>
      <c r="BE685" s="5"/>
      <c r="BF685" s="5"/>
      <c r="BG685" s="5"/>
      <c r="BH685" s="5"/>
      <c r="BI685" s="5"/>
      <c r="BJ685" s="5"/>
      <c r="BK685" s="5"/>
      <c r="BL685" s="5"/>
      <c r="BM685" s="5"/>
      <c r="BN685" s="5"/>
      <c r="BO685" s="5"/>
      <c r="BP685" s="5"/>
      <c r="BQ685" s="5"/>
      <c r="BR685" s="5"/>
      <c r="BS685" s="5"/>
      <c r="BT685" s="5"/>
      <c r="BU685" s="5"/>
    </row>
    <row r="686" spans="1:73" hidden="1" x14ac:dyDescent="0.25">
      <c r="A686" s="5"/>
      <c r="B686" s="5"/>
      <c r="C686" s="32" t="s">
        <v>1845</v>
      </c>
      <c r="D686" s="5"/>
      <c r="E686" s="38"/>
      <c r="F686" s="5"/>
      <c r="G686" s="32"/>
      <c r="H686" s="5"/>
      <c r="I686" s="5"/>
      <c r="J686" s="5"/>
      <c r="K686" s="5"/>
      <c r="L686" s="129"/>
      <c r="M686" s="129"/>
      <c r="N686" s="387"/>
      <c r="O686" s="379"/>
      <c r="P686" s="379"/>
      <c r="Q686" s="379"/>
      <c r="R686" s="379"/>
      <c r="S686" s="379"/>
      <c r="T686" s="379"/>
      <c r="U686" s="105"/>
      <c r="V686" s="105"/>
      <c r="W686" s="105"/>
      <c r="X686" s="105"/>
      <c r="Y686" s="5"/>
      <c r="Z686" s="5"/>
      <c r="AA686" s="5"/>
      <c r="AB686" s="5"/>
      <c r="AC686" s="5"/>
      <c r="AD686" s="5"/>
      <c r="AE686" s="5"/>
      <c r="AF686" s="5"/>
      <c r="AG686" s="5"/>
      <c r="AH686" s="5"/>
      <c r="AI686" s="5"/>
      <c r="AJ686" s="5"/>
      <c r="AK686" s="5"/>
      <c r="AL686" s="105" t="s">
        <v>1846</v>
      </c>
      <c r="AM686" s="5"/>
      <c r="AN686" s="5"/>
      <c r="AO686" s="5"/>
      <c r="AP686" s="5"/>
      <c r="AQ686" s="5"/>
      <c r="AR686" s="5"/>
      <c r="AS686" s="5"/>
      <c r="AT686" s="579" t="str">
        <f t="shared" si="23"/>
        <v/>
      </c>
      <c r="AU686" s="579"/>
      <c r="AV686" s="579" t="str">
        <f t="shared" si="24"/>
        <v>Yes</v>
      </c>
      <c r="AW686" s="579"/>
      <c r="AX686" s="109" t="s">
        <v>733</v>
      </c>
      <c r="AY686" s="5"/>
      <c r="AZ686" s="5"/>
      <c r="BA686" s="5"/>
      <c r="BB686" s="579" t="b">
        <f t="shared" si="25"/>
        <v>0</v>
      </c>
      <c r="BC686" s="579"/>
      <c r="BD686" s="5"/>
      <c r="BE686" s="5"/>
      <c r="BF686" s="5"/>
      <c r="BG686" s="5"/>
      <c r="BH686" s="5"/>
      <c r="BI686" s="5"/>
      <c r="BJ686" s="5"/>
      <c r="BK686" s="5"/>
      <c r="BL686" s="5"/>
      <c r="BM686" s="5"/>
      <c r="BN686" s="5"/>
      <c r="BO686" s="5"/>
      <c r="BP686" s="5"/>
      <c r="BQ686" s="5"/>
      <c r="BR686" s="5"/>
      <c r="BS686" s="5"/>
      <c r="BT686" s="5"/>
      <c r="BU686" s="5"/>
    </row>
    <row r="687" spans="1:73" hidden="1" x14ac:dyDescent="0.25">
      <c r="A687" s="5"/>
      <c r="B687" s="5"/>
      <c r="C687" s="32" t="s">
        <v>1847</v>
      </c>
      <c r="D687" s="5"/>
      <c r="E687" s="38"/>
      <c r="F687" s="5"/>
      <c r="G687" s="32"/>
      <c r="H687" s="5"/>
      <c r="I687" s="5"/>
      <c r="J687" s="5"/>
      <c r="K687" s="5"/>
      <c r="L687" s="129"/>
      <c r="M687" s="129"/>
      <c r="N687" s="387"/>
      <c r="O687" s="379"/>
      <c r="P687" s="379"/>
      <c r="Q687" s="379"/>
      <c r="R687" s="379"/>
      <c r="S687" s="379"/>
      <c r="T687" s="379"/>
      <c r="U687" s="105"/>
      <c r="V687" s="105"/>
      <c r="W687" s="105"/>
      <c r="X687" s="105"/>
      <c r="Y687" s="5"/>
      <c r="Z687" s="5"/>
      <c r="AA687" s="5"/>
      <c r="AB687" s="5"/>
      <c r="AC687" s="5"/>
      <c r="AD687" s="5"/>
      <c r="AE687" s="5"/>
      <c r="AF687" s="5"/>
      <c r="AG687" s="5"/>
      <c r="AH687" s="5"/>
      <c r="AI687" s="5"/>
      <c r="AJ687" s="5"/>
      <c r="AK687" s="5"/>
      <c r="AL687" s="105" t="s">
        <v>1848</v>
      </c>
      <c r="AM687" s="5"/>
      <c r="AN687" s="5"/>
      <c r="AO687" s="5"/>
      <c r="AP687" s="5"/>
      <c r="AQ687" s="5"/>
      <c r="AR687" s="5"/>
      <c r="AS687" s="5"/>
      <c r="AT687" s="579" t="str">
        <f t="shared" si="23"/>
        <v/>
      </c>
      <c r="AU687" s="579"/>
      <c r="AV687" s="579" t="str">
        <f t="shared" si="24"/>
        <v>Yes</v>
      </c>
      <c r="AW687" s="579"/>
      <c r="AX687" s="109" t="s">
        <v>733</v>
      </c>
      <c r="AY687" s="5"/>
      <c r="AZ687" s="5"/>
      <c r="BA687" s="5"/>
      <c r="BB687" s="579" t="b">
        <f t="shared" si="25"/>
        <v>0</v>
      </c>
      <c r="BC687" s="579"/>
      <c r="BD687" s="5"/>
      <c r="BE687" s="5"/>
      <c r="BF687" s="5"/>
      <c r="BG687" s="5"/>
      <c r="BH687" s="5"/>
      <c r="BI687" s="5"/>
      <c r="BJ687" s="5"/>
      <c r="BK687" s="5"/>
      <c r="BL687" s="5"/>
      <c r="BM687" s="5"/>
      <c r="BN687" s="5"/>
      <c r="BO687" s="5"/>
      <c r="BP687" s="5"/>
      <c r="BQ687" s="5"/>
      <c r="BR687" s="5"/>
      <c r="BS687" s="5"/>
      <c r="BT687" s="5"/>
      <c r="BU687" s="5"/>
    </row>
    <row r="688" spans="1:73" hidden="1" x14ac:dyDescent="0.25">
      <c r="A688" s="5"/>
      <c r="B688" s="5"/>
      <c r="C688" s="32" t="s">
        <v>1849</v>
      </c>
      <c r="D688" s="5"/>
      <c r="E688" s="38"/>
      <c r="F688" s="5"/>
      <c r="G688" s="32"/>
      <c r="H688" s="5"/>
      <c r="I688" s="5"/>
      <c r="J688" s="5"/>
      <c r="K688" s="5"/>
      <c r="L688" s="129"/>
      <c r="M688" s="129"/>
      <c r="N688" s="387"/>
      <c r="O688" s="379"/>
      <c r="P688" s="379"/>
      <c r="Q688" s="379"/>
      <c r="R688" s="379"/>
      <c r="S688" s="379"/>
      <c r="T688" s="379"/>
      <c r="U688" s="105"/>
      <c r="V688" s="105"/>
      <c r="W688" s="105"/>
      <c r="X688" s="105"/>
      <c r="Y688" s="5"/>
      <c r="Z688" s="5"/>
      <c r="AA688" s="5"/>
      <c r="AB688" s="5"/>
      <c r="AC688" s="5"/>
      <c r="AD688" s="5"/>
      <c r="AE688" s="5"/>
      <c r="AF688" s="5"/>
      <c r="AG688" s="5"/>
      <c r="AH688" s="5"/>
      <c r="AI688" s="5"/>
      <c r="AJ688" s="5"/>
      <c r="AK688" s="5"/>
      <c r="AL688" s="105" t="s">
        <v>1850</v>
      </c>
      <c r="AM688" s="5"/>
      <c r="AN688" s="5"/>
      <c r="AO688" s="5"/>
      <c r="AP688" s="5"/>
      <c r="AQ688" s="5"/>
      <c r="AR688" s="5"/>
      <c r="AS688" s="5"/>
      <c r="AT688" s="579" t="str">
        <f t="shared" si="23"/>
        <v/>
      </c>
      <c r="AU688" s="579"/>
      <c r="AV688" s="579" t="str">
        <f t="shared" si="24"/>
        <v>Yes</v>
      </c>
      <c r="AW688" s="579"/>
      <c r="AX688" s="109" t="s">
        <v>733</v>
      </c>
      <c r="AY688" s="5"/>
      <c r="AZ688" s="5"/>
      <c r="BA688" s="5"/>
      <c r="BB688" s="579" t="b">
        <f t="shared" si="25"/>
        <v>0</v>
      </c>
      <c r="BC688" s="579"/>
      <c r="BD688" s="5"/>
      <c r="BE688" s="5"/>
      <c r="BF688" s="5"/>
      <c r="BG688" s="5"/>
      <c r="BH688" s="5"/>
      <c r="BI688" s="5"/>
      <c r="BJ688" s="5"/>
      <c r="BK688" s="5"/>
      <c r="BL688" s="5"/>
      <c r="BM688" s="5"/>
      <c r="BN688" s="5"/>
      <c r="BO688" s="5"/>
      <c r="BP688" s="5"/>
      <c r="BQ688" s="5"/>
      <c r="BR688" s="5"/>
      <c r="BS688" s="5"/>
      <c r="BT688" s="5"/>
      <c r="BU688" s="5"/>
    </row>
    <row r="689" spans="1:73" hidden="1" x14ac:dyDescent="0.25">
      <c r="A689" s="5"/>
      <c r="B689" s="5"/>
      <c r="C689" s="32" t="s">
        <v>1851</v>
      </c>
      <c r="D689" s="5"/>
      <c r="E689" s="38"/>
      <c r="F689" s="5"/>
      <c r="G689" s="32"/>
      <c r="H689" s="5"/>
      <c r="I689" s="5"/>
      <c r="J689" s="5"/>
      <c r="K689" s="5"/>
      <c r="L689" s="129"/>
      <c r="M689" s="129"/>
      <c r="N689" s="387"/>
      <c r="O689" s="379"/>
      <c r="P689" s="379"/>
      <c r="Q689" s="379"/>
      <c r="R689" s="379"/>
      <c r="S689" s="379"/>
      <c r="T689" s="379"/>
      <c r="U689" s="105"/>
      <c r="V689" s="105"/>
      <c r="W689" s="105"/>
      <c r="X689" s="105"/>
      <c r="Y689" s="5"/>
      <c r="Z689" s="5"/>
      <c r="AA689" s="5"/>
      <c r="AB689" s="5"/>
      <c r="AC689" s="5"/>
      <c r="AD689" s="5"/>
      <c r="AE689" s="5"/>
      <c r="AF689" s="5"/>
      <c r="AG689" s="5"/>
      <c r="AH689" s="5"/>
      <c r="AI689" s="5"/>
      <c r="AJ689" s="5"/>
      <c r="AK689" s="5"/>
      <c r="AL689" s="105" t="s">
        <v>1853</v>
      </c>
      <c r="AM689" s="5"/>
      <c r="AN689" s="5"/>
      <c r="AO689" s="5"/>
      <c r="AP689" s="5"/>
      <c r="AQ689" s="5"/>
      <c r="AR689" s="5"/>
      <c r="AS689" s="5"/>
      <c r="AT689" s="579" t="str">
        <f t="shared" si="23"/>
        <v/>
      </c>
      <c r="AU689" s="579"/>
      <c r="AV689" s="579" t="str">
        <f t="shared" si="24"/>
        <v>Yes</v>
      </c>
      <c r="AW689" s="579"/>
      <c r="AX689" s="31" t="s">
        <v>797</v>
      </c>
      <c r="AY689" s="5"/>
      <c r="AZ689" s="5"/>
      <c r="BA689" s="5"/>
      <c r="BB689" s="579" t="b">
        <f t="shared" si="25"/>
        <v>0</v>
      </c>
      <c r="BC689" s="579"/>
      <c r="BD689" s="5"/>
      <c r="BE689" s="5"/>
      <c r="BF689" s="5"/>
      <c r="BG689" s="5"/>
      <c r="BH689" s="5"/>
      <c r="BI689" s="5"/>
      <c r="BJ689" s="5"/>
      <c r="BK689" s="5"/>
      <c r="BL689" s="5"/>
      <c r="BM689" s="5"/>
      <c r="BN689" s="5"/>
      <c r="BO689" s="5"/>
      <c r="BP689" s="5"/>
      <c r="BQ689" s="5"/>
      <c r="BR689" s="5"/>
      <c r="BS689" s="5"/>
      <c r="BT689" s="5"/>
      <c r="BU689" s="5"/>
    </row>
    <row r="690" spans="1:73" hidden="1" x14ac:dyDescent="0.25">
      <c r="A690" s="5"/>
      <c r="B690" s="5"/>
      <c r="C690" s="32" t="s">
        <v>1854</v>
      </c>
      <c r="D690" s="5"/>
      <c r="E690" s="38"/>
      <c r="F690" s="5"/>
      <c r="G690" s="32"/>
      <c r="H690" s="5"/>
      <c r="I690" s="5"/>
      <c r="J690" s="5"/>
      <c r="K690" s="5"/>
      <c r="L690" s="129"/>
      <c r="M690" s="129"/>
      <c r="N690" s="387"/>
      <c r="O690" s="379"/>
      <c r="P690" s="379"/>
      <c r="Q690" s="379"/>
      <c r="R690" s="379"/>
      <c r="S690" s="379"/>
      <c r="T690" s="379"/>
      <c r="U690" s="105"/>
      <c r="V690" s="105"/>
      <c r="W690" s="105"/>
      <c r="X690" s="105"/>
      <c r="Y690" s="5"/>
      <c r="Z690" s="5"/>
      <c r="AA690" s="5"/>
      <c r="AB690" s="5"/>
      <c r="AC690" s="5"/>
      <c r="AD690" s="5"/>
      <c r="AE690" s="5"/>
      <c r="AF690" s="5"/>
      <c r="AG690" s="5"/>
      <c r="AH690" s="5"/>
      <c r="AI690" s="5"/>
      <c r="AJ690" s="5"/>
      <c r="AK690" s="5"/>
      <c r="AL690" s="105" t="s">
        <v>1855</v>
      </c>
      <c r="AM690" s="5"/>
      <c r="AN690" s="5"/>
      <c r="AO690" s="5"/>
      <c r="AP690" s="5"/>
      <c r="AQ690" s="5"/>
      <c r="AR690" s="5"/>
      <c r="AS690" s="5"/>
      <c r="AT690" s="579" t="str">
        <f t="shared" si="23"/>
        <v/>
      </c>
      <c r="AU690" s="579"/>
      <c r="AV690" s="579" t="str">
        <f t="shared" si="24"/>
        <v>Yes</v>
      </c>
      <c r="AW690" s="579"/>
      <c r="AX690" s="109" t="s">
        <v>733</v>
      </c>
      <c r="AY690" s="5"/>
      <c r="AZ690" s="5"/>
      <c r="BA690" s="5"/>
      <c r="BB690" s="579" t="b">
        <f t="shared" si="25"/>
        <v>0</v>
      </c>
      <c r="BC690" s="579"/>
      <c r="BD690" s="5"/>
      <c r="BE690" s="5"/>
      <c r="BF690" s="5"/>
      <c r="BG690" s="5"/>
      <c r="BH690" s="5"/>
      <c r="BI690" s="5"/>
      <c r="BJ690" s="5"/>
      <c r="BK690" s="5"/>
      <c r="BL690" s="5"/>
      <c r="BM690" s="5"/>
      <c r="BN690" s="5"/>
      <c r="BO690" s="5"/>
      <c r="BP690" s="5"/>
      <c r="BQ690" s="5"/>
      <c r="BR690" s="5"/>
      <c r="BS690" s="5"/>
      <c r="BT690" s="5"/>
      <c r="BU690" s="5"/>
    </row>
    <row r="691" spans="1:73" hidden="1" x14ac:dyDescent="0.25">
      <c r="A691" s="5"/>
      <c r="B691" s="5"/>
      <c r="C691" s="32" t="s">
        <v>1856</v>
      </c>
      <c r="D691" s="5"/>
      <c r="E691" s="38"/>
      <c r="F691" s="5"/>
      <c r="G691" s="32"/>
      <c r="H691" s="5"/>
      <c r="I691" s="5"/>
      <c r="J691" s="5"/>
      <c r="K691" s="5"/>
      <c r="L691" s="129"/>
      <c r="M691" s="129"/>
      <c r="N691" s="387"/>
      <c r="O691" s="379"/>
      <c r="P691" s="379"/>
      <c r="Q691" s="379"/>
      <c r="R691" s="379"/>
      <c r="S691" s="379"/>
      <c r="T691" s="379"/>
      <c r="U691" s="105"/>
      <c r="V691" s="105"/>
      <c r="W691" s="105"/>
      <c r="X691" s="105"/>
      <c r="Y691" s="5"/>
      <c r="Z691" s="5"/>
      <c r="AA691" s="5"/>
      <c r="AB691" s="5"/>
      <c r="AC691" s="5"/>
      <c r="AD691" s="5"/>
      <c r="AE691" s="5"/>
      <c r="AF691" s="5"/>
      <c r="AG691" s="5"/>
      <c r="AH691" s="5"/>
      <c r="AI691" s="5"/>
      <c r="AJ691" s="5"/>
      <c r="AK691" s="5"/>
      <c r="AL691" s="110" t="s">
        <v>1857</v>
      </c>
      <c r="AM691" s="5"/>
      <c r="AN691" s="5"/>
      <c r="AO691" s="5"/>
      <c r="AP691" s="5"/>
      <c r="AQ691" s="5"/>
      <c r="AR691" s="5"/>
      <c r="AS691" s="5"/>
      <c r="AT691" s="579" t="str">
        <f t="shared" si="23"/>
        <v/>
      </c>
      <c r="AU691" s="579"/>
      <c r="AV691" s="579" t="str">
        <f t="shared" si="24"/>
        <v>Yes</v>
      </c>
      <c r="AW691" s="579"/>
      <c r="AX691" s="108" t="s">
        <v>725</v>
      </c>
      <c r="AY691" s="5"/>
      <c r="AZ691" s="5"/>
      <c r="BA691" s="5"/>
      <c r="BB691" s="579" t="b">
        <f t="shared" si="25"/>
        <v>0</v>
      </c>
      <c r="BC691" s="579"/>
      <c r="BD691" s="5"/>
      <c r="BE691" s="5"/>
      <c r="BF691" s="5"/>
      <c r="BG691" s="5"/>
      <c r="BH691" s="5"/>
      <c r="BI691" s="5"/>
      <c r="BJ691" s="5"/>
      <c r="BK691" s="5"/>
      <c r="BL691" s="5"/>
      <c r="BM691" s="5"/>
      <c r="BN691" s="5"/>
      <c r="BO691" s="5"/>
      <c r="BP691" s="5"/>
      <c r="BQ691" s="5"/>
      <c r="BR691" s="5"/>
      <c r="BS691" s="5"/>
      <c r="BT691" s="5"/>
      <c r="BU691" s="5"/>
    </row>
    <row r="692" spans="1:73" hidden="1" x14ac:dyDescent="0.25">
      <c r="A692" s="5"/>
      <c r="B692" s="5"/>
      <c r="C692" s="32" t="s">
        <v>1858</v>
      </c>
      <c r="D692" s="5"/>
      <c r="E692" s="38"/>
      <c r="F692" s="5"/>
      <c r="G692" s="32"/>
      <c r="H692" s="5"/>
      <c r="I692" s="5"/>
      <c r="J692" s="5"/>
      <c r="K692" s="5"/>
      <c r="L692" s="129"/>
      <c r="M692" s="129"/>
      <c r="N692" s="387"/>
      <c r="O692" s="379"/>
      <c r="P692" s="379"/>
      <c r="Q692" s="379"/>
      <c r="R692" s="379"/>
      <c r="S692" s="379"/>
      <c r="T692" s="379"/>
      <c r="U692" s="105"/>
      <c r="V692" s="105"/>
      <c r="W692" s="105"/>
      <c r="X692" s="105"/>
      <c r="Y692" s="5"/>
      <c r="Z692" s="5"/>
      <c r="AA692" s="5"/>
      <c r="AB692" s="5"/>
      <c r="AC692" s="5"/>
      <c r="AD692" s="5"/>
      <c r="AE692" s="5"/>
      <c r="AF692" s="5"/>
      <c r="AG692" s="5"/>
      <c r="AH692" s="5"/>
      <c r="AI692" s="5"/>
      <c r="AJ692" s="5"/>
      <c r="AK692" s="5"/>
      <c r="AL692" s="105" t="s">
        <v>1859</v>
      </c>
      <c r="AM692" s="5"/>
      <c r="AN692" s="5"/>
      <c r="AO692" s="5"/>
      <c r="AP692" s="5"/>
      <c r="AQ692" s="5"/>
      <c r="AR692" s="5"/>
      <c r="AS692" s="5"/>
      <c r="AT692" s="579" t="str">
        <f t="shared" si="23"/>
        <v/>
      </c>
      <c r="AU692" s="579"/>
      <c r="AV692" s="579" t="str">
        <f t="shared" si="24"/>
        <v>Yes</v>
      </c>
      <c r="AW692" s="579"/>
      <c r="AX692" s="109" t="s">
        <v>733</v>
      </c>
      <c r="AY692" s="5"/>
      <c r="AZ692" s="5"/>
      <c r="BA692" s="5"/>
      <c r="BB692" s="579" t="b">
        <f t="shared" si="25"/>
        <v>0</v>
      </c>
      <c r="BC692" s="579"/>
      <c r="BD692" s="5"/>
      <c r="BE692" s="5"/>
      <c r="BF692" s="5"/>
      <c r="BG692" s="5"/>
      <c r="BH692" s="5"/>
      <c r="BI692" s="5"/>
      <c r="BJ692" s="5"/>
      <c r="BK692" s="5"/>
      <c r="BL692" s="5"/>
      <c r="BM692" s="5"/>
      <c r="BN692" s="5"/>
      <c r="BO692" s="5"/>
      <c r="BP692" s="5"/>
      <c r="BQ692" s="5"/>
      <c r="BR692" s="5"/>
      <c r="BS692" s="5"/>
      <c r="BT692" s="5"/>
      <c r="BU692" s="5"/>
    </row>
    <row r="693" spans="1:73" hidden="1" x14ac:dyDescent="0.25">
      <c r="A693" s="5"/>
      <c r="B693" s="5"/>
      <c r="C693" s="32" t="s">
        <v>1860</v>
      </c>
      <c r="D693" s="5"/>
      <c r="E693" s="38"/>
      <c r="F693" s="5"/>
      <c r="G693" s="32"/>
      <c r="H693" s="5"/>
      <c r="I693" s="5"/>
      <c r="J693" s="5"/>
      <c r="K693" s="5"/>
      <c r="L693" s="129"/>
      <c r="M693" s="129"/>
      <c r="N693" s="387"/>
      <c r="O693" s="379"/>
      <c r="P693" s="379"/>
      <c r="Q693" s="379"/>
      <c r="R693" s="379"/>
      <c r="S693" s="379"/>
      <c r="T693" s="379"/>
      <c r="U693" s="105"/>
      <c r="V693" s="105"/>
      <c r="W693" s="105"/>
      <c r="X693" s="105"/>
      <c r="Y693" s="5"/>
      <c r="Z693" s="5"/>
      <c r="AA693" s="5"/>
      <c r="AB693" s="5"/>
      <c r="AC693" s="5"/>
      <c r="AD693" s="5"/>
      <c r="AE693" s="5"/>
      <c r="AF693" s="5"/>
      <c r="AG693" s="5"/>
      <c r="AH693" s="5"/>
      <c r="AI693" s="5"/>
      <c r="AJ693" s="5"/>
      <c r="AK693" s="5"/>
      <c r="AL693" s="110" t="s">
        <v>1861</v>
      </c>
      <c r="AM693" s="5"/>
      <c r="AN693" s="5"/>
      <c r="AO693" s="5"/>
      <c r="AP693" s="5"/>
      <c r="AQ693" s="5"/>
      <c r="AR693" s="5"/>
      <c r="AS693" s="5"/>
      <c r="AT693" s="579" t="str">
        <f t="shared" si="23"/>
        <v/>
      </c>
      <c r="AU693" s="579"/>
      <c r="AV693" s="579" t="str">
        <f t="shared" si="24"/>
        <v>Yes</v>
      </c>
      <c r="AW693" s="579"/>
      <c r="AX693" s="108" t="s">
        <v>725</v>
      </c>
      <c r="AY693" s="5"/>
      <c r="AZ693" s="5"/>
      <c r="BA693" s="5"/>
      <c r="BB693" s="579" t="b">
        <f t="shared" si="25"/>
        <v>0</v>
      </c>
      <c r="BC693" s="579"/>
      <c r="BD693" s="5"/>
      <c r="BE693" s="5"/>
      <c r="BF693" s="5"/>
      <c r="BG693" s="5"/>
      <c r="BH693" s="5"/>
      <c r="BI693" s="5"/>
      <c r="BJ693" s="5"/>
      <c r="BK693" s="5"/>
      <c r="BL693" s="5"/>
      <c r="BM693" s="5"/>
      <c r="BN693" s="5"/>
      <c r="BO693" s="5"/>
      <c r="BP693" s="5"/>
      <c r="BQ693" s="5"/>
      <c r="BR693" s="5"/>
      <c r="BS693" s="5"/>
      <c r="BT693" s="5"/>
      <c r="BU693" s="5"/>
    </row>
    <row r="694" spans="1:73" hidden="1" x14ac:dyDescent="0.25">
      <c r="A694" s="5"/>
      <c r="B694" s="5"/>
      <c r="C694" s="32" t="s">
        <v>1862</v>
      </c>
      <c r="D694" s="5"/>
      <c r="E694" s="38"/>
      <c r="F694" s="5"/>
      <c r="G694" s="32"/>
      <c r="H694" s="5"/>
      <c r="I694" s="5"/>
      <c r="J694" s="5"/>
      <c r="K694" s="5"/>
      <c r="L694" s="129"/>
      <c r="M694" s="129"/>
      <c r="N694" s="387"/>
      <c r="O694" s="379"/>
      <c r="P694" s="379"/>
      <c r="Q694" s="379"/>
      <c r="R694" s="379"/>
      <c r="S694" s="379"/>
      <c r="T694" s="379"/>
      <c r="U694" s="105"/>
      <c r="V694" s="105"/>
      <c r="W694" s="105"/>
      <c r="X694" s="105"/>
      <c r="Y694" s="5"/>
      <c r="Z694" s="5"/>
      <c r="AA694" s="5"/>
      <c r="AB694" s="5"/>
      <c r="AC694" s="5"/>
      <c r="AD694" s="5"/>
      <c r="AE694" s="5"/>
      <c r="AF694" s="5"/>
      <c r="AG694" s="5"/>
      <c r="AH694" s="5"/>
      <c r="AI694" s="5"/>
      <c r="AJ694" s="5"/>
      <c r="AK694" s="5"/>
      <c r="AL694" s="105" t="s">
        <v>1863</v>
      </c>
      <c r="AM694" s="5"/>
      <c r="AN694" s="5"/>
      <c r="AO694" s="5"/>
      <c r="AP694" s="5"/>
      <c r="AQ694" s="5"/>
      <c r="AR694" s="5"/>
      <c r="AS694" s="5"/>
      <c r="AT694" s="579" t="str">
        <f t="shared" si="23"/>
        <v/>
      </c>
      <c r="AU694" s="579"/>
      <c r="AV694" s="579" t="str">
        <f t="shared" si="24"/>
        <v>Yes</v>
      </c>
      <c r="AW694" s="579"/>
      <c r="AX694" s="109" t="s">
        <v>725</v>
      </c>
      <c r="AY694" s="5"/>
      <c r="AZ694" s="5"/>
      <c r="BA694" s="5"/>
      <c r="BB694" s="579" t="b">
        <f t="shared" si="25"/>
        <v>0</v>
      </c>
      <c r="BC694" s="579"/>
      <c r="BD694" s="5"/>
      <c r="BE694" s="5"/>
      <c r="BF694" s="5"/>
      <c r="BG694" s="5"/>
      <c r="BH694" s="5"/>
      <c r="BI694" s="5"/>
      <c r="BJ694" s="5"/>
      <c r="BK694" s="5"/>
      <c r="BL694" s="5"/>
      <c r="BM694" s="5"/>
      <c r="BN694" s="5"/>
      <c r="BO694" s="5"/>
      <c r="BP694" s="5"/>
      <c r="BQ694" s="5"/>
      <c r="BR694" s="5"/>
      <c r="BS694" s="5"/>
      <c r="BT694" s="5"/>
      <c r="BU694" s="5"/>
    </row>
    <row r="695" spans="1:73" hidden="1" x14ac:dyDescent="0.25">
      <c r="A695" s="5"/>
      <c r="B695" s="5"/>
      <c r="C695" s="32" t="s">
        <v>1864</v>
      </c>
      <c r="D695" s="5"/>
      <c r="E695" s="38"/>
      <c r="F695" s="5"/>
      <c r="G695" s="32"/>
      <c r="H695" s="5"/>
      <c r="I695" s="5"/>
      <c r="J695" s="5"/>
      <c r="K695" s="5"/>
      <c r="L695" s="129"/>
      <c r="M695" s="129"/>
      <c r="N695" s="387"/>
      <c r="O695" s="379"/>
      <c r="P695" s="379"/>
      <c r="Q695" s="379"/>
      <c r="R695" s="379"/>
      <c r="S695" s="379"/>
      <c r="T695" s="379"/>
      <c r="U695" s="105"/>
      <c r="V695" s="105"/>
      <c r="W695" s="105"/>
      <c r="X695" s="105"/>
      <c r="Y695" s="5"/>
      <c r="Z695" s="5"/>
      <c r="AA695" s="5"/>
      <c r="AB695" s="5"/>
      <c r="AC695" s="5"/>
      <c r="AD695" s="5"/>
      <c r="AE695" s="5"/>
      <c r="AF695" s="5"/>
      <c r="AG695" s="5"/>
      <c r="AH695" s="5"/>
      <c r="AI695" s="5"/>
      <c r="AJ695" s="5"/>
      <c r="AK695" s="5"/>
      <c r="AL695" s="110" t="s">
        <v>1865</v>
      </c>
      <c r="AM695" s="5"/>
      <c r="AN695" s="5"/>
      <c r="AO695" s="5"/>
      <c r="AP695" s="5"/>
      <c r="AQ695" s="5"/>
      <c r="AR695" s="5"/>
      <c r="AS695" s="5"/>
      <c r="AT695" s="579" t="str">
        <f t="shared" si="23"/>
        <v/>
      </c>
      <c r="AU695" s="579"/>
      <c r="AV695" s="579" t="str">
        <f t="shared" si="24"/>
        <v>Yes</v>
      </c>
      <c r="AW695" s="579"/>
      <c r="AX695" s="108" t="s">
        <v>725</v>
      </c>
      <c r="AY695" s="5"/>
      <c r="AZ695" s="5"/>
      <c r="BA695" s="5"/>
      <c r="BB695" s="579" t="b">
        <f t="shared" si="25"/>
        <v>0</v>
      </c>
      <c r="BC695" s="579"/>
      <c r="BD695" s="5"/>
      <c r="BE695" s="5"/>
      <c r="BF695" s="5"/>
      <c r="BG695" s="5"/>
      <c r="BH695" s="5"/>
      <c r="BI695" s="5"/>
      <c r="BJ695" s="5"/>
      <c r="BK695" s="5"/>
      <c r="BL695" s="5"/>
      <c r="BM695" s="5"/>
      <c r="BN695" s="5"/>
      <c r="BO695" s="5"/>
      <c r="BP695" s="5"/>
      <c r="BQ695" s="5"/>
      <c r="BR695" s="5"/>
      <c r="BS695" s="5"/>
      <c r="BT695" s="5"/>
      <c r="BU695" s="5"/>
    </row>
    <row r="696" spans="1:73" hidden="1" x14ac:dyDescent="0.25">
      <c r="A696" s="5"/>
      <c r="B696" s="5"/>
      <c r="C696" s="32" t="s">
        <v>1866</v>
      </c>
      <c r="D696" s="5"/>
      <c r="E696" s="38"/>
      <c r="F696" s="5"/>
      <c r="G696" s="32"/>
      <c r="H696" s="5"/>
      <c r="I696" s="5"/>
      <c r="J696" s="5"/>
      <c r="K696" s="5"/>
      <c r="L696" s="129"/>
      <c r="M696" s="129"/>
      <c r="N696" s="387"/>
      <c r="O696" s="379"/>
      <c r="P696" s="379"/>
      <c r="Q696" s="379"/>
      <c r="R696" s="379"/>
      <c r="S696" s="379"/>
      <c r="T696" s="379"/>
      <c r="U696" s="105"/>
      <c r="V696" s="105"/>
      <c r="W696" s="105"/>
      <c r="X696" s="105"/>
      <c r="Y696" s="5"/>
      <c r="Z696" s="5"/>
      <c r="AA696" s="5"/>
      <c r="AB696" s="5"/>
      <c r="AC696" s="5"/>
      <c r="AD696" s="5"/>
      <c r="AE696" s="5"/>
      <c r="AF696" s="5"/>
      <c r="AG696" s="5"/>
      <c r="AH696" s="5"/>
      <c r="AI696" s="5"/>
      <c r="AJ696" s="5"/>
      <c r="AK696" s="5"/>
      <c r="AL696" s="110" t="s">
        <v>1867</v>
      </c>
      <c r="AM696" s="5"/>
      <c r="AN696" s="5"/>
      <c r="AO696" s="5"/>
      <c r="AP696" s="5"/>
      <c r="AQ696" s="5"/>
      <c r="AR696" s="5"/>
      <c r="AS696" s="5"/>
      <c r="AT696" s="579" t="str">
        <f t="shared" si="23"/>
        <v/>
      </c>
      <c r="AU696" s="579"/>
      <c r="AV696" s="579" t="str">
        <f t="shared" si="24"/>
        <v>Yes</v>
      </c>
      <c r="AW696" s="579"/>
      <c r="AX696" s="108" t="s">
        <v>725</v>
      </c>
      <c r="AY696" s="5"/>
      <c r="AZ696" s="5"/>
      <c r="BA696" s="5"/>
      <c r="BB696" s="579" t="b">
        <f t="shared" si="25"/>
        <v>0</v>
      </c>
      <c r="BC696" s="579"/>
      <c r="BD696" s="5"/>
      <c r="BE696" s="5"/>
      <c r="BF696" s="5"/>
      <c r="BG696" s="5"/>
      <c r="BH696" s="5"/>
      <c r="BI696" s="5"/>
      <c r="BJ696" s="5"/>
      <c r="BK696" s="5"/>
      <c r="BL696" s="5"/>
      <c r="BM696" s="5"/>
      <c r="BN696" s="5"/>
      <c r="BO696" s="5"/>
      <c r="BP696" s="5"/>
      <c r="BQ696" s="5"/>
      <c r="BR696" s="5"/>
      <c r="BS696" s="5"/>
      <c r="BT696" s="5"/>
      <c r="BU696" s="5"/>
    </row>
    <row r="697" spans="1:73" hidden="1" x14ac:dyDescent="0.25">
      <c r="A697" s="5"/>
      <c r="B697" s="5"/>
      <c r="C697" s="32" t="s">
        <v>1868</v>
      </c>
      <c r="D697" s="5"/>
      <c r="E697" s="38"/>
      <c r="F697" s="5"/>
      <c r="G697" s="32"/>
      <c r="H697" s="5"/>
      <c r="I697" s="5"/>
      <c r="J697" s="5"/>
      <c r="K697" s="5"/>
      <c r="L697" s="129"/>
      <c r="M697" s="129"/>
      <c r="N697" s="387"/>
      <c r="O697" s="379"/>
      <c r="P697" s="379"/>
      <c r="Q697" s="379"/>
      <c r="R697" s="379"/>
      <c r="S697" s="379"/>
      <c r="T697" s="379"/>
      <c r="U697" s="105"/>
      <c r="V697" s="105"/>
      <c r="W697" s="105"/>
      <c r="X697" s="105"/>
      <c r="Y697" s="5"/>
      <c r="Z697" s="5"/>
      <c r="AA697" s="5"/>
      <c r="AB697" s="5"/>
      <c r="AC697" s="5"/>
      <c r="AD697" s="5"/>
      <c r="AE697" s="5"/>
      <c r="AF697" s="5"/>
      <c r="AG697" s="5"/>
      <c r="AH697" s="5"/>
      <c r="AI697" s="5"/>
      <c r="AJ697" s="5"/>
      <c r="AK697" s="5"/>
      <c r="AL697" s="105" t="s">
        <v>1869</v>
      </c>
      <c r="AM697" s="5"/>
      <c r="AN697" s="5"/>
      <c r="AO697" s="5"/>
      <c r="AP697" s="5"/>
      <c r="AQ697" s="5"/>
      <c r="AR697" s="5"/>
      <c r="AS697" s="5"/>
      <c r="AT697" s="579" t="str">
        <f t="shared" si="23"/>
        <v/>
      </c>
      <c r="AU697" s="579"/>
      <c r="AV697" s="579" t="str">
        <f t="shared" si="24"/>
        <v>Yes</v>
      </c>
      <c r="AW697" s="579"/>
      <c r="AX697" s="109" t="s">
        <v>725</v>
      </c>
      <c r="AY697" s="5"/>
      <c r="AZ697" s="5"/>
      <c r="BA697" s="5"/>
      <c r="BB697" s="579" t="b">
        <f t="shared" si="25"/>
        <v>0</v>
      </c>
      <c r="BC697" s="579"/>
      <c r="BD697" s="5"/>
      <c r="BE697" s="5"/>
      <c r="BF697" s="5"/>
      <c r="BG697" s="5"/>
      <c r="BH697" s="5"/>
      <c r="BI697" s="5"/>
      <c r="BJ697" s="5"/>
      <c r="BK697" s="5"/>
      <c r="BL697" s="5"/>
      <c r="BM697" s="5"/>
      <c r="BN697" s="5"/>
      <c r="BO697" s="5"/>
      <c r="BP697" s="5"/>
      <c r="BQ697" s="5"/>
      <c r="BR697" s="5"/>
      <c r="BS697" s="5"/>
      <c r="BT697" s="5"/>
      <c r="BU697" s="5"/>
    </row>
    <row r="698" spans="1:73" hidden="1" x14ac:dyDescent="0.25">
      <c r="A698" s="5"/>
      <c r="B698" s="5"/>
      <c r="C698" s="32" t="s">
        <v>1870</v>
      </c>
      <c r="D698" s="5"/>
      <c r="E698" s="38"/>
      <c r="F698" s="5"/>
      <c r="G698" s="32"/>
      <c r="H698" s="5"/>
      <c r="I698" s="5"/>
      <c r="J698" s="5"/>
      <c r="K698" s="5"/>
      <c r="L698" s="129"/>
      <c r="M698" s="129"/>
      <c r="N698" s="387"/>
      <c r="O698" s="379"/>
      <c r="P698" s="379"/>
      <c r="Q698" s="379"/>
      <c r="R698" s="379"/>
      <c r="S698" s="379"/>
      <c r="T698" s="379"/>
      <c r="U698" s="105"/>
      <c r="V698" s="105"/>
      <c r="W698" s="105"/>
      <c r="X698" s="105"/>
      <c r="Y698" s="5"/>
      <c r="Z698" s="5"/>
      <c r="AA698" s="5"/>
      <c r="AB698" s="5"/>
      <c r="AC698" s="5"/>
      <c r="AD698" s="5"/>
      <c r="AE698" s="5"/>
      <c r="AF698" s="5"/>
      <c r="AG698" s="5"/>
      <c r="AH698" s="5"/>
      <c r="AI698" s="5"/>
      <c r="AJ698" s="5"/>
      <c r="AK698" s="5"/>
      <c r="AL698" s="110" t="s">
        <v>1871</v>
      </c>
      <c r="AM698" s="5"/>
      <c r="AN698" s="5"/>
      <c r="AO698" s="5"/>
      <c r="AP698" s="5"/>
      <c r="AQ698" s="5"/>
      <c r="AR698" s="5"/>
      <c r="AS698" s="5"/>
      <c r="AT698" s="579" t="str">
        <f t="shared" si="23"/>
        <v/>
      </c>
      <c r="AU698" s="579"/>
      <c r="AV698" s="579" t="str">
        <f t="shared" si="24"/>
        <v>Yes</v>
      </c>
      <c r="AW698" s="579"/>
      <c r="AX698" s="108" t="s">
        <v>725</v>
      </c>
      <c r="AY698" s="5"/>
      <c r="AZ698" s="5"/>
      <c r="BA698" s="5"/>
      <c r="BB698" s="579" t="b">
        <f t="shared" si="25"/>
        <v>0</v>
      </c>
      <c r="BC698" s="579"/>
      <c r="BD698" s="5"/>
      <c r="BE698" s="5"/>
      <c r="BF698" s="5"/>
      <c r="BG698" s="5"/>
      <c r="BH698" s="5"/>
      <c r="BI698" s="5"/>
      <c r="BJ698" s="5"/>
      <c r="BK698" s="5"/>
      <c r="BL698" s="5"/>
      <c r="BM698" s="5"/>
      <c r="BN698" s="5"/>
      <c r="BO698" s="5"/>
      <c r="BP698" s="5"/>
      <c r="BQ698" s="5"/>
      <c r="BR698" s="5"/>
      <c r="BS698" s="5"/>
      <c r="BT698" s="5"/>
      <c r="BU698" s="5"/>
    </row>
    <row r="699" spans="1:73" hidden="1" x14ac:dyDescent="0.25">
      <c r="A699" s="5"/>
      <c r="B699" s="5"/>
      <c r="C699" s="32" t="s">
        <v>1872</v>
      </c>
      <c r="D699" s="5"/>
      <c r="E699" s="38"/>
      <c r="F699" s="5"/>
      <c r="G699" s="32"/>
      <c r="H699" s="5"/>
      <c r="I699" s="5"/>
      <c r="J699" s="5"/>
      <c r="K699" s="5"/>
      <c r="L699" s="129"/>
      <c r="M699" s="129"/>
      <c r="N699" s="387"/>
      <c r="O699" s="379"/>
      <c r="P699" s="379"/>
      <c r="Q699" s="379"/>
      <c r="R699" s="379"/>
      <c r="S699" s="379"/>
      <c r="T699" s="379"/>
      <c r="U699" s="105"/>
      <c r="V699" s="105"/>
      <c r="W699" s="105"/>
      <c r="X699" s="105"/>
      <c r="Y699" s="5"/>
      <c r="Z699" s="5"/>
      <c r="AA699" s="5"/>
      <c r="AB699" s="5"/>
      <c r="AC699" s="5"/>
      <c r="AD699" s="5"/>
      <c r="AE699" s="5"/>
      <c r="AF699" s="5"/>
      <c r="AG699" s="5"/>
      <c r="AH699" s="5"/>
      <c r="AI699" s="5"/>
      <c r="AJ699" s="5"/>
      <c r="AK699" s="5"/>
      <c r="AL699" s="110" t="s">
        <v>1873</v>
      </c>
      <c r="AM699" s="5"/>
      <c r="AN699" s="5"/>
      <c r="AO699" s="5"/>
      <c r="AP699" s="5"/>
      <c r="AQ699" s="5"/>
      <c r="AR699" s="5"/>
      <c r="AS699" s="5"/>
      <c r="AT699" s="579" t="str">
        <f t="shared" si="23"/>
        <v/>
      </c>
      <c r="AU699" s="579"/>
      <c r="AV699" s="579" t="str">
        <f t="shared" si="24"/>
        <v>Yes</v>
      </c>
      <c r="AW699" s="579"/>
      <c r="AX699" s="108" t="s">
        <v>725</v>
      </c>
      <c r="AY699" s="5"/>
      <c r="AZ699" s="5"/>
      <c r="BA699" s="5"/>
      <c r="BB699" s="579" t="b">
        <f t="shared" si="25"/>
        <v>0</v>
      </c>
      <c r="BC699" s="579"/>
      <c r="BD699" s="5"/>
      <c r="BE699" s="5"/>
      <c r="BF699" s="5"/>
      <c r="BG699" s="5"/>
      <c r="BH699" s="5"/>
      <c r="BI699" s="5"/>
      <c r="BJ699" s="5"/>
      <c r="BK699" s="5"/>
      <c r="BL699" s="5"/>
      <c r="BM699" s="5"/>
      <c r="BN699" s="5"/>
      <c r="BO699" s="5"/>
      <c r="BP699" s="5"/>
      <c r="BQ699" s="5"/>
      <c r="BR699" s="5"/>
      <c r="BS699" s="5"/>
      <c r="BT699" s="5"/>
      <c r="BU699" s="5"/>
    </row>
    <row r="700" spans="1:73" hidden="1" x14ac:dyDescent="0.25">
      <c r="A700" s="5"/>
      <c r="B700" s="5"/>
      <c r="C700" s="32" t="s">
        <v>1874</v>
      </c>
      <c r="D700" s="5"/>
      <c r="E700" s="38"/>
      <c r="F700" s="5"/>
      <c r="G700" s="32"/>
      <c r="H700" s="5"/>
      <c r="I700" s="5"/>
      <c r="J700" s="5"/>
      <c r="K700" s="5"/>
      <c r="L700" s="129"/>
      <c r="M700" s="129"/>
      <c r="N700" s="387"/>
      <c r="O700" s="379"/>
      <c r="P700" s="379"/>
      <c r="Q700" s="379"/>
      <c r="R700" s="379"/>
      <c r="S700" s="379"/>
      <c r="T700" s="379"/>
      <c r="U700" s="105"/>
      <c r="V700" s="105"/>
      <c r="W700" s="105"/>
      <c r="X700" s="105"/>
      <c r="Y700" s="5"/>
      <c r="Z700" s="5"/>
      <c r="AA700" s="5"/>
      <c r="AB700" s="5"/>
      <c r="AC700" s="5"/>
      <c r="AD700" s="5"/>
      <c r="AE700" s="5"/>
      <c r="AF700" s="5"/>
      <c r="AG700" s="5"/>
      <c r="AH700" s="5"/>
      <c r="AI700" s="5"/>
      <c r="AJ700" s="5"/>
      <c r="AK700" s="5"/>
      <c r="AL700" s="110" t="s">
        <v>1875</v>
      </c>
      <c r="AM700" s="5"/>
      <c r="AN700" s="5"/>
      <c r="AO700" s="5"/>
      <c r="AP700" s="5"/>
      <c r="AQ700" s="5"/>
      <c r="AR700" s="5"/>
      <c r="AS700" s="5"/>
      <c r="AT700" s="579" t="str">
        <f t="shared" si="23"/>
        <v/>
      </c>
      <c r="AU700" s="579"/>
      <c r="AV700" s="579" t="str">
        <f t="shared" si="24"/>
        <v>Yes</v>
      </c>
      <c r="AW700" s="579"/>
      <c r="AX700" s="108" t="s">
        <v>725</v>
      </c>
      <c r="AY700" s="5"/>
      <c r="AZ700" s="5"/>
      <c r="BA700" s="5"/>
      <c r="BB700" s="579" t="b">
        <f t="shared" si="25"/>
        <v>0</v>
      </c>
      <c r="BC700" s="579"/>
      <c r="BD700" s="5"/>
      <c r="BE700" s="5"/>
      <c r="BF700" s="5"/>
      <c r="BG700" s="5"/>
      <c r="BH700" s="5"/>
      <c r="BI700" s="5"/>
      <c r="BJ700" s="5"/>
      <c r="BK700" s="5"/>
      <c r="BL700" s="5"/>
      <c r="BM700" s="5"/>
      <c r="BN700" s="5"/>
      <c r="BO700" s="5"/>
      <c r="BP700" s="5"/>
      <c r="BQ700" s="5"/>
      <c r="BR700" s="5"/>
      <c r="BS700" s="5"/>
      <c r="BT700" s="5"/>
      <c r="BU700" s="5"/>
    </row>
    <row r="701" spans="1:73" hidden="1" x14ac:dyDescent="0.25">
      <c r="A701" s="5"/>
      <c r="B701" s="5"/>
      <c r="C701" s="32" t="s">
        <v>1876</v>
      </c>
      <c r="D701" s="5"/>
      <c r="E701" s="38"/>
      <c r="F701" s="5"/>
      <c r="G701" s="32"/>
      <c r="H701" s="5"/>
      <c r="I701" s="5"/>
      <c r="J701" s="5"/>
      <c r="K701" s="5"/>
      <c r="L701" s="129"/>
      <c r="M701" s="129"/>
      <c r="N701" s="387"/>
      <c r="O701" s="379"/>
      <c r="P701" s="379"/>
      <c r="Q701" s="379"/>
      <c r="R701" s="379"/>
      <c r="S701" s="379"/>
      <c r="T701" s="379"/>
      <c r="U701" s="105"/>
      <c r="V701" s="105"/>
      <c r="W701" s="105"/>
      <c r="X701" s="105"/>
      <c r="Y701" s="5"/>
      <c r="Z701" s="5"/>
      <c r="AA701" s="5"/>
      <c r="AB701" s="5"/>
      <c r="AC701" s="5"/>
      <c r="AD701" s="5"/>
      <c r="AE701" s="5"/>
      <c r="AF701" s="5"/>
      <c r="AG701" s="5"/>
      <c r="AH701" s="5"/>
      <c r="AI701" s="5"/>
      <c r="AJ701" s="5"/>
      <c r="AK701" s="5"/>
      <c r="AL701" s="107" t="s">
        <v>1877</v>
      </c>
      <c r="AM701" s="5"/>
      <c r="AN701" s="5"/>
      <c r="AO701" s="5"/>
      <c r="AP701" s="5"/>
      <c r="AQ701" s="5"/>
      <c r="AR701" s="5"/>
      <c r="AS701" s="5"/>
      <c r="AT701" s="579" t="str">
        <f t="shared" si="23"/>
        <v/>
      </c>
      <c r="AU701" s="579"/>
      <c r="AV701" s="579" t="str">
        <f t="shared" si="24"/>
        <v>Yes</v>
      </c>
      <c r="AW701" s="579"/>
      <c r="AX701" s="108" t="s">
        <v>725</v>
      </c>
      <c r="AY701" s="5"/>
      <c r="AZ701" s="5"/>
      <c r="BA701" s="5"/>
      <c r="BB701" s="579" t="b">
        <f t="shared" si="25"/>
        <v>0</v>
      </c>
      <c r="BC701" s="579"/>
      <c r="BD701" s="5"/>
      <c r="BE701" s="5"/>
      <c r="BF701" s="5"/>
      <c r="BG701" s="5"/>
      <c r="BH701" s="5"/>
      <c r="BI701" s="5"/>
      <c r="BJ701" s="5"/>
      <c r="BK701" s="5"/>
      <c r="BL701" s="5"/>
      <c r="BM701" s="5"/>
      <c r="BN701" s="5"/>
      <c r="BO701" s="5"/>
      <c r="BP701" s="5"/>
      <c r="BQ701" s="5"/>
      <c r="BR701" s="5"/>
      <c r="BS701" s="5"/>
      <c r="BT701" s="5"/>
      <c r="BU701" s="5"/>
    </row>
    <row r="702" spans="1:73" hidden="1" x14ac:dyDescent="0.25">
      <c r="A702" s="5"/>
      <c r="B702" s="5"/>
      <c r="C702" s="32" t="s">
        <v>1878</v>
      </c>
      <c r="D702" s="5"/>
      <c r="E702" s="38"/>
      <c r="F702" s="5"/>
      <c r="G702" s="32"/>
      <c r="H702" s="5"/>
      <c r="I702" s="5"/>
      <c r="J702" s="5"/>
      <c r="K702" s="5"/>
      <c r="L702" s="129"/>
      <c r="M702" s="129"/>
      <c r="N702" s="387"/>
      <c r="O702" s="379"/>
      <c r="P702" s="379"/>
      <c r="Q702" s="379"/>
      <c r="R702" s="379"/>
      <c r="S702" s="379"/>
      <c r="T702" s="379"/>
      <c r="U702" s="105"/>
      <c r="V702" s="105"/>
      <c r="W702" s="105"/>
      <c r="X702" s="105"/>
      <c r="Y702" s="5"/>
      <c r="Z702" s="5"/>
      <c r="AA702" s="5"/>
      <c r="AB702" s="5"/>
      <c r="AC702" s="5"/>
      <c r="AD702" s="5"/>
      <c r="AE702" s="5"/>
      <c r="AF702" s="5"/>
      <c r="AG702" s="5"/>
      <c r="AH702" s="5"/>
      <c r="AI702" s="5"/>
      <c r="AJ702" s="5"/>
      <c r="AK702" s="5"/>
      <c r="AL702" s="110" t="s">
        <v>1879</v>
      </c>
      <c r="AM702" s="5"/>
      <c r="AN702" s="5"/>
      <c r="AO702" s="5"/>
      <c r="AP702" s="5"/>
      <c r="AQ702" s="5"/>
      <c r="AR702" s="5"/>
      <c r="AS702" s="5"/>
      <c r="AT702" s="579" t="str">
        <f t="shared" si="23"/>
        <v/>
      </c>
      <c r="AU702" s="579"/>
      <c r="AV702" s="579" t="str">
        <f t="shared" si="24"/>
        <v>Yes</v>
      </c>
      <c r="AW702" s="579"/>
      <c r="AX702" s="108" t="s">
        <v>725</v>
      </c>
      <c r="AY702" s="5"/>
      <c r="AZ702" s="5"/>
      <c r="BA702" s="5"/>
      <c r="BB702" s="579" t="b">
        <f t="shared" si="25"/>
        <v>0</v>
      </c>
      <c r="BC702" s="579"/>
      <c r="BD702" s="5"/>
      <c r="BE702" s="5"/>
      <c r="BF702" s="5"/>
      <c r="BG702" s="5"/>
      <c r="BH702" s="5"/>
      <c r="BI702" s="5"/>
      <c r="BJ702" s="5"/>
      <c r="BK702" s="5"/>
      <c r="BL702" s="5"/>
      <c r="BM702" s="5"/>
      <c r="BN702" s="5"/>
      <c r="BO702" s="5"/>
      <c r="BP702" s="5"/>
      <c r="BQ702" s="5"/>
      <c r="BR702" s="5"/>
      <c r="BS702" s="5"/>
      <c r="BT702" s="5"/>
      <c r="BU702" s="5"/>
    </row>
    <row r="703" spans="1:73" hidden="1" x14ac:dyDescent="0.25">
      <c r="A703" s="5"/>
      <c r="B703" s="5"/>
      <c r="C703" s="32" t="s">
        <v>1880</v>
      </c>
      <c r="D703" s="5"/>
      <c r="E703" s="38"/>
      <c r="F703" s="5"/>
      <c r="G703" s="32"/>
      <c r="H703" s="5"/>
      <c r="I703" s="5"/>
      <c r="J703" s="5"/>
      <c r="K703" s="5"/>
      <c r="L703" s="129"/>
      <c r="M703" s="129"/>
      <c r="N703" s="387"/>
      <c r="O703" s="379"/>
      <c r="P703" s="379"/>
      <c r="Q703" s="379"/>
      <c r="R703" s="379"/>
      <c r="S703" s="379"/>
      <c r="T703" s="379"/>
      <c r="U703" s="105"/>
      <c r="V703" s="105"/>
      <c r="W703" s="105"/>
      <c r="X703" s="105"/>
      <c r="Y703" s="5"/>
      <c r="Z703" s="5"/>
      <c r="AA703" s="5"/>
      <c r="AB703" s="5"/>
      <c r="AC703" s="5"/>
      <c r="AD703" s="5"/>
      <c r="AE703" s="5"/>
      <c r="AF703" s="5"/>
      <c r="AG703" s="5"/>
      <c r="AH703" s="5"/>
      <c r="AI703" s="5"/>
      <c r="AJ703" s="5"/>
      <c r="AK703" s="5"/>
      <c r="AL703" s="105" t="s">
        <v>1881</v>
      </c>
      <c r="AM703" s="5"/>
      <c r="AN703" s="5"/>
      <c r="AO703" s="5"/>
      <c r="AP703" s="5"/>
      <c r="AQ703" s="5"/>
      <c r="AR703" s="5"/>
      <c r="AS703" s="5"/>
      <c r="AT703" s="579" t="str">
        <f t="shared" ref="AT703:AT766" si="26">IF($AL703=$Q$183,"Yes","")</f>
        <v/>
      </c>
      <c r="AU703" s="579"/>
      <c r="AV703" s="579" t="str">
        <f t="shared" si="24"/>
        <v>Yes</v>
      </c>
      <c r="AW703" s="579"/>
      <c r="AX703" s="31" t="s">
        <v>743</v>
      </c>
      <c r="AY703" s="5"/>
      <c r="AZ703" s="5"/>
      <c r="BA703" s="5"/>
      <c r="BB703" s="579" t="b">
        <f t="shared" si="25"/>
        <v>0</v>
      </c>
      <c r="BC703" s="579"/>
      <c r="BD703" s="5"/>
      <c r="BE703" s="5"/>
      <c r="BF703" s="5"/>
      <c r="BG703" s="5"/>
      <c r="BH703" s="5"/>
      <c r="BI703" s="5"/>
      <c r="BJ703" s="5"/>
      <c r="BK703" s="5"/>
      <c r="BL703" s="5"/>
      <c r="BM703" s="5"/>
      <c r="BN703" s="5"/>
      <c r="BO703" s="5"/>
      <c r="BP703" s="5"/>
      <c r="BQ703" s="5"/>
      <c r="BR703" s="5"/>
      <c r="BS703" s="5"/>
      <c r="BT703" s="5"/>
      <c r="BU703" s="5"/>
    </row>
    <row r="704" spans="1:73" hidden="1" x14ac:dyDescent="0.25">
      <c r="A704" s="5"/>
      <c r="B704" s="5"/>
      <c r="C704" s="32" t="s">
        <v>1882</v>
      </c>
      <c r="D704" s="5"/>
      <c r="E704" s="38"/>
      <c r="F704" s="5"/>
      <c r="G704" s="32"/>
      <c r="H704" s="5"/>
      <c r="I704" s="5"/>
      <c r="J704" s="5"/>
      <c r="K704" s="5"/>
      <c r="L704" s="129"/>
      <c r="M704" s="129"/>
      <c r="N704" s="387"/>
      <c r="O704" s="379"/>
      <c r="P704" s="379"/>
      <c r="Q704" s="379"/>
      <c r="R704" s="379"/>
      <c r="S704" s="379"/>
      <c r="T704" s="379"/>
      <c r="U704" s="105"/>
      <c r="V704" s="105"/>
      <c r="W704" s="105"/>
      <c r="X704" s="105"/>
      <c r="Y704" s="5"/>
      <c r="Z704" s="5"/>
      <c r="AA704" s="5"/>
      <c r="AB704" s="5"/>
      <c r="AC704" s="5"/>
      <c r="AD704" s="5"/>
      <c r="AE704" s="5"/>
      <c r="AF704" s="5"/>
      <c r="AG704" s="5"/>
      <c r="AH704" s="5"/>
      <c r="AI704" s="5"/>
      <c r="AJ704" s="5"/>
      <c r="AK704" s="5"/>
      <c r="AL704" s="110" t="s">
        <v>1883</v>
      </c>
      <c r="AM704" s="5"/>
      <c r="AN704" s="5"/>
      <c r="AO704" s="5"/>
      <c r="AP704" s="5"/>
      <c r="AQ704" s="5"/>
      <c r="AR704" s="5"/>
      <c r="AS704" s="5"/>
      <c r="AT704" s="579" t="str">
        <f t="shared" si="26"/>
        <v/>
      </c>
      <c r="AU704" s="579"/>
      <c r="AV704" s="579" t="str">
        <f t="shared" ref="AV704:AV767" si="27">IF(AX704="90.1-2001","No","Yes")</f>
        <v>Yes</v>
      </c>
      <c r="AW704" s="579"/>
      <c r="AX704" s="108" t="s">
        <v>725</v>
      </c>
      <c r="AY704" s="5"/>
      <c r="AZ704" s="5"/>
      <c r="BA704" s="5"/>
      <c r="BB704" s="579" t="b">
        <f t="shared" ref="BB704:BB767" si="28">AND(AT704="Yes",AV704="Yes")</f>
        <v>0</v>
      </c>
      <c r="BC704" s="579"/>
      <c r="BD704" s="5"/>
      <c r="BE704" s="5"/>
      <c r="BF704" s="5"/>
      <c r="BG704" s="5"/>
      <c r="BH704" s="5"/>
      <c r="BI704" s="5"/>
      <c r="BJ704" s="5"/>
      <c r="BK704" s="5"/>
      <c r="BL704" s="5"/>
      <c r="BM704" s="5"/>
      <c r="BN704" s="5"/>
      <c r="BO704" s="5"/>
      <c r="BP704" s="5"/>
      <c r="BQ704" s="5"/>
      <c r="BR704" s="5"/>
      <c r="BS704" s="5"/>
      <c r="BT704" s="5"/>
      <c r="BU704" s="5"/>
    </row>
    <row r="705" spans="1:73" hidden="1" x14ac:dyDescent="0.25">
      <c r="A705" s="5"/>
      <c r="B705" s="5"/>
      <c r="C705" s="32" t="s">
        <v>1884</v>
      </c>
      <c r="D705" s="5"/>
      <c r="E705" s="38"/>
      <c r="F705" s="5"/>
      <c r="G705" s="32"/>
      <c r="H705" s="5"/>
      <c r="I705" s="5"/>
      <c r="J705" s="5"/>
      <c r="K705" s="5"/>
      <c r="L705" s="129"/>
      <c r="M705" s="129"/>
      <c r="N705" s="387"/>
      <c r="O705" s="379"/>
      <c r="P705" s="379"/>
      <c r="Q705" s="379"/>
      <c r="R705" s="379"/>
      <c r="S705" s="379"/>
      <c r="T705" s="379"/>
      <c r="U705" s="105"/>
      <c r="V705" s="105"/>
      <c r="W705" s="105"/>
      <c r="X705" s="105"/>
      <c r="Y705" s="5"/>
      <c r="Z705" s="5"/>
      <c r="AA705" s="5"/>
      <c r="AB705" s="5"/>
      <c r="AC705" s="5"/>
      <c r="AD705" s="5"/>
      <c r="AE705" s="5"/>
      <c r="AF705" s="5"/>
      <c r="AG705" s="5"/>
      <c r="AH705" s="5"/>
      <c r="AI705" s="5"/>
      <c r="AJ705" s="5"/>
      <c r="AK705" s="5"/>
      <c r="AL705" s="110" t="s">
        <v>1885</v>
      </c>
      <c r="AM705" s="5"/>
      <c r="AN705" s="5"/>
      <c r="AO705" s="5"/>
      <c r="AP705" s="5"/>
      <c r="AQ705" s="5"/>
      <c r="AR705" s="5"/>
      <c r="AS705" s="5"/>
      <c r="AT705" s="579" t="str">
        <f t="shared" si="26"/>
        <v/>
      </c>
      <c r="AU705" s="579"/>
      <c r="AV705" s="579" t="str">
        <f t="shared" si="27"/>
        <v>Yes</v>
      </c>
      <c r="AW705" s="579"/>
      <c r="AX705" s="108" t="s">
        <v>725</v>
      </c>
      <c r="AY705" s="5"/>
      <c r="AZ705" s="5"/>
      <c r="BA705" s="5"/>
      <c r="BB705" s="579" t="b">
        <f t="shared" si="28"/>
        <v>0</v>
      </c>
      <c r="BC705" s="579"/>
      <c r="BD705" s="5"/>
      <c r="BE705" s="5"/>
      <c r="BF705" s="5"/>
      <c r="BG705" s="5"/>
      <c r="BH705" s="5"/>
      <c r="BI705" s="5"/>
      <c r="BJ705" s="5"/>
      <c r="BK705" s="5"/>
      <c r="BL705" s="5"/>
      <c r="BM705" s="5"/>
      <c r="BN705" s="5"/>
      <c r="BO705" s="5"/>
      <c r="BP705" s="5"/>
      <c r="BQ705" s="5"/>
      <c r="BR705" s="5"/>
      <c r="BS705" s="5"/>
      <c r="BT705" s="5"/>
      <c r="BU705" s="5"/>
    </row>
    <row r="706" spans="1:73" hidden="1" x14ac:dyDescent="0.25">
      <c r="A706" s="5"/>
      <c r="B706" s="5"/>
      <c r="C706" s="32" t="s">
        <v>1886</v>
      </c>
      <c r="D706" s="5"/>
      <c r="E706" s="38"/>
      <c r="F706" s="5"/>
      <c r="G706" s="32"/>
      <c r="H706" s="5"/>
      <c r="I706" s="5"/>
      <c r="J706" s="5"/>
      <c r="K706" s="5"/>
      <c r="L706" s="129"/>
      <c r="M706" s="129"/>
      <c r="N706" s="387"/>
      <c r="O706" s="379"/>
      <c r="P706" s="379"/>
      <c r="Q706" s="379"/>
      <c r="R706" s="379"/>
      <c r="S706" s="379"/>
      <c r="T706" s="379"/>
      <c r="U706" s="105"/>
      <c r="V706" s="105"/>
      <c r="W706" s="105"/>
      <c r="X706" s="105"/>
      <c r="Y706" s="5"/>
      <c r="Z706" s="5"/>
      <c r="AA706" s="5"/>
      <c r="AB706" s="5"/>
      <c r="AC706" s="5"/>
      <c r="AD706" s="5"/>
      <c r="AE706" s="5"/>
      <c r="AF706" s="5"/>
      <c r="AG706" s="5"/>
      <c r="AH706" s="5"/>
      <c r="AI706" s="5"/>
      <c r="AJ706" s="5"/>
      <c r="AK706" s="5"/>
      <c r="AL706" s="105" t="s">
        <v>1887</v>
      </c>
      <c r="AM706" s="5"/>
      <c r="AN706" s="5"/>
      <c r="AO706" s="5"/>
      <c r="AP706" s="5"/>
      <c r="AQ706" s="5"/>
      <c r="AR706" s="5"/>
      <c r="AS706" s="5"/>
      <c r="AT706" s="579" t="str">
        <f t="shared" si="26"/>
        <v/>
      </c>
      <c r="AU706" s="579"/>
      <c r="AV706" s="579" t="str">
        <f t="shared" si="27"/>
        <v>Yes</v>
      </c>
      <c r="AW706" s="579"/>
      <c r="AX706" s="31" t="s">
        <v>797</v>
      </c>
      <c r="AY706" s="5"/>
      <c r="AZ706" s="5"/>
      <c r="BA706" s="5"/>
      <c r="BB706" s="579" t="b">
        <f t="shared" si="28"/>
        <v>0</v>
      </c>
      <c r="BC706" s="579"/>
      <c r="BD706" s="5"/>
      <c r="BE706" s="5"/>
      <c r="BF706" s="5"/>
      <c r="BG706" s="5"/>
      <c r="BH706" s="5"/>
      <c r="BI706" s="5"/>
      <c r="BJ706" s="5"/>
      <c r="BK706" s="5"/>
      <c r="BL706" s="5"/>
      <c r="BM706" s="5"/>
      <c r="BN706" s="5"/>
      <c r="BO706" s="5"/>
      <c r="BP706" s="5"/>
      <c r="BQ706" s="5"/>
      <c r="BR706" s="5"/>
      <c r="BS706" s="5"/>
      <c r="BT706" s="5"/>
      <c r="BU706" s="5"/>
    </row>
    <row r="707" spans="1:73" hidden="1" x14ac:dyDescent="0.25">
      <c r="A707" s="5"/>
      <c r="B707" s="5"/>
      <c r="C707" s="32" t="s">
        <v>1888</v>
      </c>
      <c r="D707" s="5"/>
      <c r="E707" s="38"/>
      <c r="F707" s="5"/>
      <c r="G707" s="32"/>
      <c r="H707" s="5"/>
      <c r="I707" s="5"/>
      <c r="J707" s="5"/>
      <c r="K707" s="5"/>
      <c r="L707" s="129"/>
      <c r="M707" s="129"/>
      <c r="N707" s="387"/>
      <c r="O707" s="379"/>
      <c r="P707" s="379"/>
      <c r="Q707" s="379"/>
      <c r="R707" s="379"/>
      <c r="S707" s="379"/>
      <c r="T707" s="379"/>
      <c r="U707" s="105"/>
      <c r="V707" s="105"/>
      <c r="W707" s="105"/>
      <c r="X707" s="105"/>
      <c r="Y707" s="5"/>
      <c r="Z707" s="5"/>
      <c r="AA707" s="5"/>
      <c r="AB707" s="5"/>
      <c r="AC707" s="5"/>
      <c r="AD707" s="5"/>
      <c r="AE707" s="5"/>
      <c r="AF707" s="5"/>
      <c r="AG707" s="5"/>
      <c r="AH707" s="5"/>
      <c r="AI707" s="5"/>
      <c r="AJ707" s="5"/>
      <c r="AK707" s="5"/>
      <c r="AL707" s="110" t="s">
        <v>1889</v>
      </c>
      <c r="AM707" s="5"/>
      <c r="AN707" s="5"/>
      <c r="AO707" s="5"/>
      <c r="AP707" s="5"/>
      <c r="AQ707" s="5"/>
      <c r="AR707" s="5"/>
      <c r="AS707" s="5"/>
      <c r="AT707" s="579" t="str">
        <f t="shared" si="26"/>
        <v/>
      </c>
      <c r="AU707" s="579"/>
      <c r="AV707" s="579" t="str">
        <f t="shared" si="27"/>
        <v>Yes</v>
      </c>
      <c r="AW707" s="579"/>
      <c r="AX707" s="108" t="s">
        <v>725</v>
      </c>
      <c r="AY707" s="5"/>
      <c r="AZ707" s="5"/>
      <c r="BA707" s="5"/>
      <c r="BB707" s="579" t="b">
        <f t="shared" si="28"/>
        <v>0</v>
      </c>
      <c r="BC707" s="579"/>
      <c r="BD707" s="5"/>
      <c r="BE707" s="5"/>
      <c r="BF707" s="5"/>
      <c r="BG707" s="5"/>
      <c r="BH707" s="5"/>
      <c r="BI707" s="5"/>
      <c r="BJ707" s="5"/>
      <c r="BK707" s="5"/>
      <c r="BL707" s="5"/>
      <c r="BM707" s="5"/>
      <c r="BN707" s="5"/>
      <c r="BO707" s="5"/>
      <c r="BP707" s="5"/>
      <c r="BQ707" s="5"/>
      <c r="BR707" s="5"/>
      <c r="BS707" s="5"/>
      <c r="BT707" s="5"/>
      <c r="BU707" s="5"/>
    </row>
    <row r="708" spans="1:73" hidden="1" x14ac:dyDescent="0.25">
      <c r="A708" s="5"/>
      <c r="B708" s="5"/>
      <c r="C708" s="32" t="s">
        <v>1890</v>
      </c>
      <c r="D708" s="5"/>
      <c r="E708" s="38"/>
      <c r="F708" s="5"/>
      <c r="G708" s="32"/>
      <c r="H708" s="5"/>
      <c r="I708" s="5"/>
      <c r="J708" s="5"/>
      <c r="K708" s="5"/>
      <c r="L708" s="129"/>
      <c r="M708" s="129"/>
      <c r="N708" s="387"/>
      <c r="O708" s="379"/>
      <c r="P708" s="379"/>
      <c r="Q708" s="379"/>
      <c r="R708" s="379"/>
      <c r="S708" s="379"/>
      <c r="T708" s="379"/>
      <c r="U708" s="105"/>
      <c r="V708" s="105"/>
      <c r="W708" s="105"/>
      <c r="X708" s="105"/>
      <c r="Y708" s="5"/>
      <c r="Z708" s="5"/>
      <c r="AA708" s="5"/>
      <c r="AB708" s="5"/>
      <c r="AC708" s="5"/>
      <c r="AD708" s="5"/>
      <c r="AE708" s="5"/>
      <c r="AF708" s="5"/>
      <c r="AG708" s="5"/>
      <c r="AH708" s="5"/>
      <c r="AI708" s="5"/>
      <c r="AJ708" s="5"/>
      <c r="AK708" s="5"/>
      <c r="AL708" s="110" t="s">
        <v>1891</v>
      </c>
      <c r="AM708" s="5"/>
      <c r="AN708" s="5"/>
      <c r="AO708" s="5"/>
      <c r="AP708" s="5"/>
      <c r="AQ708" s="5"/>
      <c r="AR708" s="5"/>
      <c r="AS708" s="5"/>
      <c r="AT708" s="579" t="str">
        <f t="shared" si="26"/>
        <v/>
      </c>
      <c r="AU708" s="579"/>
      <c r="AV708" s="579" t="str">
        <f t="shared" si="27"/>
        <v>Yes</v>
      </c>
      <c r="AW708" s="579"/>
      <c r="AX708" s="108" t="s">
        <v>725</v>
      </c>
      <c r="AY708" s="5"/>
      <c r="AZ708" s="5"/>
      <c r="BA708" s="5"/>
      <c r="BB708" s="579" t="b">
        <f t="shared" si="28"/>
        <v>0</v>
      </c>
      <c r="BC708" s="579"/>
      <c r="BD708" s="5"/>
      <c r="BE708" s="5"/>
      <c r="BF708" s="5"/>
      <c r="BG708" s="5"/>
      <c r="BH708" s="5"/>
      <c r="BI708" s="5"/>
      <c r="BJ708" s="5"/>
      <c r="BK708" s="5"/>
      <c r="BL708" s="5"/>
      <c r="BM708" s="5"/>
      <c r="BN708" s="5"/>
      <c r="BO708" s="5"/>
      <c r="BP708" s="5"/>
      <c r="BQ708" s="5"/>
      <c r="BR708" s="5"/>
      <c r="BS708" s="5"/>
      <c r="BT708" s="5"/>
      <c r="BU708" s="5"/>
    </row>
    <row r="709" spans="1:73" hidden="1" x14ac:dyDescent="0.25">
      <c r="A709" s="5"/>
      <c r="B709" s="5"/>
      <c r="C709" s="32" t="s">
        <v>1892</v>
      </c>
      <c r="D709" s="5"/>
      <c r="E709" s="38"/>
      <c r="F709" s="5"/>
      <c r="G709" s="32"/>
      <c r="H709" s="5"/>
      <c r="I709" s="5"/>
      <c r="J709" s="5"/>
      <c r="K709" s="5"/>
      <c r="L709" s="129"/>
      <c r="M709" s="129"/>
      <c r="N709" s="387"/>
      <c r="O709" s="379"/>
      <c r="P709" s="379"/>
      <c r="Q709" s="379"/>
      <c r="R709" s="379"/>
      <c r="S709" s="379"/>
      <c r="T709" s="379"/>
      <c r="U709" s="105"/>
      <c r="V709" s="105"/>
      <c r="W709" s="105"/>
      <c r="X709" s="105"/>
      <c r="Y709" s="5"/>
      <c r="Z709" s="5"/>
      <c r="AA709" s="5"/>
      <c r="AB709" s="5"/>
      <c r="AC709" s="5"/>
      <c r="AD709" s="5"/>
      <c r="AE709" s="5"/>
      <c r="AF709" s="5"/>
      <c r="AG709" s="5"/>
      <c r="AH709" s="5"/>
      <c r="AI709" s="5"/>
      <c r="AJ709" s="5"/>
      <c r="AK709" s="5"/>
      <c r="AL709" s="107" t="s">
        <v>1893</v>
      </c>
      <c r="AM709" s="5"/>
      <c r="AN709" s="5"/>
      <c r="AO709" s="5"/>
      <c r="AP709" s="5"/>
      <c r="AQ709" s="5"/>
      <c r="AR709" s="5"/>
      <c r="AS709" s="5"/>
      <c r="AT709" s="579" t="str">
        <f t="shared" si="26"/>
        <v/>
      </c>
      <c r="AU709" s="579"/>
      <c r="AV709" s="579" t="str">
        <f t="shared" si="27"/>
        <v>Yes</v>
      </c>
      <c r="AW709" s="579"/>
      <c r="AX709" s="108" t="s">
        <v>725</v>
      </c>
      <c r="AY709" s="5"/>
      <c r="AZ709" s="5"/>
      <c r="BA709" s="5"/>
      <c r="BB709" s="579" t="b">
        <f t="shared" si="28"/>
        <v>0</v>
      </c>
      <c r="BC709" s="579"/>
      <c r="BD709" s="5"/>
      <c r="BE709" s="5"/>
      <c r="BF709" s="5"/>
      <c r="BG709" s="5"/>
      <c r="BH709" s="5"/>
      <c r="BI709" s="5"/>
      <c r="BJ709" s="5"/>
      <c r="BK709" s="5"/>
      <c r="BL709" s="5"/>
      <c r="BM709" s="5"/>
      <c r="BN709" s="5"/>
      <c r="BO709" s="5"/>
      <c r="BP709" s="5"/>
      <c r="BQ709" s="5"/>
      <c r="BR709" s="5"/>
      <c r="BS709" s="5"/>
      <c r="BT709" s="5"/>
      <c r="BU709" s="5"/>
    </row>
    <row r="710" spans="1:73" hidden="1" x14ac:dyDescent="0.25">
      <c r="A710" s="5"/>
      <c r="B710" s="5"/>
      <c r="C710" s="32" t="s">
        <v>1894</v>
      </c>
      <c r="D710" s="5"/>
      <c r="E710" s="38"/>
      <c r="F710" s="5"/>
      <c r="G710" s="32"/>
      <c r="H710" s="5"/>
      <c r="I710" s="5"/>
      <c r="J710" s="5"/>
      <c r="K710" s="5"/>
      <c r="L710" s="129"/>
      <c r="M710" s="129"/>
      <c r="N710" s="387"/>
      <c r="O710" s="379"/>
      <c r="P710" s="379"/>
      <c r="Q710" s="379"/>
      <c r="R710" s="379"/>
      <c r="S710" s="379"/>
      <c r="T710" s="379"/>
      <c r="U710" s="105"/>
      <c r="V710" s="105"/>
      <c r="W710" s="105"/>
      <c r="X710" s="105"/>
      <c r="Y710" s="5"/>
      <c r="Z710" s="5"/>
      <c r="AA710" s="5"/>
      <c r="AB710" s="5"/>
      <c r="AC710" s="5"/>
      <c r="AD710" s="5"/>
      <c r="AE710" s="5"/>
      <c r="AF710" s="5"/>
      <c r="AG710" s="5"/>
      <c r="AH710" s="5"/>
      <c r="AI710" s="5"/>
      <c r="AJ710" s="5"/>
      <c r="AK710" s="5"/>
      <c r="AL710" s="105" t="s">
        <v>1895</v>
      </c>
      <c r="AM710" s="5"/>
      <c r="AN710" s="5"/>
      <c r="AO710" s="5"/>
      <c r="AP710" s="5"/>
      <c r="AQ710" s="5"/>
      <c r="AR710" s="5"/>
      <c r="AS710" s="5"/>
      <c r="AT710" s="579" t="str">
        <f t="shared" si="26"/>
        <v/>
      </c>
      <c r="AU710" s="579"/>
      <c r="AV710" s="579" t="str">
        <f t="shared" si="27"/>
        <v>Yes</v>
      </c>
      <c r="AW710" s="579"/>
      <c r="AX710" s="109" t="s">
        <v>725</v>
      </c>
      <c r="AY710" s="5"/>
      <c r="AZ710" s="5"/>
      <c r="BA710" s="5"/>
      <c r="BB710" s="579" t="b">
        <f t="shared" si="28"/>
        <v>0</v>
      </c>
      <c r="BC710" s="579"/>
      <c r="BD710" s="5"/>
      <c r="BE710" s="5"/>
      <c r="BF710" s="5"/>
      <c r="BG710" s="5"/>
      <c r="BH710" s="5"/>
      <c r="BI710" s="5"/>
      <c r="BJ710" s="5"/>
      <c r="BK710" s="5"/>
      <c r="BL710" s="5"/>
      <c r="BM710" s="5"/>
      <c r="BN710" s="5"/>
      <c r="BO710" s="5"/>
      <c r="BP710" s="5"/>
      <c r="BQ710" s="5"/>
      <c r="BR710" s="5"/>
      <c r="BS710" s="5"/>
      <c r="BT710" s="5"/>
      <c r="BU710" s="5"/>
    </row>
    <row r="711" spans="1:73" hidden="1" x14ac:dyDescent="0.25">
      <c r="A711" s="5"/>
      <c r="B711" s="5"/>
      <c r="C711" s="32" t="s">
        <v>1896</v>
      </c>
      <c r="D711" s="5"/>
      <c r="E711" s="38"/>
      <c r="F711" s="5"/>
      <c r="G711" s="32"/>
      <c r="H711" s="5"/>
      <c r="I711" s="5"/>
      <c r="J711" s="5"/>
      <c r="K711" s="5"/>
      <c r="L711" s="129"/>
      <c r="M711" s="129"/>
      <c r="N711" s="387"/>
      <c r="O711" s="379"/>
      <c r="P711" s="379"/>
      <c r="Q711" s="379"/>
      <c r="R711" s="379"/>
      <c r="S711" s="379"/>
      <c r="T711" s="379"/>
      <c r="U711" s="105"/>
      <c r="V711" s="105"/>
      <c r="W711" s="105"/>
      <c r="X711" s="105"/>
      <c r="Y711" s="5"/>
      <c r="Z711" s="5"/>
      <c r="AA711" s="5"/>
      <c r="AB711" s="5"/>
      <c r="AC711" s="5"/>
      <c r="AD711" s="5"/>
      <c r="AE711" s="5"/>
      <c r="AF711" s="5"/>
      <c r="AG711" s="5"/>
      <c r="AH711" s="5"/>
      <c r="AI711" s="5"/>
      <c r="AJ711" s="5"/>
      <c r="AK711" s="5"/>
      <c r="AL711" s="105" t="s">
        <v>1897</v>
      </c>
      <c r="AM711" s="5"/>
      <c r="AN711" s="5"/>
      <c r="AO711" s="5"/>
      <c r="AP711" s="5"/>
      <c r="AQ711" s="5"/>
      <c r="AR711" s="5"/>
      <c r="AS711" s="5"/>
      <c r="AT711" s="579" t="str">
        <f t="shared" si="26"/>
        <v/>
      </c>
      <c r="AU711" s="579"/>
      <c r="AV711" s="579" t="str">
        <f t="shared" si="27"/>
        <v>Yes</v>
      </c>
      <c r="AW711" s="579"/>
      <c r="AX711" s="109" t="s">
        <v>733</v>
      </c>
      <c r="AY711" s="5"/>
      <c r="AZ711" s="5"/>
      <c r="BA711" s="5"/>
      <c r="BB711" s="579" t="b">
        <f t="shared" si="28"/>
        <v>0</v>
      </c>
      <c r="BC711" s="579"/>
      <c r="BD711" s="5"/>
      <c r="BE711" s="5"/>
      <c r="BF711" s="5"/>
      <c r="BG711" s="5"/>
      <c r="BH711" s="5"/>
      <c r="BI711" s="5"/>
      <c r="BJ711" s="5"/>
      <c r="BK711" s="5"/>
      <c r="BL711" s="5"/>
      <c r="BM711" s="5"/>
      <c r="BN711" s="5"/>
      <c r="BO711" s="5"/>
      <c r="BP711" s="5"/>
      <c r="BQ711" s="5"/>
      <c r="BR711" s="5"/>
      <c r="BS711" s="5"/>
      <c r="BT711" s="5"/>
      <c r="BU711" s="5"/>
    </row>
    <row r="712" spans="1:73" hidden="1" x14ac:dyDescent="0.25">
      <c r="A712" s="5"/>
      <c r="B712" s="5"/>
      <c r="C712" s="32" t="s">
        <v>1898</v>
      </c>
      <c r="D712" s="5"/>
      <c r="E712" s="38"/>
      <c r="F712" s="5"/>
      <c r="G712" s="32"/>
      <c r="H712" s="5"/>
      <c r="I712" s="5"/>
      <c r="J712" s="5"/>
      <c r="K712" s="5"/>
      <c r="L712" s="129"/>
      <c r="M712" s="129"/>
      <c r="N712" s="387"/>
      <c r="O712" s="379"/>
      <c r="P712" s="379"/>
      <c r="Q712" s="379"/>
      <c r="R712" s="379"/>
      <c r="S712" s="379"/>
      <c r="T712" s="379"/>
      <c r="U712" s="105"/>
      <c r="V712" s="105"/>
      <c r="W712" s="105"/>
      <c r="X712" s="105"/>
      <c r="Y712" s="5"/>
      <c r="Z712" s="5"/>
      <c r="AA712" s="5"/>
      <c r="AB712" s="5"/>
      <c r="AC712" s="5"/>
      <c r="AD712" s="5"/>
      <c r="AE712" s="5"/>
      <c r="AF712" s="5"/>
      <c r="AG712" s="5"/>
      <c r="AH712" s="5"/>
      <c r="AI712" s="5"/>
      <c r="AJ712" s="5"/>
      <c r="AK712" s="5"/>
      <c r="AL712" s="110" t="s">
        <v>1899</v>
      </c>
      <c r="AM712" s="5"/>
      <c r="AN712" s="5"/>
      <c r="AO712" s="5"/>
      <c r="AP712" s="5"/>
      <c r="AQ712" s="5"/>
      <c r="AR712" s="5"/>
      <c r="AS712" s="5"/>
      <c r="AT712" s="579" t="str">
        <f t="shared" si="26"/>
        <v/>
      </c>
      <c r="AU712" s="579"/>
      <c r="AV712" s="579" t="str">
        <f t="shared" si="27"/>
        <v>Yes</v>
      </c>
      <c r="AW712" s="579"/>
      <c r="AX712" s="108" t="s">
        <v>725</v>
      </c>
      <c r="AY712" s="5"/>
      <c r="AZ712" s="5"/>
      <c r="BA712" s="5"/>
      <c r="BB712" s="579" t="b">
        <f t="shared" si="28"/>
        <v>0</v>
      </c>
      <c r="BC712" s="579"/>
      <c r="BD712" s="5"/>
      <c r="BE712" s="5"/>
      <c r="BF712" s="5"/>
      <c r="BG712" s="5"/>
      <c r="BH712" s="5"/>
      <c r="BI712" s="5"/>
      <c r="BJ712" s="5"/>
      <c r="BK712" s="5"/>
      <c r="BL712" s="5"/>
      <c r="BM712" s="5"/>
      <c r="BN712" s="5"/>
      <c r="BO712" s="5"/>
      <c r="BP712" s="5"/>
      <c r="BQ712" s="5"/>
      <c r="BR712" s="5"/>
      <c r="BS712" s="5"/>
      <c r="BT712" s="5"/>
      <c r="BU712" s="5"/>
    </row>
    <row r="713" spans="1:73" hidden="1" x14ac:dyDescent="0.25">
      <c r="A713" s="5"/>
      <c r="B713" s="5"/>
      <c r="C713" s="32" t="s">
        <v>1900</v>
      </c>
      <c r="D713" s="5"/>
      <c r="E713" s="38"/>
      <c r="F713" s="5"/>
      <c r="G713" s="32"/>
      <c r="H713" s="5"/>
      <c r="I713" s="5"/>
      <c r="J713" s="5"/>
      <c r="K713" s="5"/>
      <c r="L713" s="129"/>
      <c r="M713" s="129"/>
      <c r="N713" s="387"/>
      <c r="O713" s="379"/>
      <c r="P713" s="379"/>
      <c r="Q713" s="379"/>
      <c r="R713" s="379"/>
      <c r="S713" s="379"/>
      <c r="T713" s="379"/>
      <c r="U713" s="105"/>
      <c r="V713" s="105"/>
      <c r="W713" s="105"/>
      <c r="X713" s="105"/>
      <c r="Y713" s="5"/>
      <c r="Z713" s="5"/>
      <c r="AA713" s="5"/>
      <c r="AB713" s="5"/>
      <c r="AC713" s="5"/>
      <c r="AD713" s="5"/>
      <c r="AE713" s="5"/>
      <c r="AF713" s="5"/>
      <c r="AG713" s="5"/>
      <c r="AH713" s="5"/>
      <c r="AI713" s="5"/>
      <c r="AJ713" s="5"/>
      <c r="AK713" s="5"/>
      <c r="AL713" s="110" t="s">
        <v>1901</v>
      </c>
      <c r="AM713" s="5"/>
      <c r="AN713" s="5"/>
      <c r="AO713" s="5"/>
      <c r="AP713" s="5"/>
      <c r="AQ713" s="5"/>
      <c r="AR713" s="5"/>
      <c r="AS713" s="5"/>
      <c r="AT713" s="579" t="str">
        <f t="shared" si="26"/>
        <v/>
      </c>
      <c r="AU713" s="579"/>
      <c r="AV713" s="579" t="str">
        <f t="shared" si="27"/>
        <v>Yes</v>
      </c>
      <c r="AW713" s="579"/>
      <c r="AX713" s="108" t="s">
        <v>725</v>
      </c>
      <c r="AY713" s="5"/>
      <c r="AZ713" s="5"/>
      <c r="BA713" s="5"/>
      <c r="BB713" s="579" t="b">
        <f t="shared" si="28"/>
        <v>0</v>
      </c>
      <c r="BC713" s="579"/>
      <c r="BD713" s="5"/>
      <c r="BE713" s="5"/>
      <c r="BF713" s="5"/>
      <c r="BG713" s="5"/>
      <c r="BH713" s="5"/>
      <c r="BI713" s="5"/>
      <c r="BJ713" s="5"/>
      <c r="BK713" s="5"/>
      <c r="BL713" s="5"/>
      <c r="BM713" s="5"/>
      <c r="BN713" s="5"/>
      <c r="BO713" s="5"/>
      <c r="BP713" s="5"/>
      <c r="BQ713" s="5"/>
      <c r="BR713" s="5"/>
      <c r="BS713" s="5"/>
      <c r="BT713" s="5"/>
      <c r="BU713" s="5"/>
    </row>
    <row r="714" spans="1:73" hidden="1" x14ac:dyDescent="0.25">
      <c r="A714" s="5"/>
      <c r="B714" s="5"/>
      <c r="C714" s="32" t="s">
        <v>1902</v>
      </c>
      <c r="D714" s="5"/>
      <c r="E714" s="38"/>
      <c r="F714" s="5"/>
      <c r="G714" s="32"/>
      <c r="H714" s="5"/>
      <c r="I714" s="5"/>
      <c r="J714" s="5"/>
      <c r="K714" s="5"/>
      <c r="L714" s="129"/>
      <c r="M714" s="129"/>
      <c r="N714" s="387"/>
      <c r="O714" s="379"/>
      <c r="P714" s="379"/>
      <c r="Q714" s="379"/>
      <c r="R714" s="379"/>
      <c r="S714" s="379"/>
      <c r="T714" s="379"/>
      <c r="U714" s="105"/>
      <c r="V714" s="105"/>
      <c r="W714" s="105"/>
      <c r="X714" s="105"/>
      <c r="Y714" s="5"/>
      <c r="Z714" s="5"/>
      <c r="AA714" s="5"/>
      <c r="AB714" s="5"/>
      <c r="AC714" s="5"/>
      <c r="AD714" s="5"/>
      <c r="AE714" s="5"/>
      <c r="AF714" s="5"/>
      <c r="AG714" s="5"/>
      <c r="AH714" s="5"/>
      <c r="AI714" s="5"/>
      <c r="AJ714" s="5"/>
      <c r="AK714" s="5"/>
      <c r="AL714" s="110" t="s">
        <v>1903</v>
      </c>
      <c r="AM714" s="5"/>
      <c r="AN714" s="5"/>
      <c r="AO714" s="5"/>
      <c r="AP714" s="5"/>
      <c r="AQ714" s="5"/>
      <c r="AR714" s="5"/>
      <c r="AS714" s="5"/>
      <c r="AT714" s="579" t="str">
        <f t="shared" si="26"/>
        <v/>
      </c>
      <c r="AU714" s="579"/>
      <c r="AV714" s="579" t="str">
        <f t="shared" si="27"/>
        <v>Yes</v>
      </c>
      <c r="AW714" s="579"/>
      <c r="AX714" s="108" t="s">
        <v>725</v>
      </c>
      <c r="AY714" s="5"/>
      <c r="AZ714" s="5"/>
      <c r="BA714" s="5"/>
      <c r="BB714" s="579" t="b">
        <f t="shared" si="28"/>
        <v>0</v>
      </c>
      <c r="BC714" s="579"/>
      <c r="BD714" s="5"/>
      <c r="BE714" s="5"/>
      <c r="BF714" s="5"/>
      <c r="BG714" s="5"/>
      <c r="BH714" s="5"/>
      <c r="BI714" s="5"/>
      <c r="BJ714" s="5"/>
      <c r="BK714" s="5"/>
      <c r="BL714" s="5"/>
      <c r="BM714" s="5"/>
      <c r="BN714" s="5"/>
      <c r="BO714" s="5"/>
      <c r="BP714" s="5"/>
      <c r="BQ714" s="5"/>
      <c r="BR714" s="5"/>
      <c r="BS714" s="5"/>
      <c r="BT714" s="5"/>
      <c r="BU714" s="5"/>
    </row>
    <row r="715" spans="1:73" hidden="1" x14ac:dyDescent="0.25">
      <c r="A715" s="5"/>
      <c r="B715" s="5"/>
      <c r="C715" s="32" t="s">
        <v>1904</v>
      </c>
      <c r="D715" s="5"/>
      <c r="E715" s="38"/>
      <c r="F715" s="5"/>
      <c r="G715" s="32"/>
      <c r="H715" s="5"/>
      <c r="I715" s="5"/>
      <c r="J715" s="5"/>
      <c r="K715" s="5"/>
      <c r="L715" s="129"/>
      <c r="M715" s="129"/>
      <c r="N715" s="387"/>
      <c r="O715" s="379"/>
      <c r="P715" s="379"/>
      <c r="Q715" s="379"/>
      <c r="R715" s="379"/>
      <c r="S715" s="379"/>
      <c r="T715" s="379"/>
      <c r="U715" s="105"/>
      <c r="V715" s="105"/>
      <c r="W715" s="105"/>
      <c r="X715" s="105"/>
      <c r="Y715" s="5"/>
      <c r="Z715" s="5"/>
      <c r="AA715" s="5"/>
      <c r="AB715" s="5"/>
      <c r="AC715" s="5"/>
      <c r="AD715" s="5"/>
      <c r="AE715" s="5"/>
      <c r="AF715" s="5"/>
      <c r="AG715" s="5"/>
      <c r="AH715" s="5"/>
      <c r="AI715" s="5"/>
      <c r="AJ715" s="5"/>
      <c r="AK715" s="5"/>
      <c r="AL715" s="110" t="s">
        <v>1905</v>
      </c>
      <c r="AM715" s="5"/>
      <c r="AN715" s="5"/>
      <c r="AO715" s="5"/>
      <c r="AP715" s="5"/>
      <c r="AQ715" s="5"/>
      <c r="AR715" s="5"/>
      <c r="AS715" s="5"/>
      <c r="AT715" s="579" t="str">
        <f t="shared" si="26"/>
        <v/>
      </c>
      <c r="AU715" s="579"/>
      <c r="AV715" s="579" t="str">
        <f t="shared" si="27"/>
        <v>Yes</v>
      </c>
      <c r="AW715" s="579"/>
      <c r="AX715" s="108" t="s">
        <v>725</v>
      </c>
      <c r="AY715" s="5"/>
      <c r="AZ715" s="5"/>
      <c r="BA715" s="5"/>
      <c r="BB715" s="579" t="b">
        <f t="shared" si="28"/>
        <v>0</v>
      </c>
      <c r="BC715" s="579"/>
      <c r="BD715" s="5"/>
      <c r="BE715" s="5"/>
      <c r="BF715" s="5"/>
      <c r="BG715" s="5"/>
      <c r="BH715" s="5"/>
      <c r="BI715" s="5"/>
      <c r="BJ715" s="5"/>
      <c r="BK715" s="5"/>
      <c r="BL715" s="5"/>
      <c r="BM715" s="5"/>
      <c r="BN715" s="5"/>
      <c r="BO715" s="5"/>
      <c r="BP715" s="5"/>
      <c r="BQ715" s="5"/>
      <c r="BR715" s="5"/>
      <c r="BS715" s="5"/>
      <c r="BT715" s="5"/>
      <c r="BU715" s="5"/>
    </row>
    <row r="716" spans="1:73" hidden="1" x14ac:dyDescent="0.25">
      <c r="A716" s="5"/>
      <c r="B716" s="5"/>
      <c r="C716" s="32" t="s">
        <v>1906</v>
      </c>
      <c r="D716" s="5"/>
      <c r="E716" s="38"/>
      <c r="F716" s="5"/>
      <c r="G716" s="32"/>
      <c r="H716" s="5"/>
      <c r="I716" s="5"/>
      <c r="J716" s="5"/>
      <c r="K716" s="5"/>
      <c r="L716" s="129"/>
      <c r="M716" s="129"/>
      <c r="N716" s="387"/>
      <c r="O716" s="379"/>
      <c r="P716" s="379"/>
      <c r="Q716" s="379"/>
      <c r="R716" s="379"/>
      <c r="S716" s="379"/>
      <c r="T716" s="379"/>
      <c r="U716" s="105"/>
      <c r="V716" s="105"/>
      <c r="W716" s="105"/>
      <c r="X716" s="105"/>
      <c r="Y716" s="5"/>
      <c r="Z716" s="5"/>
      <c r="AA716" s="5"/>
      <c r="AB716" s="5"/>
      <c r="AC716" s="5"/>
      <c r="AD716" s="5"/>
      <c r="AE716" s="5"/>
      <c r="AF716" s="5"/>
      <c r="AG716" s="5"/>
      <c r="AH716" s="5"/>
      <c r="AI716" s="5"/>
      <c r="AJ716" s="5"/>
      <c r="AK716" s="5"/>
      <c r="AL716" s="105" t="s">
        <v>1907</v>
      </c>
      <c r="AM716" s="5"/>
      <c r="AN716" s="5"/>
      <c r="AO716" s="5"/>
      <c r="AP716" s="5"/>
      <c r="AQ716" s="5"/>
      <c r="AR716" s="5"/>
      <c r="AS716" s="5"/>
      <c r="AT716" s="579" t="str">
        <f t="shared" si="26"/>
        <v/>
      </c>
      <c r="AU716" s="579"/>
      <c r="AV716" s="579" t="str">
        <f t="shared" si="27"/>
        <v>Yes</v>
      </c>
      <c r="AW716" s="579"/>
      <c r="AX716" s="109" t="s">
        <v>725</v>
      </c>
      <c r="AY716" s="5"/>
      <c r="AZ716" s="5"/>
      <c r="BA716" s="5"/>
      <c r="BB716" s="579" t="b">
        <f t="shared" si="28"/>
        <v>0</v>
      </c>
      <c r="BC716" s="579"/>
      <c r="BD716" s="5"/>
      <c r="BE716" s="5"/>
      <c r="BF716" s="5"/>
      <c r="BG716" s="5"/>
      <c r="BH716" s="5"/>
      <c r="BI716" s="5"/>
      <c r="BJ716" s="5"/>
      <c r="BK716" s="5"/>
      <c r="BL716" s="5"/>
      <c r="BM716" s="5"/>
      <c r="BN716" s="5"/>
      <c r="BO716" s="5"/>
      <c r="BP716" s="5"/>
      <c r="BQ716" s="5"/>
      <c r="BR716" s="5"/>
      <c r="BS716" s="5"/>
      <c r="BT716" s="5"/>
      <c r="BU716" s="5"/>
    </row>
    <row r="717" spans="1:73" hidden="1" x14ac:dyDescent="0.25">
      <c r="A717" s="5"/>
      <c r="B717" s="5"/>
      <c r="C717" s="32" t="s">
        <v>1908</v>
      </c>
      <c r="D717" s="5"/>
      <c r="E717" s="38"/>
      <c r="F717" s="5"/>
      <c r="G717" s="32"/>
      <c r="H717" s="5"/>
      <c r="I717" s="5"/>
      <c r="J717" s="5"/>
      <c r="K717" s="5"/>
      <c r="L717" s="129"/>
      <c r="M717" s="129"/>
      <c r="N717" s="387"/>
      <c r="O717" s="379"/>
      <c r="P717" s="379"/>
      <c r="Q717" s="379"/>
      <c r="R717" s="379"/>
      <c r="S717" s="379"/>
      <c r="T717" s="379"/>
      <c r="U717" s="105"/>
      <c r="V717" s="105"/>
      <c r="W717" s="105"/>
      <c r="X717" s="105"/>
      <c r="Y717" s="5"/>
      <c r="Z717" s="5"/>
      <c r="AA717" s="5"/>
      <c r="AB717" s="5"/>
      <c r="AC717" s="5"/>
      <c r="AD717" s="5"/>
      <c r="AE717" s="5"/>
      <c r="AF717" s="5"/>
      <c r="AG717" s="5"/>
      <c r="AH717" s="5"/>
      <c r="AI717" s="5"/>
      <c r="AJ717" s="5"/>
      <c r="AK717" s="5"/>
      <c r="AL717" s="110" t="s">
        <v>1909</v>
      </c>
      <c r="AM717" s="5"/>
      <c r="AN717" s="5"/>
      <c r="AO717" s="5"/>
      <c r="AP717" s="5"/>
      <c r="AQ717" s="5"/>
      <c r="AR717" s="5"/>
      <c r="AS717" s="5"/>
      <c r="AT717" s="579" t="str">
        <f t="shared" si="26"/>
        <v/>
      </c>
      <c r="AU717" s="579"/>
      <c r="AV717" s="579" t="str">
        <f t="shared" si="27"/>
        <v>Yes</v>
      </c>
      <c r="AW717" s="579"/>
      <c r="AX717" s="108" t="s">
        <v>725</v>
      </c>
      <c r="AY717" s="5"/>
      <c r="AZ717" s="5"/>
      <c r="BA717" s="5"/>
      <c r="BB717" s="579" t="b">
        <f t="shared" si="28"/>
        <v>0</v>
      </c>
      <c r="BC717" s="579"/>
      <c r="BD717" s="5"/>
      <c r="BE717" s="5"/>
      <c r="BF717" s="5"/>
      <c r="BG717" s="5"/>
      <c r="BH717" s="5"/>
      <c r="BI717" s="5"/>
      <c r="BJ717" s="5"/>
      <c r="BK717" s="5"/>
      <c r="BL717" s="5"/>
      <c r="BM717" s="5"/>
      <c r="BN717" s="5"/>
      <c r="BO717" s="5"/>
      <c r="BP717" s="5"/>
      <c r="BQ717" s="5"/>
      <c r="BR717" s="5"/>
      <c r="BS717" s="5"/>
      <c r="BT717" s="5"/>
      <c r="BU717" s="5"/>
    </row>
    <row r="718" spans="1:73" hidden="1" x14ac:dyDescent="0.25">
      <c r="A718" s="5"/>
      <c r="B718" s="5"/>
      <c r="C718" s="32" t="s">
        <v>1910</v>
      </c>
      <c r="D718" s="5"/>
      <c r="E718" s="38"/>
      <c r="F718" s="5"/>
      <c r="G718" s="32"/>
      <c r="H718" s="5"/>
      <c r="I718" s="5"/>
      <c r="J718" s="5"/>
      <c r="K718" s="5"/>
      <c r="L718" s="129"/>
      <c r="M718" s="129"/>
      <c r="N718" s="387"/>
      <c r="O718" s="379"/>
      <c r="P718" s="379"/>
      <c r="Q718" s="379"/>
      <c r="R718" s="379"/>
      <c r="S718" s="379"/>
      <c r="T718" s="379"/>
      <c r="U718" s="105"/>
      <c r="V718" s="105"/>
      <c r="W718" s="105"/>
      <c r="X718" s="105"/>
      <c r="Y718" s="5"/>
      <c r="Z718" s="5"/>
      <c r="AA718" s="5"/>
      <c r="AB718" s="5"/>
      <c r="AC718" s="5"/>
      <c r="AD718" s="5"/>
      <c r="AE718" s="5"/>
      <c r="AF718" s="5"/>
      <c r="AG718" s="5"/>
      <c r="AH718" s="5"/>
      <c r="AI718" s="5"/>
      <c r="AJ718" s="5"/>
      <c r="AK718" s="5"/>
      <c r="AL718" s="110" t="s">
        <v>1911</v>
      </c>
      <c r="AM718" s="5"/>
      <c r="AN718" s="5"/>
      <c r="AO718" s="5"/>
      <c r="AP718" s="5"/>
      <c r="AQ718" s="5"/>
      <c r="AR718" s="5"/>
      <c r="AS718" s="5"/>
      <c r="AT718" s="579" t="str">
        <f t="shared" si="26"/>
        <v/>
      </c>
      <c r="AU718" s="579"/>
      <c r="AV718" s="579" t="str">
        <f t="shared" si="27"/>
        <v>Yes</v>
      </c>
      <c r="AW718" s="579"/>
      <c r="AX718" s="108" t="s">
        <v>725</v>
      </c>
      <c r="AY718" s="5"/>
      <c r="AZ718" s="5"/>
      <c r="BA718" s="5"/>
      <c r="BB718" s="579" t="b">
        <f t="shared" si="28"/>
        <v>0</v>
      </c>
      <c r="BC718" s="579"/>
      <c r="BD718" s="5"/>
      <c r="BE718" s="5"/>
      <c r="BF718" s="5"/>
      <c r="BG718" s="5"/>
      <c r="BH718" s="5"/>
      <c r="BI718" s="5"/>
      <c r="BJ718" s="5"/>
      <c r="BK718" s="5"/>
      <c r="BL718" s="5"/>
      <c r="BM718" s="5"/>
      <c r="BN718" s="5"/>
      <c r="BO718" s="5"/>
      <c r="BP718" s="5"/>
      <c r="BQ718" s="5"/>
      <c r="BR718" s="5"/>
      <c r="BS718" s="5"/>
      <c r="BT718" s="5"/>
      <c r="BU718" s="5"/>
    </row>
    <row r="719" spans="1:73" hidden="1" x14ac:dyDescent="0.25">
      <c r="A719" s="5"/>
      <c r="B719" s="5"/>
      <c r="C719" s="32" t="s">
        <v>1912</v>
      </c>
      <c r="D719" s="5"/>
      <c r="E719" s="38"/>
      <c r="F719" s="5"/>
      <c r="G719" s="32"/>
      <c r="H719" s="5"/>
      <c r="I719" s="5"/>
      <c r="J719" s="5"/>
      <c r="K719" s="5"/>
      <c r="L719" s="129"/>
      <c r="M719" s="129"/>
      <c r="N719" s="387"/>
      <c r="O719" s="379"/>
      <c r="P719" s="379"/>
      <c r="Q719" s="379"/>
      <c r="R719" s="379"/>
      <c r="S719" s="379"/>
      <c r="T719" s="379"/>
      <c r="U719" s="105"/>
      <c r="V719" s="105"/>
      <c r="W719" s="105"/>
      <c r="X719" s="105"/>
      <c r="Y719" s="5"/>
      <c r="Z719" s="5"/>
      <c r="AA719" s="5"/>
      <c r="AB719" s="5"/>
      <c r="AC719" s="5"/>
      <c r="AD719" s="5"/>
      <c r="AE719" s="5"/>
      <c r="AF719" s="5"/>
      <c r="AG719" s="5"/>
      <c r="AH719" s="5"/>
      <c r="AI719" s="5"/>
      <c r="AJ719" s="5"/>
      <c r="AK719" s="5"/>
      <c r="AL719" s="105" t="s">
        <v>1913</v>
      </c>
      <c r="AM719" s="5"/>
      <c r="AN719" s="5"/>
      <c r="AO719" s="5"/>
      <c r="AP719" s="5"/>
      <c r="AQ719" s="5"/>
      <c r="AR719" s="5"/>
      <c r="AS719" s="5"/>
      <c r="AT719" s="579" t="str">
        <f t="shared" si="26"/>
        <v/>
      </c>
      <c r="AU719" s="579"/>
      <c r="AV719" s="579" t="str">
        <f t="shared" si="27"/>
        <v>Yes</v>
      </c>
      <c r="AW719" s="579"/>
      <c r="AX719" s="109" t="s">
        <v>733</v>
      </c>
      <c r="AY719" s="5"/>
      <c r="AZ719" s="5"/>
      <c r="BA719" s="5"/>
      <c r="BB719" s="579" t="b">
        <f t="shared" si="28"/>
        <v>0</v>
      </c>
      <c r="BC719" s="579"/>
      <c r="BD719" s="5"/>
      <c r="BE719" s="5"/>
      <c r="BF719" s="5"/>
      <c r="BG719" s="5"/>
      <c r="BH719" s="5"/>
      <c r="BI719" s="5"/>
      <c r="BJ719" s="5"/>
      <c r="BK719" s="5"/>
      <c r="BL719" s="5"/>
      <c r="BM719" s="5"/>
      <c r="BN719" s="5"/>
      <c r="BO719" s="5"/>
      <c r="BP719" s="5"/>
      <c r="BQ719" s="5"/>
      <c r="BR719" s="5"/>
      <c r="BS719" s="5"/>
      <c r="BT719" s="5"/>
      <c r="BU719" s="5"/>
    </row>
    <row r="720" spans="1:73" hidden="1" x14ac:dyDescent="0.25">
      <c r="A720" s="5"/>
      <c r="B720" s="5"/>
      <c r="C720" s="32" t="s">
        <v>1914</v>
      </c>
      <c r="D720" s="5"/>
      <c r="E720" s="38"/>
      <c r="F720" s="5"/>
      <c r="G720" s="32"/>
      <c r="H720" s="5"/>
      <c r="I720" s="5"/>
      <c r="J720" s="5"/>
      <c r="K720" s="5"/>
      <c r="L720" s="129"/>
      <c r="M720" s="129"/>
      <c r="N720" s="387"/>
      <c r="O720" s="379"/>
      <c r="P720" s="379"/>
      <c r="Q720" s="379"/>
      <c r="R720" s="379"/>
      <c r="S720" s="379"/>
      <c r="T720" s="379"/>
      <c r="U720" s="105"/>
      <c r="V720" s="105"/>
      <c r="W720" s="105"/>
      <c r="X720" s="105"/>
      <c r="Y720" s="5"/>
      <c r="Z720" s="5"/>
      <c r="AA720" s="5"/>
      <c r="AB720" s="5"/>
      <c r="AC720" s="5"/>
      <c r="AD720" s="5"/>
      <c r="AE720" s="5"/>
      <c r="AF720" s="5"/>
      <c r="AG720" s="5"/>
      <c r="AH720" s="5"/>
      <c r="AI720" s="5"/>
      <c r="AJ720" s="5"/>
      <c r="AK720" s="5"/>
      <c r="AL720" s="110" t="s">
        <v>1915</v>
      </c>
      <c r="AM720" s="5"/>
      <c r="AN720" s="5"/>
      <c r="AO720" s="5"/>
      <c r="AP720" s="5"/>
      <c r="AQ720" s="5"/>
      <c r="AR720" s="5"/>
      <c r="AS720" s="5"/>
      <c r="AT720" s="579" t="str">
        <f t="shared" si="26"/>
        <v/>
      </c>
      <c r="AU720" s="579"/>
      <c r="AV720" s="579" t="str">
        <f t="shared" si="27"/>
        <v>Yes</v>
      </c>
      <c r="AW720" s="579"/>
      <c r="AX720" s="108" t="s">
        <v>725</v>
      </c>
      <c r="AY720" s="5"/>
      <c r="AZ720" s="5"/>
      <c r="BA720" s="5"/>
      <c r="BB720" s="579" t="b">
        <f t="shared" si="28"/>
        <v>0</v>
      </c>
      <c r="BC720" s="579"/>
      <c r="BD720" s="5"/>
      <c r="BE720" s="5"/>
      <c r="BF720" s="5"/>
      <c r="BG720" s="5"/>
      <c r="BH720" s="5"/>
      <c r="BI720" s="5"/>
      <c r="BJ720" s="5"/>
      <c r="BK720" s="5"/>
      <c r="BL720" s="5"/>
      <c r="BM720" s="5"/>
      <c r="BN720" s="5"/>
      <c r="BO720" s="5"/>
      <c r="BP720" s="5"/>
      <c r="BQ720" s="5"/>
      <c r="BR720" s="5"/>
      <c r="BS720" s="5"/>
      <c r="BT720" s="5"/>
      <c r="BU720" s="5"/>
    </row>
    <row r="721" spans="1:73" hidden="1" x14ac:dyDescent="0.25">
      <c r="A721" s="5"/>
      <c r="B721" s="5"/>
      <c r="C721" s="32" t="s">
        <v>1916</v>
      </c>
      <c r="D721" s="5"/>
      <c r="E721" s="38"/>
      <c r="F721" s="5"/>
      <c r="G721" s="32"/>
      <c r="H721" s="5"/>
      <c r="I721" s="5"/>
      <c r="J721" s="5"/>
      <c r="K721" s="5"/>
      <c r="L721" s="129"/>
      <c r="M721" s="129"/>
      <c r="N721" s="387"/>
      <c r="O721" s="379"/>
      <c r="P721" s="379"/>
      <c r="Q721" s="379"/>
      <c r="R721" s="379"/>
      <c r="S721" s="379"/>
      <c r="T721" s="379"/>
      <c r="U721" s="105"/>
      <c r="V721" s="105"/>
      <c r="W721" s="105"/>
      <c r="X721" s="105"/>
      <c r="Y721" s="5"/>
      <c r="Z721" s="5"/>
      <c r="AA721" s="5"/>
      <c r="AB721" s="5"/>
      <c r="AC721" s="5"/>
      <c r="AD721" s="5"/>
      <c r="AE721" s="5"/>
      <c r="AF721" s="5"/>
      <c r="AG721" s="5"/>
      <c r="AH721" s="5"/>
      <c r="AI721" s="5"/>
      <c r="AJ721" s="5"/>
      <c r="AK721" s="5"/>
      <c r="AL721" s="110" t="s">
        <v>1917</v>
      </c>
      <c r="AM721" s="5"/>
      <c r="AN721" s="5"/>
      <c r="AO721" s="5"/>
      <c r="AP721" s="5"/>
      <c r="AQ721" s="5"/>
      <c r="AR721" s="5"/>
      <c r="AS721" s="5"/>
      <c r="AT721" s="579" t="str">
        <f t="shared" si="26"/>
        <v/>
      </c>
      <c r="AU721" s="579"/>
      <c r="AV721" s="579" t="str">
        <f t="shared" si="27"/>
        <v>Yes</v>
      </c>
      <c r="AW721" s="579"/>
      <c r="AX721" s="108" t="s">
        <v>725</v>
      </c>
      <c r="AY721" s="5"/>
      <c r="AZ721" s="5"/>
      <c r="BA721" s="5"/>
      <c r="BB721" s="579" t="b">
        <f t="shared" si="28"/>
        <v>0</v>
      </c>
      <c r="BC721" s="579"/>
      <c r="BD721" s="5"/>
      <c r="BE721" s="5"/>
      <c r="BF721" s="5"/>
      <c r="BG721" s="5"/>
      <c r="BH721" s="5"/>
      <c r="BI721" s="5"/>
      <c r="BJ721" s="5"/>
      <c r="BK721" s="5"/>
      <c r="BL721" s="5"/>
      <c r="BM721" s="5"/>
      <c r="BN721" s="5"/>
      <c r="BO721" s="5"/>
      <c r="BP721" s="5"/>
      <c r="BQ721" s="5"/>
      <c r="BR721" s="5"/>
      <c r="BS721" s="5"/>
      <c r="BT721" s="5"/>
      <c r="BU721" s="5"/>
    </row>
    <row r="722" spans="1:73" hidden="1" x14ac:dyDescent="0.25">
      <c r="A722" s="5"/>
      <c r="B722" s="5"/>
      <c r="C722" s="32" t="s">
        <v>1918</v>
      </c>
      <c r="D722" s="5"/>
      <c r="E722" s="38"/>
      <c r="F722" s="5"/>
      <c r="G722" s="32"/>
      <c r="H722" s="5"/>
      <c r="I722" s="5"/>
      <c r="J722" s="5"/>
      <c r="K722" s="5"/>
      <c r="L722" s="129"/>
      <c r="M722" s="129"/>
      <c r="N722" s="387"/>
      <c r="O722" s="379"/>
      <c r="P722" s="379"/>
      <c r="Q722" s="379"/>
      <c r="R722" s="379"/>
      <c r="S722" s="379"/>
      <c r="T722" s="379"/>
      <c r="U722" s="105"/>
      <c r="V722" s="105"/>
      <c r="W722" s="105"/>
      <c r="X722" s="105"/>
      <c r="Y722" s="5"/>
      <c r="Z722" s="5"/>
      <c r="AA722" s="5"/>
      <c r="AB722" s="5"/>
      <c r="AC722" s="5"/>
      <c r="AD722" s="5"/>
      <c r="AE722" s="5"/>
      <c r="AF722" s="5"/>
      <c r="AG722" s="5"/>
      <c r="AH722" s="5"/>
      <c r="AI722" s="5"/>
      <c r="AJ722" s="5"/>
      <c r="AK722" s="5"/>
      <c r="AL722" s="110" t="s">
        <v>1920</v>
      </c>
      <c r="AM722" s="5"/>
      <c r="AN722" s="5"/>
      <c r="AO722" s="5"/>
      <c r="AP722" s="5"/>
      <c r="AQ722" s="5"/>
      <c r="AR722" s="5"/>
      <c r="AS722" s="5"/>
      <c r="AT722" s="579" t="str">
        <f t="shared" si="26"/>
        <v/>
      </c>
      <c r="AU722" s="579"/>
      <c r="AV722" s="579" t="str">
        <f t="shared" si="27"/>
        <v>Yes</v>
      </c>
      <c r="AW722" s="579"/>
      <c r="AX722" s="108" t="s">
        <v>725</v>
      </c>
      <c r="AY722" s="5"/>
      <c r="AZ722" s="5"/>
      <c r="BA722" s="5"/>
      <c r="BB722" s="579" t="b">
        <f t="shared" si="28"/>
        <v>0</v>
      </c>
      <c r="BC722" s="579"/>
      <c r="BD722" s="5"/>
      <c r="BE722" s="5"/>
      <c r="BF722" s="5"/>
      <c r="BG722" s="5"/>
      <c r="BH722" s="5"/>
      <c r="BI722" s="5"/>
      <c r="BJ722" s="5"/>
      <c r="BK722" s="5"/>
      <c r="BL722" s="5"/>
      <c r="BM722" s="5"/>
      <c r="BN722" s="5"/>
      <c r="BO722" s="5"/>
      <c r="BP722" s="5"/>
      <c r="BQ722" s="5"/>
      <c r="BR722" s="5"/>
      <c r="BS722" s="5"/>
      <c r="BT722" s="5"/>
      <c r="BU722" s="5"/>
    </row>
    <row r="723" spans="1:73" hidden="1" x14ac:dyDescent="0.25">
      <c r="A723" s="5"/>
      <c r="B723" s="5"/>
      <c r="C723" s="32" t="s">
        <v>1921</v>
      </c>
      <c r="D723" s="5"/>
      <c r="E723" s="38"/>
      <c r="F723" s="5"/>
      <c r="G723" s="32"/>
      <c r="H723" s="5"/>
      <c r="I723" s="5"/>
      <c r="J723" s="5"/>
      <c r="K723" s="5"/>
      <c r="L723" s="129"/>
      <c r="M723" s="129"/>
      <c r="N723" s="387"/>
      <c r="O723" s="379"/>
      <c r="P723" s="379"/>
      <c r="Q723" s="379"/>
      <c r="R723" s="379"/>
      <c r="S723" s="379"/>
      <c r="T723" s="379"/>
      <c r="U723" s="105"/>
      <c r="V723" s="105"/>
      <c r="W723" s="105"/>
      <c r="X723" s="105"/>
      <c r="Y723" s="5"/>
      <c r="Z723" s="5"/>
      <c r="AA723" s="5"/>
      <c r="AB723" s="5"/>
      <c r="AC723" s="5"/>
      <c r="AD723" s="5"/>
      <c r="AE723" s="5"/>
      <c r="AF723" s="5"/>
      <c r="AG723" s="5"/>
      <c r="AH723" s="5"/>
      <c r="AI723" s="5"/>
      <c r="AJ723" s="5"/>
      <c r="AK723" s="5"/>
      <c r="AL723" s="105" t="s">
        <v>1922</v>
      </c>
      <c r="AM723" s="5"/>
      <c r="AN723" s="5"/>
      <c r="AO723" s="5"/>
      <c r="AP723" s="5"/>
      <c r="AQ723" s="5"/>
      <c r="AR723" s="5"/>
      <c r="AS723" s="5"/>
      <c r="AT723" s="579" t="str">
        <f t="shared" si="26"/>
        <v/>
      </c>
      <c r="AU723" s="579"/>
      <c r="AV723" s="579" t="str">
        <f t="shared" si="27"/>
        <v>Yes</v>
      </c>
      <c r="AW723" s="579"/>
      <c r="AX723" s="109" t="s">
        <v>725</v>
      </c>
      <c r="AY723" s="5"/>
      <c r="AZ723" s="5"/>
      <c r="BA723" s="5"/>
      <c r="BB723" s="579" t="b">
        <f t="shared" si="28"/>
        <v>0</v>
      </c>
      <c r="BC723" s="579"/>
      <c r="BD723" s="5"/>
      <c r="BE723" s="5"/>
      <c r="BF723" s="5"/>
      <c r="BG723" s="5"/>
      <c r="BH723" s="5"/>
      <c r="BI723" s="5"/>
      <c r="BJ723" s="5"/>
      <c r="BK723" s="5"/>
      <c r="BL723" s="5"/>
      <c r="BM723" s="5"/>
      <c r="BN723" s="5"/>
      <c r="BO723" s="5"/>
      <c r="BP723" s="5"/>
      <c r="BQ723" s="5"/>
      <c r="BR723" s="5"/>
      <c r="BS723" s="5"/>
      <c r="BT723" s="5"/>
      <c r="BU723" s="5"/>
    </row>
    <row r="724" spans="1:73" hidden="1" x14ac:dyDescent="0.25">
      <c r="A724" s="5"/>
      <c r="B724" s="5"/>
      <c r="C724" s="32" t="s">
        <v>1923</v>
      </c>
      <c r="D724" s="5"/>
      <c r="E724" s="38"/>
      <c r="F724" s="5"/>
      <c r="G724" s="32"/>
      <c r="H724" s="5"/>
      <c r="I724" s="5"/>
      <c r="J724" s="5"/>
      <c r="K724" s="5"/>
      <c r="L724" s="129"/>
      <c r="M724" s="129"/>
      <c r="N724" s="387"/>
      <c r="O724" s="379"/>
      <c r="P724" s="379"/>
      <c r="Q724" s="379"/>
      <c r="R724" s="379"/>
      <c r="S724" s="379"/>
      <c r="T724" s="379"/>
      <c r="U724" s="105"/>
      <c r="V724" s="105"/>
      <c r="W724" s="105"/>
      <c r="X724" s="105"/>
      <c r="Y724" s="5"/>
      <c r="Z724" s="5"/>
      <c r="AA724" s="5"/>
      <c r="AB724" s="5"/>
      <c r="AC724" s="5"/>
      <c r="AD724" s="5"/>
      <c r="AE724" s="5"/>
      <c r="AF724" s="5"/>
      <c r="AG724" s="5"/>
      <c r="AH724" s="5"/>
      <c r="AI724" s="5"/>
      <c r="AJ724" s="5"/>
      <c r="AK724" s="5"/>
      <c r="AL724" s="105" t="s">
        <v>1558</v>
      </c>
      <c r="AM724" s="5"/>
      <c r="AN724" s="5"/>
      <c r="AO724" s="5"/>
      <c r="AP724" s="5"/>
      <c r="AQ724" s="5"/>
      <c r="AR724" s="5"/>
      <c r="AS724" s="5"/>
      <c r="AT724" s="579" t="str">
        <f t="shared" si="26"/>
        <v/>
      </c>
      <c r="AU724" s="579"/>
      <c r="AV724" s="579" t="str">
        <f t="shared" si="27"/>
        <v>Yes</v>
      </c>
      <c r="AW724" s="579"/>
      <c r="AX724" s="109" t="s">
        <v>733</v>
      </c>
      <c r="AY724" s="5"/>
      <c r="AZ724" s="5"/>
      <c r="BA724" s="5"/>
      <c r="BB724" s="579" t="b">
        <f t="shared" si="28"/>
        <v>0</v>
      </c>
      <c r="BC724" s="579"/>
      <c r="BD724" s="5"/>
      <c r="BE724" s="5"/>
      <c r="BF724" s="5"/>
      <c r="BG724" s="5"/>
      <c r="BH724" s="5"/>
      <c r="BI724" s="5"/>
      <c r="BJ724" s="5"/>
      <c r="BK724" s="5"/>
      <c r="BL724" s="5"/>
      <c r="BM724" s="5"/>
      <c r="BN724" s="5"/>
      <c r="BO724" s="5"/>
      <c r="BP724" s="5"/>
      <c r="BQ724" s="5"/>
      <c r="BR724" s="5"/>
      <c r="BS724" s="5"/>
      <c r="BT724" s="5"/>
      <c r="BU724" s="5"/>
    </row>
    <row r="725" spans="1:73" hidden="1" x14ac:dyDescent="0.25">
      <c r="A725" s="5"/>
      <c r="B725" s="5"/>
      <c r="C725" s="32" t="s">
        <v>1924</v>
      </c>
      <c r="D725" s="5"/>
      <c r="E725" s="38"/>
      <c r="F725" s="5"/>
      <c r="G725" s="32"/>
      <c r="H725" s="5"/>
      <c r="I725" s="5"/>
      <c r="J725" s="5"/>
      <c r="K725" s="5"/>
      <c r="L725" s="129"/>
      <c r="M725" s="129"/>
      <c r="N725" s="387"/>
      <c r="O725" s="379"/>
      <c r="P725" s="379"/>
      <c r="Q725" s="379"/>
      <c r="R725" s="379"/>
      <c r="S725" s="379"/>
      <c r="T725" s="379"/>
      <c r="U725" s="105"/>
      <c r="V725" s="105"/>
      <c r="W725" s="105"/>
      <c r="X725" s="105"/>
      <c r="Y725" s="5"/>
      <c r="Z725" s="5"/>
      <c r="AA725" s="5"/>
      <c r="AB725" s="5"/>
      <c r="AC725" s="5"/>
      <c r="AD725" s="5"/>
      <c r="AE725" s="5"/>
      <c r="AF725" s="5"/>
      <c r="AG725" s="5"/>
      <c r="AH725" s="5"/>
      <c r="AI725" s="5"/>
      <c r="AJ725" s="5"/>
      <c r="AK725" s="5"/>
      <c r="AL725" s="110" t="s">
        <v>1925</v>
      </c>
      <c r="AM725" s="5"/>
      <c r="AN725" s="5"/>
      <c r="AO725" s="5"/>
      <c r="AP725" s="5"/>
      <c r="AQ725" s="5"/>
      <c r="AR725" s="5"/>
      <c r="AS725" s="5"/>
      <c r="AT725" s="579" t="str">
        <f t="shared" si="26"/>
        <v/>
      </c>
      <c r="AU725" s="579"/>
      <c r="AV725" s="579" t="str">
        <f t="shared" si="27"/>
        <v>Yes</v>
      </c>
      <c r="AW725" s="579"/>
      <c r="AX725" s="108" t="s">
        <v>725</v>
      </c>
      <c r="AY725" s="5"/>
      <c r="AZ725" s="5"/>
      <c r="BA725" s="5"/>
      <c r="BB725" s="579" t="b">
        <f t="shared" si="28"/>
        <v>0</v>
      </c>
      <c r="BC725" s="579"/>
      <c r="BD725" s="5"/>
      <c r="BE725" s="5"/>
      <c r="BF725" s="5"/>
      <c r="BG725" s="5"/>
      <c r="BH725" s="5"/>
      <c r="BI725" s="5"/>
      <c r="BJ725" s="5"/>
      <c r="BK725" s="5"/>
      <c r="BL725" s="5"/>
      <c r="BM725" s="5"/>
      <c r="BN725" s="5"/>
      <c r="BO725" s="5"/>
      <c r="BP725" s="5"/>
      <c r="BQ725" s="5"/>
      <c r="BR725" s="5"/>
      <c r="BS725" s="5"/>
      <c r="BT725" s="5"/>
      <c r="BU725" s="5"/>
    </row>
    <row r="726" spans="1:73" hidden="1" x14ac:dyDescent="0.25">
      <c r="A726" s="5"/>
      <c r="B726" s="5"/>
      <c r="C726" s="32" t="s">
        <v>1926</v>
      </c>
      <c r="D726" s="5"/>
      <c r="E726" s="38"/>
      <c r="F726" s="5"/>
      <c r="G726" s="32"/>
      <c r="H726" s="5"/>
      <c r="I726" s="5"/>
      <c r="J726" s="5"/>
      <c r="K726" s="5"/>
      <c r="L726" s="129"/>
      <c r="M726" s="129"/>
      <c r="N726" s="387"/>
      <c r="O726" s="379"/>
      <c r="P726" s="379"/>
      <c r="Q726" s="379"/>
      <c r="R726" s="379"/>
      <c r="S726" s="379"/>
      <c r="T726" s="379"/>
      <c r="U726" s="105"/>
      <c r="V726" s="105"/>
      <c r="W726" s="105"/>
      <c r="X726" s="105"/>
      <c r="Y726" s="5"/>
      <c r="Z726" s="5"/>
      <c r="AA726" s="5"/>
      <c r="AB726" s="5"/>
      <c r="AC726" s="5"/>
      <c r="AD726" s="5"/>
      <c r="AE726" s="5"/>
      <c r="AF726" s="5"/>
      <c r="AG726" s="5"/>
      <c r="AH726" s="5"/>
      <c r="AI726" s="5"/>
      <c r="AJ726" s="5"/>
      <c r="AK726" s="5"/>
      <c r="AL726" s="105" t="s">
        <v>1927</v>
      </c>
      <c r="AM726" s="5"/>
      <c r="AN726" s="5"/>
      <c r="AO726" s="5"/>
      <c r="AP726" s="5"/>
      <c r="AQ726" s="5"/>
      <c r="AR726" s="5"/>
      <c r="AS726" s="5"/>
      <c r="AT726" s="579" t="str">
        <f t="shared" si="26"/>
        <v/>
      </c>
      <c r="AU726" s="579"/>
      <c r="AV726" s="579" t="str">
        <f t="shared" si="27"/>
        <v>Yes</v>
      </c>
      <c r="AW726" s="579"/>
      <c r="AX726" s="109" t="s">
        <v>733</v>
      </c>
      <c r="AY726" s="5"/>
      <c r="AZ726" s="5"/>
      <c r="BA726" s="5"/>
      <c r="BB726" s="579" t="b">
        <f t="shared" si="28"/>
        <v>0</v>
      </c>
      <c r="BC726" s="579"/>
      <c r="BD726" s="5"/>
      <c r="BE726" s="5"/>
      <c r="BF726" s="5"/>
      <c r="BG726" s="5"/>
      <c r="BH726" s="5"/>
      <c r="BI726" s="5"/>
      <c r="BJ726" s="5"/>
      <c r="BK726" s="5"/>
      <c r="BL726" s="5"/>
      <c r="BM726" s="5"/>
      <c r="BN726" s="5"/>
      <c r="BO726" s="5"/>
      <c r="BP726" s="5"/>
      <c r="BQ726" s="5"/>
      <c r="BR726" s="5"/>
      <c r="BS726" s="5"/>
      <c r="BT726" s="5"/>
      <c r="BU726" s="5"/>
    </row>
    <row r="727" spans="1:73" hidden="1" x14ac:dyDescent="0.25">
      <c r="A727" s="5"/>
      <c r="B727" s="5"/>
      <c r="C727" s="32" t="s">
        <v>1928</v>
      </c>
      <c r="D727" s="5"/>
      <c r="E727" s="38"/>
      <c r="F727" s="5"/>
      <c r="G727" s="32"/>
      <c r="H727" s="5"/>
      <c r="I727" s="5"/>
      <c r="J727" s="5"/>
      <c r="K727" s="5"/>
      <c r="L727" s="129"/>
      <c r="M727" s="129"/>
      <c r="N727" s="387"/>
      <c r="O727" s="379"/>
      <c r="P727" s="379"/>
      <c r="Q727" s="379"/>
      <c r="R727" s="379"/>
      <c r="S727" s="379"/>
      <c r="T727" s="379"/>
      <c r="U727" s="105"/>
      <c r="V727" s="105"/>
      <c r="W727" s="105"/>
      <c r="X727" s="105"/>
      <c r="Y727" s="5"/>
      <c r="Z727" s="5"/>
      <c r="AA727" s="5"/>
      <c r="AB727" s="5"/>
      <c r="AC727" s="5"/>
      <c r="AD727" s="5"/>
      <c r="AE727" s="5"/>
      <c r="AF727" s="5"/>
      <c r="AG727" s="5"/>
      <c r="AH727" s="5"/>
      <c r="AI727" s="5"/>
      <c r="AJ727" s="5"/>
      <c r="AK727" s="5"/>
      <c r="AL727" s="113" t="s">
        <v>1929</v>
      </c>
      <c r="AM727" s="5"/>
      <c r="AN727" s="5"/>
      <c r="AO727" s="5"/>
      <c r="AP727" s="5"/>
      <c r="AQ727" s="5"/>
      <c r="AR727" s="5"/>
      <c r="AS727" s="5"/>
      <c r="AT727" s="579" t="str">
        <f t="shared" si="26"/>
        <v/>
      </c>
      <c r="AU727" s="579"/>
      <c r="AV727" s="579" t="str">
        <f t="shared" si="27"/>
        <v>Yes</v>
      </c>
      <c r="AW727" s="579"/>
      <c r="AX727" s="108" t="s">
        <v>725</v>
      </c>
      <c r="AY727" s="5"/>
      <c r="AZ727" s="5"/>
      <c r="BA727" s="5"/>
      <c r="BB727" s="579" t="b">
        <f t="shared" si="28"/>
        <v>0</v>
      </c>
      <c r="BC727" s="579"/>
      <c r="BD727" s="5"/>
      <c r="BE727" s="5"/>
      <c r="BF727" s="5"/>
      <c r="BG727" s="5"/>
      <c r="BH727" s="5"/>
      <c r="BI727" s="5"/>
      <c r="BJ727" s="5"/>
      <c r="BK727" s="5"/>
      <c r="BL727" s="5"/>
      <c r="BM727" s="5"/>
      <c r="BN727" s="5"/>
      <c r="BO727" s="5"/>
      <c r="BP727" s="5"/>
      <c r="BQ727" s="5"/>
      <c r="BR727" s="5"/>
      <c r="BS727" s="5"/>
      <c r="BT727" s="5"/>
      <c r="BU727" s="5"/>
    </row>
    <row r="728" spans="1:73" hidden="1" x14ac:dyDescent="0.25">
      <c r="A728" s="5"/>
      <c r="B728" s="5"/>
      <c r="C728" s="32" t="s">
        <v>1930</v>
      </c>
      <c r="D728" s="5"/>
      <c r="E728" s="38"/>
      <c r="F728" s="5"/>
      <c r="G728" s="32"/>
      <c r="H728" s="5"/>
      <c r="I728" s="5"/>
      <c r="J728" s="5"/>
      <c r="K728" s="5"/>
      <c r="L728" s="129"/>
      <c r="M728" s="129"/>
      <c r="N728" s="387"/>
      <c r="O728" s="379"/>
      <c r="P728" s="379"/>
      <c r="Q728" s="379"/>
      <c r="R728" s="379"/>
      <c r="S728" s="379"/>
      <c r="T728" s="379"/>
      <c r="U728" s="105"/>
      <c r="V728" s="105"/>
      <c r="W728" s="105"/>
      <c r="X728" s="105"/>
      <c r="Y728" s="5"/>
      <c r="Z728" s="5"/>
      <c r="AA728" s="5"/>
      <c r="AB728" s="5"/>
      <c r="AC728" s="5"/>
      <c r="AD728" s="5"/>
      <c r="AE728" s="5"/>
      <c r="AF728" s="5"/>
      <c r="AG728" s="5"/>
      <c r="AH728" s="5"/>
      <c r="AI728" s="5"/>
      <c r="AJ728" s="5"/>
      <c r="AK728" s="5"/>
      <c r="AL728" s="107" t="s">
        <v>1931</v>
      </c>
      <c r="AM728" s="5"/>
      <c r="AN728" s="5"/>
      <c r="AO728" s="5"/>
      <c r="AP728" s="5"/>
      <c r="AQ728" s="5"/>
      <c r="AR728" s="5"/>
      <c r="AS728" s="5"/>
      <c r="AT728" s="579" t="str">
        <f t="shared" si="26"/>
        <v/>
      </c>
      <c r="AU728" s="579"/>
      <c r="AV728" s="579" t="str">
        <f t="shared" si="27"/>
        <v>Yes</v>
      </c>
      <c r="AW728" s="579"/>
      <c r="AX728" s="108" t="s">
        <v>725</v>
      </c>
      <c r="AY728" s="5"/>
      <c r="AZ728" s="5"/>
      <c r="BA728" s="5"/>
      <c r="BB728" s="579" t="b">
        <f t="shared" si="28"/>
        <v>0</v>
      </c>
      <c r="BC728" s="579"/>
      <c r="BD728" s="5"/>
      <c r="BE728" s="5"/>
      <c r="BF728" s="5"/>
      <c r="BG728" s="5"/>
      <c r="BH728" s="5"/>
      <c r="BI728" s="5"/>
      <c r="BJ728" s="5"/>
      <c r="BK728" s="5"/>
      <c r="BL728" s="5"/>
      <c r="BM728" s="5"/>
      <c r="BN728" s="5"/>
      <c r="BO728" s="5"/>
      <c r="BP728" s="5"/>
      <c r="BQ728" s="5"/>
      <c r="BR728" s="5"/>
      <c r="BS728" s="5"/>
      <c r="BT728" s="5"/>
      <c r="BU728" s="5"/>
    </row>
    <row r="729" spans="1:73" hidden="1" x14ac:dyDescent="0.25">
      <c r="A729" s="5"/>
      <c r="B729" s="5"/>
      <c r="C729" s="32" t="s">
        <v>1932</v>
      </c>
      <c r="D729" s="5"/>
      <c r="E729" s="38"/>
      <c r="F729" s="5"/>
      <c r="G729" s="32"/>
      <c r="H729" s="5"/>
      <c r="I729" s="5"/>
      <c r="J729" s="5"/>
      <c r="K729" s="5"/>
      <c r="L729" s="129"/>
      <c r="M729" s="129"/>
      <c r="N729" s="387"/>
      <c r="O729" s="379"/>
      <c r="P729" s="379"/>
      <c r="Q729" s="379"/>
      <c r="R729" s="379"/>
      <c r="S729" s="379"/>
      <c r="T729" s="379"/>
      <c r="U729" s="105"/>
      <c r="V729" s="105"/>
      <c r="W729" s="105"/>
      <c r="X729" s="105"/>
      <c r="Y729" s="5"/>
      <c r="Z729" s="5"/>
      <c r="AA729" s="5"/>
      <c r="AB729" s="5"/>
      <c r="AC729" s="5"/>
      <c r="AD729" s="5"/>
      <c r="AE729" s="5"/>
      <c r="AF729" s="5"/>
      <c r="AG729" s="5"/>
      <c r="AH729" s="5"/>
      <c r="AI729" s="5"/>
      <c r="AJ729" s="5"/>
      <c r="AK729" s="5"/>
      <c r="AL729" s="110" t="s">
        <v>1933</v>
      </c>
      <c r="AM729" s="5"/>
      <c r="AN729" s="5"/>
      <c r="AO729" s="5"/>
      <c r="AP729" s="5"/>
      <c r="AQ729" s="5"/>
      <c r="AR729" s="5"/>
      <c r="AS729" s="5"/>
      <c r="AT729" s="579" t="str">
        <f t="shared" si="26"/>
        <v/>
      </c>
      <c r="AU729" s="579"/>
      <c r="AV729" s="579" t="str">
        <f t="shared" si="27"/>
        <v>Yes</v>
      </c>
      <c r="AW729" s="579"/>
      <c r="AX729" s="108" t="s">
        <v>725</v>
      </c>
      <c r="AY729" s="5"/>
      <c r="AZ729" s="5"/>
      <c r="BA729" s="5"/>
      <c r="BB729" s="579" t="b">
        <f t="shared" si="28"/>
        <v>0</v>
      </c>
      <c r="BC729" s="579"/>
      <c r="BD729" s="5"/>
      <c r="BE729" s="5"/>
      <c r="BF729" s="5"/>
      <c r="BG729" s="5"/>
      <c r="BH729" s="5"/>
      <c r="BI729" s="5"/>
      <c r="BJ729" s="5"/>
      <c r="BK729" s="5"/>
      <c r="BL729" s="5"/>
      <c r="BM729" s="5"/>
      <c r="BN729" s="5"/>
      <c r="BO729" s="5"/>
      <c r="BP729" s="5"/>
      <c r="BQ729" s="5"/>
      <c r="BR729" s="5"/>
      <c r="BS729" s="5"/>
      <c r="BT729" s="5"/>
      <c r="BU729" s="5"/>
    </row>
    <row r="730" spans="1:73" hidden="1" x14ac:dyDescent="0.25">
      <c r="A730" s="5"/>
      <c r="B730" s="5"/>
      <c r="C730" s="32" t="s">
        <v>1934</v>
      </c>
      <c r="D730" s="5"/>
      <c r="E730" s="38"/>
      <c r="F730" s="5"/>
      <c r="G730" s="32"/>
      <c r="H730" s="5"/>
      <c r="I730" s="5"/>
      <c r="J730" s="5"/>
      <c r="K730" s="5"/>
      <c r="L730" s="129"/>
      <c r="M730" s="129"/>
      <c r="N730" s="387"/>
      <c r="O730" s="379"/>
      <c r="P730" s="379"/>
      <c r="Q730" s="379"/>
      <c r="R730" s="379"/>
      <c r="S730" s="379"/>
      <c r="T730" s="379"/>
      <c r="U730" s="105"/>
      <c r="V730" s="105"/>
      <c r="W730" s="105"/>
      <c r="X730" s="105"/>
      <c r="Y730" s="5"/>
      <c r="Z730" s="5"/>
      <c r="AA730" s="5"/>
      <c r="AB730" s="5"/>
      <c r="AC730" s="5"/>
      <c r="AD730" s="5"/>
      <c r="AE730" s="5"/>
      <c r="AF730" s="5"/>
      <c r="AG730" s="5"/>
      <c r="AH730" s="5"/>
      <c r="AI730" s="5"/>
      <c r="AJ730" s="5"/>
      <c r="AK730" s="5"/>
      <c r="AL730" s="110" t="s">
        <v>1935</v>
      </c>
      <c r="AM730" s="5"/>
      <c r="AN730" s="5"/>
      <c r="AO730" s="5"/>
      <c r="AP730" s="5"/>
      <c r="AQ730" s="5"/>
      <c r="AR730" s="5"/>
      <c r="AS730" s="5"/>
      <c r="AT730" s="579" t="str">
        <f t="shared" si="26"/>
        <v/>
      </c>
      <c r="AU730" s="579"/>
      <c r="AV730" s="579" t="str">
        <f t="shared" si="27"/>
        <v>Yes</v>
      </c>
      <c r="AW730" s="579"/>
      <c r="AX730" s="108" t="s">
        <v>725</v>
      </c>
      <c r="AY730" s="5"/>
      <c r="AZ730" s="5"/>
      <c r="BA730" s="5"/>
      <c r="BB730" s="579" t="b">
        <f t="shared" si="28"/>
        <v>0</v>
      </c>
      <c r="BC730" s="579"/>
      <c r="BD730" s="5"/>
      <c r="BE730" s="5"/>
      <c r="BF730" s="5"/>
      <c r="BG730" s="5"/>
      <c r="BH730" s="5"/>
      <c r="BI730" s="5"/>
      <c r="BJ730" s="5"/>
      <c r="BK730" s="5"/>
      <c r="BL730" s="5"/>
      <c r="BM730" s="5"/>
      <c r="BN730" s="5"/>
      <c r="BO730" s="5"/>
      <c r="BP730" s="5"/>
      <c r="BQ730" s="5"/>
      <c r="BR730" s="5"/>
      <c r="BS730" s="5"/>
      <c r="BT730" s="5"/>
      <c r="BU730" s="5"/>
    </row>
    <row r="731" spans="1:73" hidden="1" x14ac:dyDescent="0.25">
      <c r="A731" s="5"/>
      <c r="B731" s="5"/>
      <c r="C731" s="32" t="s">
        <v>1936</v>
      </c>
      <c r="D731" s="5"/>
      <c r="E731" s="5"/>
      <c r="F731" s="5"/>
      <c r="G731" s="5"/>
      <c r="H731" s="5"/>
      <c r="I731" s="5"/>
      <c r="J731" s="5"/>
      <c r="K731" s="5"/>
      <c r="L731" s="129"/>
      <c r="M731" s="129"/>
      <c r="N731" s="387"/>
      <c r="O731" s="379"/>
      <c r="P731" s="379"/>
      <c r="Q731" s="379"/>
      <c r="R731" s="379"/>
      <c r="S731" s="379"/>
      <c r="T731" s="379"/>
      <c r="U731" s="105"/>
      <c r="V731" s="105"/>
      <c r="W731" s="105"/>
      <c r="X731" s="105"/>
      <c r="Y731" s="5"/>
      <c r="Z731" s="5"/>
      <c r="AA731" s="5"/>
      <c r="AB731" s="5"/>
      <c r="AC731" s="5"/>
      <c r="AD731" s="5"/>
      <c r="AE731" s="5"/>
      <c r="AF731" s="5"/>
      <c r="AG731" s="5"/>
      <c r="AH731" s="5"/>
      <c r="AI731" s="5"/>
      <c r="AJ731" s="5"/>
      <c r="AK731" s="5"/>
      <c r="AL731" s="105" t="s">
        <v>1937</v>
      </c>
      <c r="AM731" s="5"/>
      <c r="AN731" s="5"/>
      <c r="AO731" s="5"/>
      <c r="AP731" s="5"/>
      <c r="AQ731" s="5"/>
      <c r="AR731" s="5"/>
      <c r="AS731" s="5"/>
      <c r="AT731" s="579" t="str">
        <f t="shared" si="26"/>
        <v/>
      </c>
      <c r="AU731" s="579"/>
      <c r="AV731" s="579" t="str">
        <f t="shared" si="27"/>
        <v>Yes</v>
      </c>
      <c r="AW731" s="579"/>
      <c r="AX731" s="109" t="s">
        <v>725</v>
      </c>
      <c r="AY731" s="5"/>
      <c r="AZ731" s="5"/>
      <c r="BA731" s="5"/>
      <c r="BB731" s="579" t="b">
        <f t="shared" si="28"/>
        <v>0</v>
      </c>
      <c r="BC731" s="579"/>
      <c r="BD731" s="5"/>
      <c r="BE731" s="5"/>
      <c r="BF731" s="5"/>
      <c r="BG731" s="5"/>
      <c r="BH731" s="5"/>
      <c r="BI731" s="5"/>
      <c r="BJ731" s="5"/>
      <c r="BK731" s="5"/>
      <c r="BL731" s="5"/>
      <c r="BM731" s="5"/>
      <c r="BN731" s="5"/>
      <c r="BO731" s="5"/>
      <c r="BP731" s="5"/>
      <c r="BQ731" s="5"/>
      <c r="BR731" s="5"/>
      <c r="BS731" s="5"/>
      <c r="BT731" s="5"/>
      <c r="BU731" s="5"/>
    </row>
    <row r="732" spans="1:73" hidden="1" x14ac:dyDescent="0.25">
      <c r="A732" s="5"/>
      <c r="B732" s="5"/>
      <c r="C732" s="32" t="s">
        <v>1938</v>
      </c>
      <c r="D732" s="5"/>
      <c r="E732" s="5"/>
      <c r="F732" s="5"/>
      <c r="G732" s="5"/>
      <c r="H732" s="5"/>
      <c r="I732" s="5"/>
      <c r="J732" s="5"/>
      <c r="K732" s="5"/>
      <c r="L732" s="129"/>
      <c r="M732" s="129"/>
      <c r="N732" s="387"/>
      <c r="O732" s="379"/>
      <c r="P732" s="379"/>
      <c r="Q732" s="379"/>
      <c r="R732" s="379"/>
      <c r="S732" s="379"/>
      <c r="T732" s="379"/>
      <c r="U732" s="105"/>
      <c r="V732" s="105"/>
      <c r="W732" s="105"/>
      <c r="X732" s="105"/>
      <c r="Y732" s="5"/>
      <c r="Z732" s="5"/>
      <c r="AA732" s="5"/>
      <c r="AB732" s="5"/>
      <c r="AC732" s="5"/>
      <c r="AD732" s="5"/>
      <c r="AE732" s="5"/>
      <c r="AF732" s="5"/>
      <c r="AG732" s="5"/>
      <c r="AH732" s="5"/>
      <c r="AI732" s="5"/>
      <c r="AJ732" s="5"/>
      <c r="AK732" s="5"/>
      <c r="AL732" s="105" t="s">
        <v>1939</v>
      </c>
      <c r="AM732" s="5"/>
      <c r="AN732" s="5"/>
      <c r="AO732" s="5"/>
      <c r="AP732" s="5"/>
      <c r="AQ732" s="5"/>
      <c r="AR732" s="5"/>
      <c r="AS732" s="5"/>
      <c r="AT732" s="579" t="str">
        <f t="shared" si="26"/>
        <v/>
      </c>
      <c r="AU732" s="579"/>
      <c r="AV732" s="579" t="str">
        <f t="shared" si="27"/>
        <v>No</v>
      </c>
      <c r="AW732" s="579"/>
      <c r="AX732" s="109" t="s">
        <v>729</v>
      </c>
      <c r="AY732" s="5"/>
      <c r="AZ732" s="5"/>
      <c r="BA732" s="5"/>
      <c r="BB732" s="579" t="b">
        <f t="shared" si="28"/>
        <v>0</v>
      </c>
      <c r="BC732" s="579"/>
      <c r="BD732" s="5"/>
      <c r="BE732" s="5"/>
      <c r="BF732" s="5"/>
      <c r="BG732" s="5"/>
      <c r="BH732" s="5"/>
      <c r="BI732" s="5"/>
      <c r="BJ732" s="5"/>
      <c r="BK732" s="5"/>
      <c r="BL732" s="5"/>
      <c r="BM732" s="5"/>
      <c r="BN732" s="5"/>
      <c r="BO732" s="5"/>
      <c r="BP732" s="5"/>
      <c r="BQ732" s="5"/>
      <c r="BR732" s="5"/>
      <c r="BS732" s="5"/>
      <c r="BT732" s="5"/>
      <c r="BU732" s="5"/>
    </row>
    <row r="733" spans="1:73" hidden="1" x14ac:dyDescent="0.25">
      <c r="A733" s="5"/>
      <c r="B733" s="5"/>
      <c r="C733" s="32" t="s">
        <v>1940</v>
      </c>
      <c r="D733" s="5"/>
      <c r="E733" s="5"/>
      <c r="F733" s="5"/>
      <c r="G733" s="5"/>
      <c r="H733" s="5"/>
      <c r="I733" s="5"/>
      <c r="J733" s="5"/>
      <c r="K733" s="5"/>
      <c r="L733" s="129"/>
      <c r="M733" s="129"/>
      <c r="N733" s="387"/>
      <c r="O733" s="379"/>
      <c r="P733" s="379"/>
      <c r="Q733" s="379"/>
      <c r="R733" s="379"/>
      <c r="S733" s="379"/>
      <c r="T733" s="379"/>
      <c r="U733" s="105"/>
      <c r="V733" s="105"/>
      <c r="W733" s="105"/>
      <c r="X733" s="105"/>
      <c r="Y733" s="5"/>
      <c r="Z733" s="5"/>
      <c r="AA733" s="5"/>
      <c r="AB733" s="5"/>
      <c r="AC733" s="5"/>
      <c r="AD733" s="5"/>
      <c r="AE733" s="5"/>
      <c r="AF733" s="5"/>
      <c r="AG733" s="5"/>
      <c r="AH733" s="5"/>
      <c r="AI733" s="5"/>
      <c r="AJ733" s="5"/>
      <c r="AK733" s="5"/>
      <c r="AL733" s="110" t="s">
        <v>1941</v>
      </c>
      <c r="AM733" s="5"/>
      <c r="AN733" s="5"/>
      <c r="AO733" s="5"/>
      <c r="AP733" s="5"/>
      <c r="AQ733" s="5"/>
      <c r="AR733" s="5"/>
      <c r="AS733" s="5"/>
      <c r="AT733" s="579" t="str">
        <f t="shared" si="26"/>
        <v/>
      </c>
      <c r="AU733" s="579"/>
      <c r="AV733" s="579" t="str">
        <f t="shared" si="27"/>
        <v>Yes</v>
      </c>
      <c r="AW733" s="579"/>
      <c r="AX733" s="108" t="s">
        <v>725</v>
      </c>
      <c r="AY733" s="5"/>
      <c r="AZ733" s="5"/>
      <c r="BA733" s="5"/>
      <c r="BB733" s="579" t="b">
        <f t="shared" si="28"/>
        <v>0</v>
      </c>
      <c r="BC733" s="579"/>
      <c r="BD733" s="5"/>
      <c r="BE733" s="5"/>
      <c r="BF733" s="5"/>
      <c r="BG733" s="5"/>
      <c r="BH733" s="5"/>
      <c r="BI733" s="5"/>
      <c r="BJ733" s="5"/>
      <c r="BK733" s="5"/>
      <c r="BL733" s="5"/>
      <c r="BM733" s="5"/>
      <c r="BN733" s="5"/>
      <c r="BO733" s="5"/>
      <c r="BP733" s="5"/>
      <c r="BQ733" s="5"/>
      <c r="BR733" s="5"/>
      <c r="BS733" s="5"/>
      <c r="BT733" s="5"/>
      <c r="BU733" s="5"/>
    </row>
    <row r="734" spans="1:73" hidden="1" x14ac:dyDescent="0.25">
      <c r="A734" s="5"/>
      <c r="B734" s="5"/>
      <c r="C734" s="32" t="s">
        <v>1942</v>
      </c>
      <c r="D734" s="5"/>
      <c r="E734" s="5"/>
      <c r="F734" s="5"/>
      <c r="G734" s="5"/>
      <c r="H734" s="5"/>
      <c r="I734" s="5"/>
      <c r="J734" s="5"/>
      <c r="K734" s="5"/>
      <c r="L734" s="129"/>
      <c r="M734" s="129"/>
      <c r="N734" s="387"/>
      <c r="O734" s="379"/>
      <c r="P734" s="379"/>
      <c r="Q734" s="379"/>
      <c r="R734" s="379"/>
      <c r="S734" s="379"/>
      <c r="T734" s="379"/>
      <c r="U734" s="105"/>
      <c r="V734" s="105"/>
      <c r="W734" s="105"/>
      <c r="X734" s="105"/>
      <c r="Y734" s="5"/>
      <c r="Z734" s="5"/>
      <c r="AA734" s="5"/>
      <c r="AB734" s="5"/>
      <c r="AC734" s="5"/>
      <c r="AD734" s="5"/>
      <c r="AE734" s="5"/>
      <c r="AF734" s="5"/>
      <c r="AG734" s="5"/>
      <c r="AH734" s="5"/>
      <c r="AI734" s="5"/>
      <c r="AJ734" s="5"/>
      <c r="AK734" s="5"/>
      <c r="AL734" s="105" t="s">
        <v>1943</v>
      </c>
      <c r="AM734" s="5"/>
      <c r="AN734" s="5"/>
      <c r="AO734" s="5"/>
      <c r="AP734" s="5"/>
      <c r="AQ734" s="5"/>
      <c r="AR734" s="5"/>
      <c r="AS734" s="5"/>
      <c r="AT734" s="579" t="str">
        <f t="shared" si="26"/>
        <v/>
      </c>
      <c r="AU734" s="579"/>
      <c r="AV734" s="579" t="str">
        <f t="shared" si="27"/>
        <v>Yes</v>
      </c>
      <c r="AW734" s="579"/>
      <c r="AX734" s="109" t="s">
        <v>733</v>
      </c>
      <c r="AY734" s="5"/>
      <c r="AZ734" s="5"/>
      <c r="BA734" s="5"/>
      <c r="BB734" s="579" t="b">
        <f t="shared" si="28"/>
        <v>0</v>
      </c>
      <c r="BC734" s="579"/>
      <c r="BD734" s="5"/>
      <c r="BE734" s="5"/>
      <c r="BF734" s="5"/>
      <c r="BG734" s="5"/>
      <c r="BH734" s="5"/>
      <c r="BI734" s="5"/>
      <c r="BJ734" s="5"/>
      <c r="BK734" s="5"/>
      <c r="BL734" s="5"/>
      <c r="BM734" s="5"/>
      <c r="BN734" s="5"/>
      <c r="BO734" s="5"/>
      <c r="BP734" s="5"/>
      <c r="BQ734" s="5"/>
      <c r="BR734" s="5"/>
      <c r="BS734" s="5"/>
      <c r="BT734" s="5"/>
      <c r="BU734" s="5"/>
    </row>
    <row r="735" spans="1:73" hidden="1" x14ac:dyDescent="0.25">
      <c r="A735" s="5"/>
      <c r="B735" s="5"/>
      <c r="C735" s="32" t="s">
        <v>1944</v>
      </c>
      <c r="D735" s="5"/>
      <c r="E735" s="5"/>
      <c r="F735" s="5"/>
      <c r="G735" s="5"/>
      <c r="H735" s="5"/>
      <c r="I735" s="5"/>
      <c r="J735" s="5"/>
      <c r="K735" s="5"/>
      <c r="L735" s="129"/>
      <c r="M735" s="129"/>
      <c r="N735" s="387"/>
      <c r="O735" s="379"/>
      <c r="P735" s="379"/>
      <c r="Q735" s="379"/>
      <c r="R735" s="379"/>
      <c r="S735" s="379"/>
      <c r="T735" s="379"/>
      <c r="U735" s="105"/>
      <c r="V735" s="105"/>
      <c r="W735" s="105"/>
      <c r="X735" s="105"/>
      <c r="Y735" s="5"/>
      <c r="Z735" s="5"/>
      <c r="AA735" s="5"/>
      <c r="AB735" s="5"/>
      <c r="AC735" s="5"/>
      <c r="AD735" s="5"/>
      <c r="AE735" s="5"/>
      <c r="AF735" s="5"/>
      <c r="AG735" s="5"/>
      <c r="AH735" s="5"/>
      <c r="AI735" s="5"/>
      <c r="AJ735" s="5"/>
      <c r="AK735" s="5"/>
      <c r="AL735" s="110" t="s">
        <v>1945</v>
      </c>
      <c r="AM735" s="5"/>
      <c r="AN735" s="5"/>
      <c r="AO735" s="5"/>
      <c r="AP735" s="5"/>
      <c r="AQ735" s="5"/>
      <c r="AR735" s="5"/>
      <c r="AS735" s="5"/>
      <c r="AT735" s="579" t="str">
        <f t="shared" si="26"/>
        <v/>
      </c>
      <c r="AU735" s="579"/>
      <c r="AV735" s="579" t="str">
        <f t="shared" si="27"/>
        <v>Yes</v>
      </c>
      <c r="AW735" s="579"/>
      <c r="AX735" s="108" t="s">
        <v>725</v>
      </c>
      <c r="AY735" s="5"/>
      <c r="AZ735" s="5"/>
      <c r="BA735" s="5"/>
      <c r="BB735" s="579" t="b">
        <f t="shared" si="28"/>
        <v>0</v>
      </c>
      <c r="BC735" s="579"/>
      <c r="BD735" s="5"/>
      <c r="BE735" s="5"/>
      <c r="BF735" s="5"/>
      <c r="BG735" s="5"/>
      <c r="BH735" s="5"/>
      <c r="BI735" s="5"/>
      <c r="BJ735" s="5"/>
      <c r="BK735" s="5"/>
      <c r="BL735" s="5"/>
      <c r="BM735" s="5"/>
      <c r="BN735" s="5"/>
      <c r="BO735" s="5"/>
      <c r="BP735" s="5"/>
      <c r="BQ735" s="5"/>
      <c r="BR735" s="5"/>
      <c r="BS735" s="5"/>
      <c r="BT735" s="5"/>
      <c r="BU735" s="5"/>
    </row>
    <row r="736" spans="1:73" hidden="1" x14ac:dyDescent="0.25">
      <c r="A736" s="5"/>
      <c r="B736" s="5"/>
      <c r="C736" s="32" t="s">
        <v>1946</v>
      </c>
      <c r="D736" s="5"/>
      <c r="E736" s="5"/>
      <c r="F736" s="5"/>
      <c r="G736" s="5"/>
      <c r="H736" s="5"/>
      <c r="I736" s="5"/>
      <c r="J736" s="5"/>
      <c r="K736" s="5"/>
      <c r="L736" s="129"/>
      <c r="M736" s="129"/>
      <c r="N736" s="387"/>
      <c r="O736" s="379"/>
      <c r="P736" s="379"/>
      <c r="Q736" s="379"/>
      <c r="R736" s="379"/>
      <c r="S736" s="379"/>
      <c r="T736" s="379"/>
      <c r="U736" s="105"/>
      <c r="V736" s="105"/>
      <c r="W736" s="105"/>
      <c r="X736" s="105"/>
      <c r="Y736" s="5"/>
      <c r="Z736" s="5"/>
      <c r="AA736" s="5"/>
      <c r="AB736" s="5"/>
      <c r="AC736" s="5"/>
      <c r="AD736" s="5"/>
      <c r="AE736" s="5"/>
      <c r="AF736" s="5"/>
      <c r="AG736" s="5"/>
      <c r="AH736" s="5"/>
      <c r="AI736" s="5"/>
      <c r="AJ736" s="5"/>
      <c r="AK736" s="5"/>
      <c r="AL736" s="110" t="s">
        <v>1947</v>
      </c>
      <c r="AM736" s="5"/>
      <c r="AN736" s="5"/>
      <c r="AO736" s="5"/>
      <c r="AP736" s="5"/>
      <c r="AQ736" s="5"/>
      <c r="AR736" s="5"/>
      <c r="AS736" s="5"/>
      <c r="AT736" s="579" t="str">
        <f t="shared" si="26"/>
        <v/>
      </c>
      <c r="AU736" s="579"/>
      <c r="AV736" s="579" t="str">
        <f t="shared" si="27"/>
        <v>Yes</v>
      </c>
      <c r="AW736" s="579"/>
      <c r="AX736" s="108" t="s">
        <v>725</v>
      </c>
      <c r="AY736" s="5"/>
      <c r="AZ736" s="5"/>
      <c r="BA736" s="5"/>
      <c r="BB736" s="579" t="b">
        <f t="shared" si="28"/>
        <v>0</v>
      </c>
      <c r="BC736" s="579"/>
      <c r="BD736" s="5"/>
      <c r="BE736" s="5"/>
      <c r="BF736" s="5"/>
      <c r="BG736" s="5"/>
      <c r="BH736" s="5"/>
      <c r="BI736" s="5"/>
      <c r="BJ736" s="5"/>
      <c r="BK736" s="5"/>
      <c r="BL736" s="5"/>
      <c r="BM736" s="5"/>
      <c r="BN736" s="5"/>
      <c r="BO736" s="5"/>
      <c r="BP736" s="5"/>
      <c r="BQ736" s="5"/>
      <c r="BR736" s="5"/>
      <c r="BS736" s="5"/>
      <c r="BT736" s="5"/>
      <c r="BU736" s="5"/>
    </row>
    <row r="737" spans="1:73" hidden="1" x14ac:dyDescent="0.25">
      <c r="A737" s="5"/>
      <c r="B737" s="5"/>
      <c r="C737" s="32" t="s">
        <v>1948</v>
      </c>
      <c r="D737" s="5"/>
      <c r="E737" s="5"/>
      <c r="F737" s="5"/>
      <c r="G737" s="5"/>
      <c r="H737" s="5"/>
      <c r="I737" s="5"/>
      <c r="J737" s="5"/>
      <c r="K737" s="5"/>
      <c r="L737" s="129"/>
      <c r="M737" s="129"/>
      <c r="N737" s="387"/>
      <c r="O737" s="379"/>
      <c r="P737" s="379"/>
      <c r="Q737" s="379"/>
      <c r="R737" s="379"/>
      <c r="S737" s="379"/>
      <c r="T737" s="379"/>
      <c r="U737" s="105"/>
      <c r="V737" s="105"/>
      <c r="W737" s="105"/>
      <c r="X737" s="105"/>
      <c r="Y737" s="5"/>
      <c r="Z737" s="5"/>
      <c r="AA737" s="5"/>
      <c r="AB737" s="5"/>
      <c r="AC737" s="5"/>
      <c r="AD737" s="5"/>
      <c r="AE737" s="5"/>
      <c r="AF737" s="5"/>
      <c r="AG737" s="5"/>
      <c r="AH737" s="5"/>
      <c r="AI737" s="5"/>
      <c r="AJ737" s="5"/>
      <c r="AK737" s="5"/>
      <c r="AL737" s="110" t="s">
        <v>1949</v>
      </c>
      <c r="AM737" s="5"/>
      <c r="AN737" s="5"/>
      <c r="AO737" s="5"/>
      <c r="AP737" s="5"/>
      <c r="AQ737" s="5"/>
      <c r="AR737" s="5"/>
      <c r="AS737" s="5"/>
      <c r="AT737" s="579" t="str">
        <f t="shared" si="26"/>
        <v/>
      </c>
      <c r="AU737" s="579"/>
      <c r="AV737" s="579" t="str">
        <f t="shared" si="27"/>
        <v>Yes</v>
      </c>
      <c r="AW737" s="579"/>
      <c r="AX737" s="108" t="s">
        <v>725</v>
      </c>
      <c r="AY737" s="5"/>
      <c r="AZ737" s="5"/>
      <c r="BA737" s="5"/>
      <c r="BB737" s="579" t="b">
        <f t="shared" si="28"/>
        <v>0</v>
      </c>
      <c r="BC737" s="579"/>
      <c r="BD737" s="5"/>
      <c r="BE737" s="5"/>
      <c r="BF737" s="5"/>
      <c r="BG737" s="5"/>
      <c r="BH737" s="5"/>
      <c r="BI737" s="5"/>
      <c r="BJ737" s="5"/>
      <c r="BK737" s="5"/>
      <c r="BL737" s="5"/>
      <c r="BM737" s="5"/>
      <c r="BN737" s="5"/>
      <c r="BO737" s="5"/>
      <c r="BP737" s="5"/>
      <c r="BQ737" s="5"/>
      <c r="BR737" s="5"/>
      <c r="BS737" s="5"/>
      <c r="BT737" s="5"/>
      <c r="BU737" s="5"/>
    </row>
    <row r="738" spans="1:73" hidden="1" x14ac:dyDescent="0.25">
      <c r="A738" s="5"/>
      <c r="B738" s="5"/>
      <c r="C738" s="32" t="s">
        <v>1950</v>
      </c>
      <c r="D738" s="5"/>
      <c r="E738" s="5"/>
      <c r="F738" s="5"/>
      <c r="G738" s="5"/>
      <c r="H738" s="5"/>
      <c r="I738" s="5"/>
      <c r="J738" s="5"/>
      <c r="K738" s="5"/>
      <c r="L738" s="129"/>
      <c r="M738" s="129"/>
      <c r="N738" s="387"/>
      <c r="O738" s="379"/>
      <c r="P738" s="379"/>
      <c r="Q738" s="379"/>
      <c r="R738" s="379"/>
      <c r="S738" s="379"/>
      <c r="T738" s="379"/>
      <c r="U738" s="105"/>
      <c r="V738" s="105"/>
      <c r="W738" s="105"/>
      <c r="X738" s="105"/>
      <c r="Y738" s="5"/>
      <c r="Z738" s="5"/>
      <c r="AA738" s="5"/>
      <c r="AB738" s="5"/>
      <c r="AC738" s="5"/>
      <c r="AD738" s="5"/>
      <c r="AE738" s="5"/>
      <c r="AF738" s="5"/>
      <c r="AG738" s="5"/>
      <c r="AH738" s="5"/>
      <c r="AI738" s="5"/>
      <c r="AJ738" s="5"/>
      <c r="AK738" s="5"/>
      <c r="AL738" s="115" t="s">
        <v>1951</v>
      </c>
      <c r="AM738" s="5"/>
      <c r="AN738" s="5"/>
      <c r="AO738" s="5"/>
      <c r="AP738" s="5"/>
      <c r="AQ738" s="5"/>
      <c r="AR738" s="5"/>
      <c r="AS738" s="5"/>
      <c r="AT738" s="579" t="str">
        <f t="shared" si="26"/>
        <v/>
      </c>
      <c r="AU738" s="579"/>
      <c r="AV738" s="579" t="str">
        <f t="shared" si="27"/>
        <v>Yes</v>
      </c>
      <c r="AW738" s="579"/>
      <c r="AX738" s="108" t="s">
        <v>725</v>
      </c>
      <c r="AY738" s="5"/>
      <c r="AZ738" s="5"/>
      <c r="BA738" s="5"/>
      <c r="BB738" s="579" t="b">
        <f t="shared" si="28"/>
        <v>0</v>
      </c>
      <c r="BC738" s="579"/>
      <c r="BD738" s="5"/>
      <c r="BE738" s="5"/>
      <c r="BF738" s="5"/>
      <c r="BG738" s="5"/>
      <c r="BH738" s="5"/>
      <c r="BI738" s="5"/>
      <c r="BJ738" s="5"/>
      <c r="BK738" s="5"/>
      <c r="BL738" s="5"/>
      <c r="BM738" s="5"/>
      <c r="BN738" s="5"/>
      <c r="BO738" s="5"/>
      <c r="BP738" s="5"/>
      <c r="BQ738" s="5"/>
      <c r="BR738" s="5"/>
      <c r="BS738" s="5"/>
      <c r="BT738" s="5"/>
      <c r="BU738" s="5"/>
    </row>
    <row r="739" spans="1:73" hidden="1" x14ac:dyDescent="0.25">
      <c r="A739" s="5"/>
      <c r="B739" s="5"/>
      <c r="C739" s="32" t="s">
        <v>1952</v>
      </c>
      <c r="D739" s="5"/>
      <c r="E739" s="5"/>
      <c r="F739" s="5"/>
      <c r="G739" s="5"/>
      <c r="H739" s="5"/>
      <c r="I739" s="5"/>
      <c r="J739" s="5"/>
      <c r="K739" s="5"/>
      <c r="L739" s="129"/>
      <c r="M739" s="129"/>
      <c r="N739" s="387"/>
      <c r="O739" s="379"/>
      <c r="P739" s="379"/>
      <c r="Q739" s="379"/>
      <c r="R739" s="379"/>
      <c r="S739" s="379"/>
      <c r="T739" s="379"/>
      <c r="U739" s="105"/>
      <c r="V739" s="105"/>
      <c r="W739" s="105"/>
      <c r="X739" s="105"/>
      <c r="Y739" s="5"/>
      <c r="Z739" s="5"/>
      <c r="AA739" s="5"/>
      <c r="AB739" s="5"/>
      <c r="AC739" s="5"/>
      <c r="AD739" s="5"/>
      <c r="AE739" s="5"/>
      <c r="AF739" s="5"/>
      <c r="AG739" s="5"/>
      <c r="AH739" s="5"/>
      <c r="AI739" s="5"/>
      <c r="AJ739" s="5"/>
      <c r="AK739" s="5"/>
      <c r="AL739" s="110" t="s">
        <v>1953</v>
      </c>
      <c r="AM739" s="5"/>
      <c r="AN739" s="5"/>
      <c r="AO739" s="5"/>
      <c r="AP739" s="5"/>
      <c r="AQ739" s="5"/>
      <c r="AR739" s="5"/>
      <c r="AS739" s="5"/>
      <c r="AT739" s="579" t="str">
        <f t="shared" si="26"/>
        <v/>
      </c>
      <c r="AU739" s="579"/>
      <c r="AV739" s="579" t="str">
        <f t="shared" si="27"/>
        <v>Yes</v>
      </c>
      <c r="AW739" s="579"/>
      <c r="AX739" s="108" t="s">
        <v>725</v>
      </c>
      <c r="AY739" s="5"/>
      <c r="AZ739" s="5"/>
      <c r="BA739" s="5"/>
      <c r="BB739" s="579" t="b">
        <f t="shared" si="28"/>
        <v>0</v>
      </c>
      <c r="BC739" s="579"/>
      <c r="BD739" s="5"/>
      <c r="BE739" s="5"/>
      <c r="BF739" s="5"/>
      <c r="BG739" s="5"/>
      <c r="BH739" s="5"/>
      <c r="BI739" s="5"/>
      <c r="BJ739" s="5"/>
      <c r="BK739" s="5"/>
      <c r="BL739" s="5"/>
      <c r="BM739" s="5"/>
      <c r="BN739" s="5"/>
      <c r="BO739" s="5"/>
      <c r="BP739" s="5"/>
      <c r="BQ739" s="5"/>
      <c r="BR739" s="5"/>
      <c r="BS739" s="5"/>
      <c r="BT739" s="5"/>
      <c r="BU739" s="5"/>
    </row>
    <row r="740" spans="1:73" hidden="1" x14ac:dyDescent="0.25">
      <c r="A740" s="5"/>
      <c r="B740" s="5"/>
      <c r="C740" s="32" t="s">
        <v>1954</v>
      </c>
      <c r="D740" s="5"/>
      <c r="E740" s="5"/>
      <c r="F740" s="5"/>
      <c r="G740" s="5"/>
      <c r="H740" s="5"/>
      <c r="I740" s="5"/>
      <c r="J740" s="5"/>
      <c r="K740" s="5"/>
      <c r="L740" s="129"/>
      <c r="M740" s="129"/>
      <c r="N740" s="387"/>
      <c r="O740" s="379"/>
      <c r="P740" s="379"/>
      <c r="Q740" s="379"/>
      <c r="R740" s="379"/>
      <c r="S740" s="379"/>
      <c r="T740" s="379"/>
      <c r="U740" s="105"/>
      <c r="V740" s="105"/>
      <c r="W740" s="105"/>
      <c r="X740" s="105"/>
      <c r="Y740" s="5"/>
      <c r="Z740" s="5"/>
      <c r="AA740" s="5"/>
      <c r="AB740" s="5"/>
      <c r="AC740" s="5"/>
      <c r="AD740" s="5"/>
      <c r="AE740" s="5"/>
      <c r="AF740" s="5"/>
      <c r="AG740" s="5"/>
      <c r="AH740" s="5"/>
      <c r="AI740" s="5"/>
      <c r="AJ740" s="5"/>
      <c r="AK740" s="5"/>
      <c r="AL740" s="110" t="s">
        <v>1955</v>
      </c>
      <c r="AM740" s="5"/>
      <c r="AN740" s="5"/>
      <c r="AO740" s="5"/>
      <c r="AP740" s="5"/>
      <c r="AQ740" s="5"/>
      <c r="AR740" s="5"/>
      <c r="AS740" s="5"/>
      <c r="AT740" s="579" t="str">
        <f t="shared" si="26"/>
        <v/>
      </c>
      <c r="AU740" s="579"/>
      <c r="AV740" s="579" t="str">
        <f t="shared" si="27"/>
        <v>Yes</v>
      </c>
      <c r="AW740" s="579"/>
      <c r="AX740" s="108" t="s">
        <v>725</v>
      </c>
      <c r="AY740" s="5"/>
      <c r="AZ740" s="5"/>
      <c r="BA740" s="5"/>
      <c r="BB740" s="579" t="b">
        <f t="shared" si="28"/>
        <v>0</v>
      </c>
      <c r="BC740" s="579"/>
      <c r="BD740" s="5"/>
      <c r="BE740" s="5"/>
      <c r="BF740" s="5"/>
      <c r="BG740" s="5"/>
      <c r="BH740" s="5"/>
      <c r="BI740" s="5"/>
      <c r="BJ740" s="5"/>
      <c r="BK740" s="5"/>
      <c r="BL740" s="5"/>
      <c r="BM740" s="5"/>
      <c r="BN740" s="5"/>
      <c r="BO740" s="5"/>
      <c r="BP740" s="5"/>
      <c r="BQ740" s="5"/>
      <c r="BR740" s="5"/>
      <c r="BS740" s="5"/>
      <c r="BT740" s="5"/>
      <c r="BU740" s="5"/>
    </row>
    <row r="741" spans="1:73" hidden="1" x14ac:dyDescent="0.25">
      <c r="A741" s="5"/>
      <c r="B741" s="5"/>
      <c r="C741" s="32" t="s">
        <v>1956</v>
      </c>
      <c r="D741" s="5"/>
      <c r="E741" s="5"/>
      <c r="F741" s="5"/>
      <c r="G741" s="5"/>
      <c r="H741" s="5"/>
      <c r="I741" s="5"/>
      <c r="J741" s="5"/>
      <c r="K741" s="5"/>
      <c r="L741" s="129"/>
      <c r="M741" s="129"/>
      <c r="N741" s="387"/>
      <c r="O741" s="379"/>
      <c r="P741" s="379"/>
      <c r="Q741" s="379"/>
      <c r="R741" s="379"/>
      <c r="S741" s="379"/>
      <c r="T741" s="379"/>
      <c r="U741" s="105"/>
      <c r="V741" s="105"/>
      <c r="W741" s="105"/>
      <c r="X741" s="105"/>
      <c r="Y741" s="5"/>
      <c r="Z741" s="5"/>
      <c r="AA741" s="5"/>
      <c r="AB741" s="5"/>
      <c r="AC741" s="5"/>
      <c r="AD741" s="5"/>
      <c r="AE741" s="5"/>
      <c r="AF741" s="5"/>
      <c r="AG741" s="5"/>
      <c r="AH741" s="5"/>
      <c r="AI741" s="5"/>
      <c r="AJ741" s="5"/>
      <c r="AK741" s="5"/>
      <c r="AL741" s="105" t="s">
        <v>1957</v>
      </c>
      <c r="AM741" s="5"/>
      <c r="AN741" s="5"/>
      <c r="AO741" s="5"/>
      <c r="AP741" s="5"/>
      <c r="AQ741" s="5"/>
      <c r="AR741" s="5"/>
      <c r="AS741" s="5"/>
      <c r="AT741" s="579" t="str">
        <f t="shared" si="26"/>
        <v/>
      </c>
      <c r="AU741" s="579"/>
      <c r="AV741" s="579" t="str">
        <f t="shared" si="27"/>
        <v>Yes</v>
      </c>
      <c r="AW741" s="579"/>
      <c r="AX741" s="109" t="s">
        <v>725</v>
      </c>
      <c r="AY741" s="5"/>
      <c r="AZ741" s="5"/>
      <c r="BA741" s="5"/>
      <c r="BB741" s="579" t="b">
        <f t="shared" si="28"/>
        <v>0</v>
      </c>
      <c r="BC741" s="579"/>
      <c r="BD741" s="5"/>
      <c r="BE741" s="5"/>
      <c r="BF741" s="5"/>
      <c r="BG741" s="5"/>
      <c r="BH741" s="5"/>
      <c r="BI741" s="5"/>
      <c r="BJ741" s="5"/>
      <c r="BK741" s="5"/>
      <c r="BL741" s="5"/>
      <c r="BM741" s="5"/>
      <c r="BN741" s="5"/>
      <c r="BO741" s="5"/>
      <c r="BP741" s="5"/>
      <c r="BQ741" s="5"/>
      <c r="BR741" s="5"/>
      <c r="BS741" s="5"/>
      <c r="BT741" s="5"/>
      <c r="BU741" s="5"/>
    </row>
    <row r="742" spans="1:73" hidden="1" x14ac:dyDescent="0.25">
      <c r="A742" s="5"/>
      <c r="B742" s="5"/>
      <c r="C742" s="32" t="s">
        <v>1958</v>
      </c>
      <c r="D742" s="5"/>
      <c r="E742" s="5"/>
      <c r="F742" s="5"/>
      <c r="G742" s="5"/>
      <c r="H742" s="5"/>
      <c r="I742" s="5"/>
      <c r="J742" s="5"/>
      <c r="K742" s="5"/>
      <c r="L742" s="129"/>
      <c r="M742" s="129"/>
      <c r="N742" s="387"/>
      <c r="O742" s="379"/>
      <c r="P742" s="379"/>
      <c r="Q742" s="379"/>
      <c r="R742" s="379"/>
      <c r="S742" s="379"/>
      <c r="T742" s="379"/>
      <c r="U742" s="105"/>
      <c r="V742" s="105"/>
      <c r="W742" s="105"/>
      <c r="X742" s="105"/>
      <c r="Y742" s="5"/>
      <c r="Z742" s="5"/>
      <c r="AA742" s="5"/>
      <c r="AB742" s="5"/>
      <c r="AC742" s="5"/>
      <c r="AD742" s="5"/>
      <c r="AE742" s="5"/>
      <c r="AF742" s="5"/>
      <c r="AG742" s="5"/>
      <c r="AH742" s="5"/>
      <c r="AI742" s="5"/>
      <c r="AJ742" s="5"/>
      <c r="AK742" s="5"/>
      <c r="AL742" s="110" t="s">
        <v>1959</v>
      </c>
      <c r="AM742" s="5"/>
      <c r="AN742" s="5"/>
      <c r="AO742" s="5"/>
      <c r="AP742" s="5"/>
      <c r="AQ742" s="5"/>
      <c r="AR742" s="5"/>
      <c r="AS742" s="5"/>
      <c r="AT742" s="579" t="str">
        <f t="shared" si="26"/>
        <v/>
      </c>
      <c r="AU742" s="579"/>
      <c r="AV742" s="579" t="str">
        <f t="shared" si="27"/>
        <v>Yes</v>
      </c>
      <c r="AW742" s="579"/>
      <c r="AX742" s="108" t="s">
        <v>725</v>
      </c>
      <c r="AY742" s="5"/>
      <c r="AZ742" s="5"/>
      <c r="BA742" s="5"/>
      <c r="BB742" s="579" t="b">
        <f t="shared" si="28"/>
        <v>0</v>
      </c>
      <c r="BC742" s="579"/>
      <c r="BD742" s="5"/>
      <c r="BE742" s="5"/>
      <c r="BF742" s="5"/>
      <c r="BG742" s="5"/>
      <c r="BH742" s="5"/>
      <c r="BI742" s="5"/>
      <c r="BJ742" s="5"/>
      <c r="BK742" s="5"/>
      <c r="BL742" s="5"/>
      <c r="BM742" s="5"/>
      <c r="BN742" s="5"/>
      <c r="BO742" s="5"/>
      <c r="BP742" s="5"/>
      <c r="BQ742" s="5"/>
      <c r="BR742" s="5"/>
      <c r="BS742" s="5"/>
      <c r="BT742" s="5"/>
      <c r="BU742" s="5"/>
    </row>
    <row r="743" spans="1:73" hidden="1" x14ac:dyDescent="0.25">
      <c r="A743" s="5"/>
      <c r="B743" s="5"/>
      <c r="C743" s="32" t="s">
        <v>1960</v>
      </c>
      <c r="D743" s="5"/>
      <c r="E743" s="5"/>
      <c r="F743" s="5"/>
      <c r="G743" s="5"/>
      <c r="H743" s="5"/>
      <c r="I743" s="5"/>
      <c r="J743" s="5"/>
      <c r="K743" s="5"/>
      <c r="L743" s="129"/>
      <c r="M743" s="129"/>
      <c r="N743" s="387"/>
      <c r="O743" s="379"/>
      <c r="P743" s="379"/>
      <c r="Q743" s="379"/>
      <c r="R743" s="379"/>
      <c r="S743" s="379"/>
      <c r="T743" s="379"/>
      <c r="U743" s="105"/>
      <c r="V743" s="105"/>
      <c r="W743" s="105"/>
      <c r="X743" s="105"/>
      <c r="Y743" s="5"/>
      <c r="Z743" s="5"/>
      <c r="AA743" s="5"/>
      <c r="AB743" s="5"/>
      <c r="AC743" s="5"/>
      <c r="AD743" s="5"/>
      <c r="AE743" s="5"/>
      <c r="AF743" s="5"/>
      <c r="AG743" s="5"/>
      <c r="AH743" s="5"/>
      <c r="AI743" s="5"/>
      <c r="AJ743" s="5"/>
      <c r="AK743" s="5"/>
      <c r="AL743" s="110" t="s">
        <v>1961</v>
      </c>
      <c r="AM743" s="5"/>
      <c r="AN743" s="5"/>
      <c r="AO743" s="5"/>
      <c r="AP743" s="5"/>
      <c r="AQ743" s="5"/>
      <c r="AR743" s="5"/>
      <c r="AS743" s="5"/>
      <c r="AT743" s="579" t="str">
        <f t="shared" si="26"/>
        <v/>
      </c>
      <c r="AU743" s="579"/>
      <c r="AV743" s="579" t="str">
        <f t="shared" si="27"/>
        <v>Yes</v>
      </c>
      <c r="AW743" s="579"/>
      <c r="AX743" s="108" t="s">
        <v>725</v>
      </c>
      <c r="AY743" s="5"/>
      <c r="AZ743" s="5"/>
      <c r="BA743" s="5"/>
      <c r="BB743" s="579" t="b">
        <f t="shared" si="28"/>
        <v>0</v>
      </c>
      <c r="BC743" s="579"/>
      <c r="BD743" s="5"/>
      <c r="BE743" s="5"/>
      <c r="BF743" s="5"/>
      <c r="BG743" s="5"/>
      <c r="BH743" s="5"/>
      <c r="BI743" s="5"/>
      <c r="BJ743" s="5"/>
      <c r="BK743" s="5"/>
      <c r="BL743" s="5"/>
      <c r="BM743" s="5"/>
      <c r="BN743" s="5"/>
      <c r="BO743" s="5"/>
      <c r="BP743" s="5"/>
      <c r="BQ743" s="5"/>
      <c r="BR743" s="5"/>
      <c r="BS743" s="5"/>
      <c r="BT743" s="5"/>
      <c r="BU743" s="5"/>
    </row>
    <row r="744" spans="1:73" hidden="1" x14ac:dyDescent="0.25">
      <c r="A744" s="5"/>
      <c r="B744" s="5"/>
      <c r="C744" s="32" t="s">
        <v>1962</v>
      </c>
      <c r="D744" s="5"/>
      <c r="E744" s="5"/>
      <c r="F744" s="5"/>
      <c r="G744" s="5"/>
      <c r="H744" s="5"/>
      <c r="I744" s="5"/>
      <c r="J744" s="5"/>
      <c r="K744" s="5"/>
      <c r="L744" s="129"/>
      <c r="M744" s="129"/>
      <c r="N744" s="387"/>
      <c r="O744" s="379"/>
      <c r="P744" s="379"/>
      <c r="Q744" s="379"/>
      <c r="R744" s="379"/>
      <c r="S744" s="379"/>
      <c r="T744" s="379"/>
      <c r="U744" s="105"/>
      <c r="V744" s="105"/>
      <c r="W744" s="105"/>
      <c r="X744" s="105"/>
      <c r="Y744" s="5"/>
      <c r="Z744" s="5"/>
      <c r="AA744" s="5"/>
      <c r="AB744" s="5"/>
      <c r="AC744" s="5"/>
      <c r="AD744" s="5"/>
      <c r="AE744" s="5"/>
      <c r="AF744" s="5"/>
      <c r="AG744" s="5"/>
      <c r="AH744" s="5"/>
      <c r="AI744" s="5"/>
      <c r="AJ744" s="5"/>
      <c r="AK744" s="5"/>
      <c r="AL744" s="110" t="s">
        <v>1963</v>
      </c>
      <c r="AM744" s="5"/>
      <c r="AN744" s="5"/>
      <c r="AO744" s="5"/>
      <c r="AP744" s="5"/>
      <c r="AQ744" s="5"/>
      <c r="AR744" s="5"/>
      <c r="AS744" s="5"/>
      <c r="AT744" s="579" t="str">
        <f t="shared" si="26"/>
        <v/>
      </c>
      <c r="AU744" s="579"/>
      <c r="AV744" s="579" t="str">
        <f t="shared" si="27"/>
        <v>Yes</v>
      </c>
      <c r="AW744" s="579"/>
      <c r="AX744" s="108" t="s">
        <v>725</v>
      </c>
      <c r="AY744" s="5"/>
      <c r="AZ744" s="5"/>
      <c r="BA744" s="5"/>
      <c r="BB744" s="579" t="b">
        <f t="shared" si="28"/>
        <v>0</v>
      </c>
      <c r="BC744" s="579"/>
      <c r="BD744" s="5"/>
      <c r="BE744" s="5"/>
      <c r="BF744" s="5"/>
      <c r="BG744" s="5"/>
      <c r="BH744" s="5"/>
      <c r="BI744" s="5"/>
      <c r="BJ744" s="5"/>
      <c r="BK744" s="5"/>
      <c r="BL744" s="5"/>
      <c r="BM744" s="5"/>
      <c r="BN744" s="5"/>
      <c r="BO744" s="5"/>
      <c r="BP744" s="5"/>
      <c r="BQ744" s="5"/>
      <c r="BR744" s="5"/>
      <c r="BS744" s="5"/>
      <c r="BT744" s="5"/>
      <c r="BU744" s="5"/>
    </row>
    <row r="745" spans="1:73" hidden="1" x14ac:dyDescent="0.25">
      <c r="A745" s="5"/>
      <c r="B745" s="5"/>
      <c r="C745" s="32" t="s">
        <v>1964</v>
      </c>
      <c r="D745" s="5"/>
      <c r="E745" s="5"/>
      <c r="F745" s="5"/>
      <c r="G745" s="5"/>
      <c r="H745" s="5"/>
      <c r="I745" s="5"/>
      <c r="J745" s="5"/>
      <c r="K745" s="5"/>
      <c r="L745" s="129"/>
      <c r="M745" s="129"/>
      <c r="N745" s="387"/>
      <c r="O745" s="379"/>
      <c r="P745" s="379"/>
      <c r="Q745" s="379"/>
      <c r="R745" s="379"/>
      <c r="S745" s="379"/>
      <c r="T745" s="379"/>
      <c r="U745" s="105"/>
      <c r="V745" s="105"/>
      <c r="W745" s="105"/>
      <c r="X745" s="105"/>
      <c r="Y745" s="5"/>
      <c r="Z745" s="5"/>
      <c r="AA745" s="5"/>
      <c r="AB745" s="5"/>
      <c r="AC745" s="5"/>
      <c r="AD745" s="5"/>
      <c r="AE745" s="5"/>
      <c r="AF745" s="5"/>
      <c r="AG745" s="5"/>
      <c r="AH745" s="5"/>
      <c r="AI745" s="5"/>
      <c r="AJ745" s="5"/>
      <c r="AK745" s="5"/>
      <c r="AL745" s="105" t="s">
        <v>1965</v>
      </c>
      <c r="AM745" s="5"/>
      <c r="AN745" s="5"/>
      <c r="AO745" s="5"/>
      <c r="AP745" s="5"/>
      <c r="AQ745" s="5"/>
      <c r="AR745" s="5"/>
      <c r="AS745" s="5"/>
      <c r="AT745" s="579" t="str">
        <f t="shared" si="26"/>
        <v/>
      </c>
      <c r="AU745" s="579"/>
      <c r="AV745" s="579" t="str">
        <f t="shared" si="27"/>
        <v>Yes</v>
      </c>
      <c r="AW745" s="579"/>
      <c r="AX745" s="109" t="s">
        <v>733</v>
      </c>
      <c r="AY745" s="5"/>
      <c r="AZ745" s="5"/>
      <c r="BA745" s="5"/>
      <c r="BB745" s="579" t="b">
        <f t="shared" si="28"/>
        <v>0</v>
      </c>
      <c r="BC745" s="579"/>
      <c r="BD745" s="5"/>
      <c r="BE745" s="5"/>
      <c r="BF745" s="5"/>
      <c r="BG745" s="5"/>
      <c r="BH745" s="5"/>
      <c r="BI745" s="5"/>
      <c r="BJ745" s="5"/>
      <c r="BK745" s="5"/>
      <c r="BL745" s="5"/>
      <c r="BM745" s="5"/>
      <c r="BN745" s="5"/>
      <c r="BO745" s="5"/>
      <c r="BP745" s="5"/>
      <c r="BQ745" s="5"/>
      <c r="BR745" s="5"/>
      <c r="BS745" s="5"/>
      <c r="BT745" s="5"/>
      <c r="BU745" s="5"/>
    </row>
    <row r="746" spans="1:73" hidden="1" x14ac:dyDescent="0.25">
      <c r="A746" s="5"/>
      <c r="B746" s="5"/>
      <c r="C746" s="32" t="s">
        <v>1966</v>
      </c>
      <c r="D746" s="5"/>
      <c r="E746" s="5"/>
      <c r="F746" s="5"/>
      <c r="G746" s="5"/>
      <c r="H746" s="5"/>
      <c r="I746" s="5"/>
      <c r="J746" s="5"/>
      <c r="K746" s="5"/>
      <c r="L746" s="129"/>
      <c r="M746" s="129"/>
      <c r="N746" s="387"/>
      <c r="O746" s="379"/>
      <c r="P746" s="379"/>
      <c r="Q746" s="379"/>
      <c r="R746" s="379"/>
      <c r="S746" s="379"/>
      <c r="T746" s="379"/>
      <c r="U746" s="105"/>
      <c r="V746" s="105"/>
      <c r="W746" s="105"/>
      <c r="X746" s="105"/>
      <c r="Y746" s="5"/>
      <c r="Z746" s="5"/>
      <c r="AA746" s="5"/>
      <c r="AB746" s="5"/>
      <c r="AC746" s="5"/>
      <c r="AD746" s="5"/>
      <c r="AE746" s="5"/>
      <c r="AF746" s="5"/>
      <c r="AG746" s="5"/>
      <c r="AH746" s="5"/>
      <c r="AI746" s="5"/>
      <c r="AJ746" s="5"/>
      <c r="AK746" s="5"/>
      <c r="AL746" s="105" t="s">
        <v>1967</v>
      </c>
      <c r="AM746" s="5"/>
      <c r="AN746" s="5"/>
      <c r="AO746" s="5"/>
      <c r="AP746" s="5"/>
      <c r="AQ746" s="5"/>
      <c r="AR746" s="5"/>
      <c r="AS746" s="5"/>
      <c r="AT746" s="579" t="str">
        <f t="shared" si="26"/>
        <v/>
      </c>
      <c r="AU746" s="579"/>
      <c r="AV746" s="579" t="str">
        <f t="shared" si="27"/>
        <v>Yes</v>
      </c>
      <c r="AW746" s="579"/>
      <c r="AX746" s="109" t="s">
        <v>733</v>
      </c>
      <c r="AY746" s="5"/>
      <c r="AZ746" s="5"/>
      <c r="BA746" s="5"/>
      <c r="BB746" s="579" t="b">
        <f t="shared" si="28"/>
        <v>0</v>
      </c>
      <c r="BC746" s="579"/>
      <c r="BD746" s="5"/>
      <c r="BE746" s="5"/>
      <c r="BF746" s="5"/>
      <c r="BG746" s="5"/>
      <c r="BH746" s="5"/>
      <c r="BI746" s="5"/>
      <c r="BJ746" s="5"/>
      <c r="BK746" s="5"/>
      <c r="BL746" s="5"/>
      <c r="BM746" s="5"/>
      <c r="BN746" s="5"/>
      <c r="BO746" s="5"/>
      <c r="BP746" s="5"/>
      <c r="BQ746" s="5"/>
      <c r="BR746" s="5"/>
      <c r="BS746" s="5"/>
      <c r="BT746" s="5"/>
      <c r="BU746" s="5"/>
    </row>
    <row r="747" spans="1:73" hidden="1" x14ac:dyDescent="0.25">
      <c r="A747" s="5"/>
      <c r="B747" s="5"/>
      <c r="C747" s="32" t="s">
        <v>1968</v>
      </c>
      <c r="D747" s="5"/>
      <c r="E747" s="5"/>
      <c r="F747" s="5"/>
      <c r="G747" s="5"/>
      <c r="H747" s="5"/>
      <c r="I747" s="5"/>
      <c r="J747" s="5"/>
      <c r="K747" s="5"/>
      <c r="L747" s="129"/>
      <c r="M747" s="129"/>
      <c r="N747" s="387"/>
      <c r="O747" s="379"/>
      <c r="P747" s="379"/>
      <c r="Q747" s="379"/>
      <c r="R747" s="379"/>
      <c r="S747" s="379"/>
      <c r="T747" s="379"/>
      <c r="U747" s="105"/>
      <c r="V747" s="105"/>
      <c r="W747" s="105"/>
      <c r="X747" s="105"/>
      <c r="Y747" s="5"/>
      <c r="Z747" s="5"/>
      <c r="AA747" s="5"/>
      <c r="AB747" s="5"/>
      <c r="AC747" s="5"/>
      <c r="AD747" s="5"/>
      <c r="AE747" s="5"/>
      <c r="AF747" s="5"/>
      <c r="AG747" s="5"/>
      <c r="AH747" s="5"/>
      <c r="AI747" s="5"/>
      <c r="AJ747" s="5"/>
      <c r="AK747" s="5"/>
      <c r="AL747" s="115" t="s">
        <v>1969</v>
      </c>
      <c r="AM747" s="5"/>
      <c r="AN747" s="5"/>
      <c r="AO747" s="5"/>
      <c r="AP747" s="5"/>
      <c r="AQ747" s="5"/>
      <c r="AR747" s="5"/>
      <c r="AS747" s="5"/>
      <c r="AT747" s="579" t="str">
        <f t="shared" si="26"/>
        <v/>
      </c>
      <c r="AU747" s="579"/>
      <c r="AV747" s="579" t="str">
        <f t="shared" si="27"/>
        <v>Yes</v>
      </c>
      <c r="AW747" s="579"/>
      <c r="AX747" s="108" t="s">
        <v>725</v>
      </c>
      <c r="AY747" s="5"/>
      <c r="AZ747" s="5"/>
      <c r="BA747" s="5"/>
      <c r="BB747" s="579" t="b">
        <f t="shared" si="28"/>
        <v>0</v>
      </c>
      <c r="BC747" s="579"/>
      <c r="BD747" s="5"/>
      <c r="BE747" s="5"/>
      <c r="BF747" s="5"/>
      <c r="BG747" s="5"/>
      <c r="BH747" s="5"/>
      <c r="BI747" s="5"/>
      <c r="BJ747" s="5"/>
      <c r="BK747" s="5"/>
      <c r="BL747" s="5"/>
      <c r="BM747" s="5"/>
      <c r="BN747" s="5"/>
      <c r="BO747" s="5"/>
      <c r="BP747" s="5"/>
      <c r="BQ747" s="5"/>
      <c r="BR747" s="5"/>
      <c r="BS747" s="5"/>
      <c r="BT747" s="5"/>
      <c r="BU747" s="5"/>
    </row>
    <row r="748" spans="1:73" hidden="1" x14ac:dyDescent="0.25">
      <c r="A748" s="5"/>
      <c r="B748" s="5"/>
      <c r="C748" s="32" t="s">
        <v>1970</v>
      </c>
      <c r="D748" s="5"/>
      <c r="E748" s="5"/>
      <c r="F748" s="5"/>
      <c r="G748" s="5"/>
      <c r="H748" s="5"/>
      <c r="I748" s="5"/>
      <c r="J748" s="5"/>
      <c r="K748" s="5"/>
      <c r="L748" s="129"/>
      <c r="M748" s="129"/>
      <c r="N748" s="387"/>
      <c r="O748" s="379"/>
      <c r="P748" s="379"/>
      <c r="Q748" s="379"/>
      <c r="R748" s="379"/>
      <c r="S748" s="379"/>
      <c r="T748" s="379"/>
      <c r="U748" s="105"/>
      <c r="V748" s="105"/>
      <c r="W748" s="105"/>
      <c r="X748" s="105"/>
      <c r="Y748" s="5"/>
      <c r="Z748" s="5"/>
      <c r="AA748" s="5"/>
      <c r="AB748" s="5"/>
      <c r="AC748" s="5"/>
      <c r="AD748" s="5"/>
      <c r="AE748" s="5"/>
      <c r="AF748" s="5"/>
      <c r="AG748" s="5"/>
      <c r="AH748" s="5"/>
      <c r="AI748" s="5"/>
      <c r="AJ748" s="5"/>
      <c r="AK748" s="5"/>
      <c r="AL748" s="110" t="s">
        <v>1971</v>
      </c>
      <c r="AM748" s="5"/>
      <c r="AN748" s="5"/>
      <c r="AO748" s="5"/>
      <c r="AP748" s="5"/>
      <c r="AQ748" s="5"/>
      <c r="AR748" s="5"/>
      <c r="AS748" s="5"/>
      <c r="AT748" s="579" t="str">
        <f t="shared" si="26"/>
        <v/>
      </c>
      <c r="AU748" s="579"/>
      <c r="AV748" s="579" t="str">
        <f t="shared" si="27"/>
        <v>Yes</v>
      </c>
      <c r="AW748" s="579"/>
      <c r="AX748" s="108" t="s">
        <v>725</v>
      </c>
      <c r="AY748" s="5"/>
      <c r="AZ748" s="5"/>
      <c r="BA748" s="5"/>
      <c r="BB748" s="579" t="b">
        <f t="shared" si="28"/>
        <v>0</v>
      </c>
      <c r="BC748" s="579"/>
      <c r="BD748" s="5"/>
      <c r="BE748" s="5"/>
      <c r="BF748" s="5"/>
      <c r="BG748" s="5"/>
      <c r="BH748" s="5"/>
      <c r="BI748" s="5"/>
      <c r="BJ748" s="5"/>
      <c r="BK748" s="5"/>
      <c r="BL748" s="5"/>
      <c r="BM748" s="5"/>
      <c r="BN748" s="5"/>
      <c r="BO748" s="5"/>
      <c r="BP748" s="5"/>
      <c r="BQ748" s="5"/>
      <c r="BR748" s="5"/>
      <c r="BS748" s="5"/>
      <c r="BT748" s="5"/>
      <c r="BU748" s="5"/>
    </row>
    <row r="749" spans="1:73" hidden="1" x14ac:dyDescent="0.25">
      <c r="A749" s="5"/>
      <c r="B749" s="5"/>
      <c r="C749" s="32" t="s">
        <v>1972</v>
      </c>
      <c r="D749" s="5"/>
      <c r="E749" s="5"/>
      <c r="F749" s="5"/>
      <c r="G749" s="5"/>
      <c r="H749" s="5"/>
      <c r="I749" s="5"/>
      <c r="J749" s="5"/>
      <c r="K749" s="5"/>
      <c r="L749" s="129"/>
      <c r="M749" s="129"/>
      <c r="N749" s="387"/>
      <c r="O749" s="379"/>
      <c r="P749" s="379"/>
      <c r="Q749" s="379"/>
      <c r="R749" s="379"/>
      <c r="S749" s="379"/>
      <c r="T749" s="379"/>
      <c r="U749" s="105"/>
      <c r="V749" s="105"/>
      <c r="W749" s="105"/>
      <c r="X749" s="105"/>
      <c r="Y749" s="5"/>
      <c r="Z749" s="5"/>
      <c r="AA749" s="5"/>
      <c r="AB749" s="5"/>
      <c r="AC749" s="5"/>
      <c r="AD749" s="5"/>
      <c r="AE749" s="5"/>
      <c r="AF749" s="5"/>
      <c r="AG749" s="5"/>
      <c r="AH749" s="5"/>
      <c r="AI749" s="5"/>
      <c r="AJ749" s="5"/>
      <c r="AK749" s="5"/>
      <c r="AL749" s="105" t="s">
        <v>1973</v>
      </c>
      <c r="AM749" s="5"/>
      <c r="AN749" s="5"/>
      <c r="AO749" s="5"/>
      <c r="AP749" s="5"/>
      <c r="AQ749" s="5"/>
      <c r="AR749" s="5"/>
      <c r="AS749" s="5"/>
      <c r="AT749" s="579" t="str">
        <f t="shared" si="26"/>
        <v/>
      </c>
      <c r="AU749" s="579"/>
      <c r="AV749" s="579" t="str">
        <f t="shared" si="27"/>
        <v>Yes</v>
      </c>
      <c r="AW749" s="579"/>
      <c r="AX749" s="109" t="s">
        <v>733</v>
      </c>
      <c r="AY749" s="5"/>
      <c r="AZ749" s="5"/>
      <c r="BA749" s="5"/>
      <c r="BB749" s="579" t="b">
        <f t="shared" si="28"/>
        <v>0</v>
      </c>
      <c r="BC749" s="579"/>
      <c r="BD749" s="5"/>
      <c r="BE749" s="5"/>
      <c r="BF749" s="5"/>
      <c r="BG749" s="5"/>
      <c r="BH749" s="5"/>
      <c r="BI749" s="5"/>
      <c r="BJ749" s="5"/>
      <c r="BK749" s="5"/>
      <c r="BL749" s="5"/>
      <c r="BM749" s="5"/>
      <c r="BN749" s="5"/>
      <c r="BO749" s="5"/>
      <c r="BP749" s="5"/>
      <c r="BQ749" s="5"/>
      <c r="BR749" s="5"/>
      <c r="BS749" s="5"/>
      <c r="BT749" s="5"/>
      <c r="BU749" s="5"/>
    </row>
    <row r="750" spans="1:73" hidden="1" x14ac:dyDescent="0.25">
      <c r="A750" s="5"/>
      <c r="B750" s="5"/>
      <c r="C750" s="32" t="s">
        <v>1974</v>
      </c>
      <c r="D750" s="5"/>
      <c r="E750" s="5"/>
      <c r="F750" s="5"/>
      <c r="G750" s="5"/>
      <c r="H750" s="5"/>
      <c r="I750" s="5"/>
      <c r="J750" s="5"/>
      <c r="K750" s="5"/>
      <c r="L750" s="129"/>
      <c r="M750" s="129"/>
      <c r="N750" s="387"/>
      <c r="O750" s="379"/>
      <c r="P750" s="379"/>
      <c r="Q750" s="379"/>
      <c r="R750" s="379"/>
      <c r="S750" s="379"/>
      <c r="T750" s="379"/>
      <c r="U750" s="105"/>
      <c r="V750" s="105"/>
      <c r="W750" s="105"/>
      <c r="X750" s="105"/>
      <c r="Y750" s="5"/>
      <c r="Z750" s="5"/>
      <c r="AA750" s="5"/>
      <c r="AB750" s="5"/>
      <c r="AC750" s="5"/>
      <c r="AD750" s="5"/>
      <c r="AE750" s="5"/>
      <c r="AF750" s="5"/>
      <c r="AG750" s="5"/>
      <c r="AH750" s="5"/>
      <c r="AI750" s="5"/>
      <c r="AJ750" s="5"/>
      <c r="AK750" s="5"/>
      <c r="AL750" s="110" t="s">
        <v>1975</v>
      </c>
      <c r="AM750" s="5"/>
      <c r="AN750" s="5"/>
      <c r="AO750" s="5"/>
      <c r="AP750" s="5"/>
      <c r="AQ750" s="5"/>
      <c r="AR750" s="5"/>
      <c r="AS750" s="5"/>
      <c r="AT750" s="579" t="str">
        <f t="shared" si="26"/>
        <v/>
      </c>
      <c r="AU750" s="579"/>
      <c r="AV750" s="579" t="str">
        <f t="shared" si="27"/>
        <v>Yes</v>
      </c>
      <c r="AW750" s="579"/>
      <c r="AX750" s="108" t="s">
        <v>725</v>
      </c>
      <c r="AY750" s="5"/>
      <c r="AZ750" s="5"/>
      <c r="BA750" s="5"/>
      <c r="BB750" s="579" t="b">
        <f t="shared" si="28"/>
        <v>0</v>
      </c>
      <c r="BC750" s="579"/>
      <c r="BD750" s="5"/>
      <c r="BE750" s="5"/>
      <c r="BF750" s="5"/>
      <c r="BG750" s="5"/>
      <c r="BH750" s="5"/>
      <c r="BI750" s="5"/>
      <c r="BJ750" s="5"/>
      <c r="BK750" s="5"/>
      <c r="BL750" s="5"/>
      <c r="BM750" s="5"/>
      <c r="BN750" s="5"/>
      <c r="BO750" s="5"/>
      <c r="BP750" s="5"/>
      <c r="BQ750" s="5"/>
      <c r="BR750" s="5"/>
      <c r="BS750" s="5"/>
      <c r="BT750" s="5"/>
      <c r="BU750" s="5"/>
    </row>
    <row r="751" spans="1:73" hidden="1" x14ac:dyDescent="0.25">
      <c r="A751" s="5"/>
      <c r="B751" s="5"/>
      <c r="C751" s="32" t="s">
        <v>1976</v>
      </c>
      <c r="D751" s="5"/>
      <c r="E751" s="5"/>
      <c r="F751" s="5"/>
      <c r="G751" s="5"/>
      <c r="H751" s="5"/>
      <c r="I751" s="5"/>
      <c r="J751" s="5"/>
      <c r="K751" s="5"/>
      <c r="L751" s="129"/>
      <c r="M751" s="129"/>
      <c r="N751" s="387"/>
      <c r="O751" s="379"/>
      <c r="P751" s="379"/>
      <c r="Q751" s="379"/>
      <c r="R751" s="379"/>
      <c r="S751" s="379"/>
      <c r="T751" s="379"/>
      <c r="U751" s="105"/>
      <c r="V751" s="105"/>
      <c r="W751" s="105"/>
      <c r="X751" s="105"/>
      <c r="Y751" s="5"/>
      <c r="Z751" s="5"/>
      <c r="AA751" s="5"/>
      <c r="AB751" s="5"/>
      <c r="AC751" s="5"/>
      <c r="AD751" s="5"/>
      <c r="AE751" s="5"/>
      <c r="AF751" s="5"/>
      <c r="AG751" s="5"/>
      <c r="AH751" s="5"/>
      <c r="AI751" s="5"/>
      <c r="AJ751" s="5"/>
      <c r="AK751" s="5"/>
      <c r="AL751" s="110" t="s">
        <v>1977</v>
      </c>
      <c r="AM751" s="5"/>
      <c r="AN751" s="5"/>
      <c r="AO751" s="5"/>
      <c r="AP751" s="5"/>
      <c r="AQ751" s="5"/>
      <c r="AR751" s="5"/>
      <c r="AS751" s="5"/>
      <c r="AT751" s="579" t="str">
        <f t="shared" si="26"/>
        <v/>
      </c>
      <c r="AU751" s="579"/>
      <c r="AV751" s="579" t="str">
        <f t="shared" si="27"/>
        <v>Yes</v>
      </c>
      <c r="AW751" s="579"/>
      <c r="AX751" s="108" t="s">
        <v>725</v>
      </c>
      <c r="AY751" s="5"/>
      <c r="AZ751" s="5"/>
      <c r="BA751" s="5"/>
      <c r="BB751" s="579" t="b">
        <f t="shared" si="28"/>
        <v>0</v>
      </c>
      <c r="BC751" s="579"/>
      <c r="BD751" s="5"/>
      <c r="BE751" s="5"/>
      <c r="BF751" s="5"/>
      <c r="BG751" s="5"/>
      <c r="BH751" s="5"/>
      <c r="BI751" s="5"/>
      <c r="BJ751" s="5"/>
      <c r="BK751" s="5"/>
      <c r="BL751" s="5"/>
      <c r="BM751" s="5"/>
      <c r="BN751" s="5"/>
      <c r="BO751" s="5"/>
      <c r="BP751" s="5"/>
      <c r="BQ751" s="5"/>
      <c r="BR751" s="5"/>
      <c r="BS751" s="5"/>
      <c r="BT751" s="5"/>
      <c r="BU751" s="5"/>
    </row>
    <row r="752" spans="1:73" hidden="1" x14ac:dyDescent="0.25">
      <c r="A752" s="5"/>
      <c r="B752" s="5"/>
      <c r="C752" s="32" t="s">
        <v>1978</v>
      </c>
      <c r="D752" s="5"/>
      <c r="E752" s="5"/>
      <c r="F752" s="5"/>
      <c r="G752" s="5"/>
      <c r="H752" s="5"/>
      <c r="I752" s="5"/>
      <c r="J752" s="5"/>
      <c r="K752" s="5"/>
      <c r="L752" s="129"/>
      <c r="M752" s="129"/>
      <c r="N752" s="387"/>
      <c r="O752" s="379"/>
      <c r="P752" s="379"/>
      <c r="Q752" s="379"/>
      <c r="R752" s="379"/>
      <c r="S752" s="379"/>
      <c r="T752" s="379"/>
      <c r="U752" s="105"/>
      <c r="V752" s="105"/>
      <c r="W752" s="105"/>
      <c r="X752" s="105"/>
      <c r="Y752" s="5"/>
      <c r="Z752" s="5"/>
      <c r="AA752" s="5"/>
      <c r="AB752" s="5"/>
      <c r="AC752" s="5"/>
      <c r="AD752" s="5"/>
      <c r="AE752" s="5"/>
      <c r="AF752" s="5"/>
      <c r="AG752" s="5"/>
      <c r="AH752" s="5"/>
      <c r="AI752" s="5"/>
      <c r="AJ752" s="5"/>
      <c r="AK752" s="5"/>
      <c r="AL752" s="105" t="s">
        <v>1979</v>
      </c>
      <c r="AM752" s="5"/>
      <c r="AN752" s="5"/>
      <c r="AO752" s="5"/>
      <c r="AP752" s="5"/>
      <c r="AQ752" s="5"/>
      <c r="AR752" s="5"/>
      <c r="AS752" s="5"/>
      <c r="AT752" s="579" t="str">
        <f t="shared" si="26"/>
        <v/>
      </c>
      <c r="AU752" s="579"/>
      <c r="AV752" s="579" t="str">
        <f t="shared" si="27"/>
        <v>Yes</v>
      </c>
      <c r="AW752" s="579"/>
      <c r="AX752" s="109" t="s">
        <v>733</v>
      </c>
      <c r="AY752" s="5"/>
      <c r="AZ752" s="5"/>
      <c r="BA752" s="5"/>
      <c r="BB752" s="579" t="b">
        <f t="shared" si="28"/>
        <v>0</v>
      </c>
      <c r="BC752" s="579"/>
      <c r="BD752" s="5"/>
      <c r="BE752" s="5"/>
      <c r="BF752" s="5"/>
      <c r="BG752" s="5"/>
      <c r="BH752" s="5"/>
      <c r="BI752" s="5"/>
      <c r="BJ752" s="5"/>
      <c r="BK752" s="5"/>
      <c r="BL752" s="5"/>
      <c r="BM752" s="5"/>
      <c r="BN752" s="5"/>
      <c r="BO752" s="5"/>
      <c r="BP752" s="5"/>
      <c r="BQ752" s="5"/>
      <c r="BR752" s="5"/>
      <c r="BS752" s="5"/>
      <c r="BT752" s="5"/>
      <c r="BU752" s="5"/>
    </row>
    <row r="753" spans="1:73" hidden="1" x14ac:dyDescent="0.25">
      <c r="A753" s="5"/>
      <c r="B753" s="5"/>
      <c r="C753" s="32" t="s">
        <v>1980</v>
      </c>
      <c r="D753" s="5"/>
      <c r="E753" s="5"/>
      <c r="F753" s="5"/>
      <c r="G753" s="5"/>
      <c r="H753" s="5"/>
      <c r="I753" s="5"/>
      <c r="J753" s="5"/>
      <c r="K753" s="5"/>
      <c r="L753" s="129"/>
      <c r="M753" s="129"/>
      <c r="N753" s="387"/>
      <c r="O753" s="379"/>
      <c r="P753" s="379"/>
      <c r="Q753" s="379"/>
      <c r="R753" s="379"/>
      <c r="S753" s="379"/>
      <c r="T753" s="379"/>
      <c r="U753" s="105"/>
      <c r="V753" s="105"/>
      <c r="W753" s="105"/>
      <c r="X753" s="105"/>
      <c r="Y753" s="5"/>
      <c r="Z753" s="5"/>
      <c r="AA753" s="5"/>
      <c r="AB753" s="5"/>
      <c r="AC753" s="5"/>
      <c r="AD753" s="5"/>
      <c r="AE753" s="5"/>
      <c r="AF753" s="5"/>
      <c r="AG753" s="5"/>
      <c r="AH753" s="5"/>
      <c r="AI753" s="5"/>
      <c r="AJ753" s="5"/>
      <c r="AK753" s="5"/>
      <c r="AL753" s="105" t="s">
        <v>1981</v>
      </c>
      <c r="AM753" s="5"/>
      <c r="AN753" s="5"/>
      <c r="AO753" s="5"/>
      <c r="AP753" s="5"/>
      <c r="AQ753" s="5"/>
      <c r="AR753" s="5"/>
      <c r="AS753" s="5"/>
      <c r="AT753" s="579" t="str">
        <f t="shared" si="26"/>
        <v/>
      </c>
      <c r="AU753" s="579"/>
      <c r="AV753" s="579" t="str">
        <f t="shared" si="27"/>
        <v>Yes</v>
      </c>
      <c r="AW753" s="579"/>
      <c r="AX753" s="109" t="s">
        <v>733</v>
      </c>
      <c r="AY753" s="5"/>
      <c r="AZ753" s="5"/>
      <c r="BA753" s="5"/>
      <c r="BB753" s="579" t="b">
        <f t="shared" si="28"/>
        <v>0</v>
      </c>
      <c r="BC753" s="579"/>
      <c r="BD753" s="5"/>
      <c r="BE753" s="5"/>
      <c r="BF753" s="5"/>
      <c r="BG753" s="5"/>
      <c r="BH753" s="5"/>
      <c r="BI753" s="5"/>
      <c r="BJ753" s="5"/>
      <c r="BK753" s="5"/>
      <c r="BL753" s="5"/>
      <c r="BM753" s="5"/>
      <c r="BN753" s="5"/>
      <c r="BO753" s="5"/>
      <c r="BP753" s="5"/>
      <c r="BQ753" s="5"/>
      <c r="BR753" s="5"/>
      <c r="BS753" s="5"/>
      <c r="BT753" s="5"/>
      <c r="BU753" s="5"/>
    </row>
    <row r="754" spans="1:73" hidden="1" x14ac:dyDescent="0.25">
      <c r="A754" s="5"/>
      <c r="B754" s="5"/>
      <c r="C754" s="32" t="s">
        <v>1982</v>
      </c>
      <c r="D754" s="5"/>
      <c r="E754" s="5"/>
      <c r="F754" s="5"/>
      <c r="G754" s="5"/>
      <c r="H754" s="5"/>
      <c r="I754" s="5"/>
      <c r="J754" s="5"/>
      <c r="K754" s="5"/>
      <c r="L754" s="129"/>
      <c r="M754" s="129"/>
      <c r="N754" s="387"/>
      <c r="O754" s="379"/>
      <c r="P754" s="379"/>
      <c r="Q754" s="379"/>
      <c r="R754" s="379"/>
      <c r="S754" s="379"/>
      <c r="T754" s="379"/>
      <c r="U754" s="105"/>
      <c r="V754" s="105"/>
      <c r="W754" s="105"/>
      <c r="X754" s="105"/>
      <c r="Y754" s="5"/>
      <c r="Z754" s="5"/>
      <c r="AA754" s="5"/>
      <c r="AB754" s="5"/>
      <c r="AC754" s="5"/>
      <c r="AD754" s="5"/>
      <c r="AE754" s="5"/>
      <c r="AF754" s="5"/>
      <c r="AG754" s="5"/>
      <c r="AH754" s="5"/>
      <c r="AI754" s="5"/>
      <c r="AJ754" s="5"/>
      <c r="AK754" s="5"/>
      <c r="AL754" s="105" t="s">
        <v>1569</v>
      </c>
      <c r="AM754" s="5"/>
      <c r="AN754" s="5"/>
      <c r="AO754" s="5"/>
      <c r="AP754" s="5"/>
      <c r="AQ754" s="5"/>
      <c r="AR754" s="5"/>
      <c r="AS754" s="5"/>
      <c r="AT754" s="579" t="str">
        <f t="shared" si="26"/>
        <v/>
      </c>
      <c r="AU754" s="579"/>
      <c r="AV754" s="579" t="str">
        <f t="shared" si="27"/>
        <v>Yes</v>
      </c>
      <c r="AW754" s="579"/>
      <c r="AX754" s="109" t="s">
        <v>733</v>
      </c>
      <c r="AY754" s="5"/>
      <c r="AZ754" s="5"/>
      <c r="BA754" s="5"/>
      <c r="BB754" s="579" t="b">
        <f t="shared" si="28"/>
        <v>0</v>
      </c>
      <c r="BC754" s="579"/>
      <c r="BD754" s="5"/>
      <c r="BE754" s="5"/>
      <c r="BF754" s="5"/>
      <c r="BG754" s="5"/>
      <c r="BH754" s="5"/>
      <c r="BI754" s="5"/>
      <c r="BJ754" s="5"/>
      <c r="BK754" s="5"/>
      <c r="BL754" s="5"/>
      <c r="BM754" s="5"/>
      <c r="BN754" s="5"/>
      <c r="BO754" s="5"/>
      <c r="BP754" s="5"/>
      <c r="BQ754" s="5"/>
      <c r="BR754" s="5"/>
      <c r="BS754" s="5"/>
      <c r="BT754" s="5"/>
      <c r="BU754" s="5"/>
    </row>
    <row r="755" spans="1:73" hidden="1" x14ac:dyDescent="0.25">
      <c r="A755" s="5"/>
      <c r="B755" s="5"/>
      <c r="C755" s="32" t="s">
        <v>1983</v>
      </c>
      <c r="D755" s="5"/>
      <c r="E755" s="5"/>
      <c r="F755" s="5"/>
      <c r="G755" s="5"/>
      <c r="H755" s="5"/>
      <c r="I755" s="5"/>
      <c r="J755" s="5"/>
      <c r="K755" s="5"/>
      <c r="L755" s="129"/>
      <c r="M755" s="129"/>
      <c r="N755" s="387"/>
      <c r="O755" s="379"/>
      <c r="P755" s="379"/>
      <c r="Q755" s="379"/>
      <c r="R755" s="379"/>
      <c r="S755" s="379"/>
      <c r="T755" s="379"/>
      <c r="U755" s="105"/>
      <c r="V755" s="105"/>
      <c r="W755" s="105"/>
      <c r="X755" s="105"/>
      <c r="Y755" s="5"/>
      <c r="Z755" s="5"/>
      <c r="AA755" s="5"/>
      <c r="AB755" s="5"/>
      <c r="AC755" s="5"/>
      <c r="AD755" s="5"/>
      <c r="AE755" s="5"/>
      <c r="AF755" s="5"/>
      <c r="AG755" s="5"/>
      <c r="AH755" s="5"/>
      <c r="AI755" s="5"/>
      <c r="AJ755" s="5"/>
      <c r="AK755" s="5"/>
      <c r="AL755" s="105" t="s">
        <v>1984</v>
      </c>
      <c r="AM755" s="5"/>
      <c r="AN755" s="5"/>
      <c r="AO755" s="5"/>
      <c r="AP755" s="5"/>
      <c r="AQ755" s="5"/>
      <c r="AR755" s="5"/>
      <c r="AS755" s="5"/>
      <c r="AT755" s="579" t="str">
        <f t="shared" si="26"/>
        <v/>
      </c>
      <c r="AU755" s="579"/>
      <c r="AV755" s="579" t="str">
        <f t="shared" si="27"/>
        <v>Yes</v>
      </c>
      <c r="AW755" s="579"/>
      <c r="AX755" s="109" t="s">
        <v>733</v>
      </c>
      <c r="AY755" s="5"/>
      <c r="AZ755" s="5"/>
      <c r="BA755" s="5"/>
      <c r="BB755" s="579" t="b">
        <f t="shared" si="28"/>
        <v>0</v>
      </c>
      <c r="BC755" s="579"/>
      <c r="BD755" s="5"/>
      <c r="BE755" s="5"/>
      <c r="BF755" s="5"/>
      <c r="BG755" s="5"/>
      <c r="BH755" s="5"/>
      <c r="BI755" s="5"/>
      <c r="BJ755" s="5"/>
      <c r="BK755" s="5"/>
      <c r="BL755" s="5"/>
      <c r="BM755" s="5"/>
      <c r="BN755" s="5"/>
      <c r="BO755" s="5"/>
      <c r="BP755" s="5"/>
      <c r="BQ755" s="5"/>
      <c r="BR755" s="5"/>
      <c r="BS755" s="5"/>
      <c r="BT755" s="5"/>
      <c r="BU755" s="5"/>
    </row>
    <row r="756" spans="1:73" hidden="1" x14ac:dyDescent="0.25">
      <c r="A756" s="5"/>
      <c r="B756" s="5"/>
      <c r="C756" s="32" t="s">
        <v>1985</v>
      </c>
      <c r="D756" s="5"/>
      <c r="E756" s="5"/>
      <c r="F756" s="5"/>
      <c r="G756" s="5"/>
      <c r="H756" s="5"/>
      <c r="I756" s="5"/>
      <c r="J756" s="5"/>
      <c r="K756" s="5"/>
      <c r="L756" s="129"/>
      <c r="M756" s="129"/>
      <c r="N756" s="387"/>
      <c r="O756" s="379"/>
      <c r="P756" s="379"/>
      <c r="Q756" s="379"/>
      <c r="R756" s="379"/>
      <c r="S756" s="379"/>
      <c r="T756" s="379"/>
      <c r="U756" s="105"/>
      <c r="V756" s="105"/>
      <c r="W756" s="105"/>
      <c r="X756" s="105"/>
      <c r="Y756" s="5"/>
      <c r="Z756" s="5"/>
      <c r="AA756" s="5"/>
      <c r="AB756" s="5"/>
      <c r="AC756" s="5"/>
      <c r="AD756" s="5"/>
      <c r="AE756" s="5"/>
      <c r="AF756" s="5"/>
      <c r="AG756" s="5"/>
      <c r="AH756" s="5"/>
      <c r="AI756" s="5"/>
      <c r="AJ756" s="5"/>
      <c r="AK756" s="5"/>
      <c r="AL756" s="113" t="s">
        <v>1986</v>
      </c>
      <c r="AM756" s="5"/>
      <c r="AN756" s="5"/>
      <c r="AO756" s="5"/>
      <c r="AP756" s="5"/>
      <c r="AQ756" s="5"/>
      <c r="AR756" s="5"/>
      <c r="AS756" s="5"/>
      <c r="AT756" s="579" t="str">
        <f t="shared" si="26"/>
        <v/>
      </c>
      <c r="AU756" s="579"/>
      <c r="AV756" s="579" t="str">
        <f t="shared" si="27"/>
        <v>Yes</v>
      </c>
      <c r="AW756" s="579"/>
      <c r="AX756" s="108" t="s">
        <v>725</v>
      </c>
      <c r="AY756" s="5"/>
      <c r="AZ756" s="5"/>
      <c r="BA756" s="5"/>
      <c r="BB756" s="579" t="b">
        <f t="shared" si="28"/>
        <v>0</v>
      </c>
      <c r="BC756" s="579"/>
      <c r="BD756" s="5"/>
      <c r="BE756" s="5"/>
      <c r="BF756" s="5"/>
      <c r="BG756" s="5"/>
      <c r="BH756" s="5"/>
      <c r="BI756" s="5"/>
      <c r="BJ756" s="5"/>
      <c r="BK756" s="5"/>
      <c r="BL756" s="5"/>
      <c r="BM756" s="5"/>
      <c r="BN756" s="5"/>
      <c r="BO756" s="5"/>
      <c r="BP756" s="5"/>
      <c r="BQ756" s="5"/>
      <c r="BR756" s="5"/>
      <c r="BS756" s="5"/>
      <c r="BT756" s="5"/>
      <c r="BU756" s="5"/>
    </row>
    <row r="757" spans="1:73" hidden="1" x14ac:dyDescent="0.25">
      <c r="A757" s="5"/>
      <c r="B757" s="5"/>
      <c r="C757" s="32" t="s">
        <v>1987</v>
      </c>
      <c r="D757" s="5"/>
      <c r="E757" s="5"/>
      <c r="F757" s="5"/>
      <c r="G757" s="5"/>
      <c r="H757" s="5"/>
      <c r="I757" s="5"/>
      <c r="J757" s="5"/>
      <c r="K757" s="5"/>
      <c r="L757" s="129"/>
      <c r="M757" s="129"/>
      <c r="N757" s="387"/>
      <c r="O757" s="379"/>
      <c r="P757" s="379"/>
      <c r="Q757" s="379"/>
      <c r="R757" s="379"/>
      <c r="S757" s="379"/>
      <c r="T757" s="379"/>
      <c r="U757" s="105"/>
      <c r="V757" s="105"/>
      <c r="W757" s="105"/>
      <c r="X757" s="105"/>
      <c r="Y757" s="5"/>
      <c r="Z757" s="5"/>
      <c r="AA757" s="5"/>
      <c r="AB757" s="5"/>
      <c r="AC757" s="5"/>
      <c r="AD757" s="5"/>
      <c r="AE757" s="5"/>
      <c r="AF757" s="5"/>
      <c r="AG757" s="5"/>
      <c r="AH757" s="5"/>
      <c r="AI757" s="5"/>
      <c r="AJ757" s="5"/>
      <c r="AK757" s="5"/>
      <c r="AL757" s="110" t="s">
        <v>1988</v>
      </c>
      <c r="AM757" s="5"/>
      <c r="AN757" s="5"/>
      <c r="AO757" s="5"/>
      <c r="AP757" s="5"/>
      <c r="AQ757" s="5"/>
      <c r="AR757" s="5"/>
      <c r="AS757" s="5"/>
      <c r="AT757" s="579" t="str">
        <f t="shared" si="26"/>
        <v/>
      </c>
      <c r="AU757" s="579"/>
      <c r="AV757" s="579" t="str">
        <f t="shared" si="27"/>
        <v>Yes</v>
      </c>
      <c r="AW757" s="579"/>
      <c r="AX757" s="108" t="s">
        <v>725</v>
      </c>
      <c r="AY757" s="5"/>
      <c r="AZ757" s="5"/>
      <c r="BA757" s="5"/>
      <c r="BB757" s="579" t="b">
        <f t="shared" si="28"/>
        <v>0</v>
      </c>
      <c r="BC757" s="579"/>
      <c r="BD757" s="5"/>
      <c r="BE757" s="5"/>
      <c r="BF757" s="5"/>
      <c r="BG757" s="5"/>
      <c r="BH757" s="5"/>
      <c r="BI757" s="5"/>
      <c r="BJ757" s="5"/>
      <c r="BK757" s="5"/>
      <c r="BL757" s="5"/>
      <c r="BM757" s="5"/>
      <c r="BN757" s="5"/>
      <c r="BO757" s="5"/>
      <c r="BP757" s="5"/>
      <c r="BQ757" s="5"/>
      <c r="BR757" s="5"/>
      <c r="BS757" s="5"/>
      <c r="BT757" s="5"/>
      <c r="BU757" s="5"/>
    </row>
    <row r="758" spans="1:73" hidden="1" x14ac:dyDescent="0.25">
      <c r="A758" s="5"/>
      <c r="B758" s="5"/>
      <c r="C758" s="32" t="s">
        <v>1989</v>
      </c>
      <c r="D758" s="5"/>
      <c r="E758" s="5"/>
      <c r="F758" s="5"/>
      <c r="G758" s="5"/>
      <c r="H758" s="5"/>
      <c r="I758" s="5"/>
      <c r="J758" s="5"/>
      <c r="K758" s="5"/>
      <c r="L758" s="129"/>
      <c r="M758" s="129"/>
      <c r="N758" s="387"/>
      <c r="O758" s="379"/>
      <c r="P758" s="379"/>
      <c r="Q758" s="379"/>
      <c r="R758" s="379"/>
      <c r="S758" s="379"/>
      <c r="T758" s="379"/>
      <c r="U758" s="105"/>
      <c r="V758" s="105"/>
      <c r="W758" s="105"/>
      <c r="X758" s="105"/>
      <c r="Y758" s="5"/>
      <c r="Z758" s="5"/>
      <c r="AA758" s="5"/>
      <c r="AB758" s="5"/>
      <c r="AC758" s="5"/>
      <c r="AD758" s="5"/>
      <c r="AE758" s="5"/>
      <c r="AF758" s="5"/>
      <c r="AG758" s="5"/>
      <c r="AH758" s="5"/>
      <c r="AI758" s="5"/>
      <c r="AJ758" s="5"/>
      <c r="AK758" s="5"/>
      <c r="AL758" s="110" t="s">
        <v>1990</v>
      </c>
      <c r="AM758" s="5"/>
      <c r="AN758" s="5"/>
      <c r="AO758" s="5"/>
      <c r="AP758" s="5"/>
      <c r="AQ758" s="5"/>
      <c r="AR758" s="5"/>
      <c r="AS758" s="5"/>
      <c r="AT758" s="579" t="str">
        <f t="shared" si="26"/>
        <v/>
      </c>
      <c r="AU758" s="579"/>
      <c r="AV758" s="579" t="str">
        <f t="shared" si="27"/>
        <v>Yes</v>
      </c>
      <c r="AW758" s="579"/>
      <c r="AX758" s="108" t="s">
        <v>725</v>
      </c>
      <c r="AY758" s="5"/>
      <c r="AZ758" s="5"/>
      <c r="BA758" s="5"/>
      <c r="BB758" s="579" t="b">
        <f t="shared" si="28"/>
        <v>0</v>
      </c>
      <c r="BC758" s="579"/>
      <c r="BD758" s="5"/>
      <c r="BE758" s="5"/>
      <c r="BF758" s="5"/>
      <c r="BG758" s="5"/>
      <c r="BH758" s="5"/>
      <c r="BI758" s="5"/>
      <c r="BJ758" s="5"/>
      <c r="BK758" s="5"/>
      <c r="BL758" s="5"/>
      <c r="BM758" s="5"/>
      <c r="BN758" s="5"/>
      <c r="BO758" s="5"/>
      <c r="BP758" s="5"/>
      <c r="BQ758" s="5"/>
      <c r="BR758" s="5"/>
      <c r="BS758" s="5"/>
      <c r="BT758" s="5"/>
      <c r="BU758" s="5"/>
    </row>
    <row r="759" spans="1:73" hidden="1" x14ac:dyDescent="0.25">
      <c r="A759" s="5"/>
      <c r="B759" s="5"/>
      <c r="C759" s="32" t="s">
        <v>1991</v>
      </c>
      <c r="D759" s="5"/>
      <c r="E759" s="5"/>
      <c r="F759" s="5"/>
      <c r="G759" s="5"/>
      <c r="H759" s="5"/>
      <c r="I759" s="5"/>
      <c r="J759" s="5"/>
      <c r="K759" s="5"/>
      <c r="L759" s="129"/>
      <c r="M759" s="129"/>
      <c r="N759" s="387"/>
      <c r="O759" s="379"/>
      <c r="P759" s="379"/>
      <c r="Q759" s="379"/>
      <c r="R759" s="379"/>
      <c r="S759" s="379"/>
      <c r="T759" s="379"/>
      <c r="U759" s="105"/>
      <c r="V759" s="105"/>
      <c r="W759" s="105"/>
      <c r="X759" s="105"/>
      <c r="Y759" s="5"/>
      <c r="Z759" s="5"/>
      <c r="AA759" s="5"/>
      <c r="AB759" s="5"/>
      <c r="AC759" s="5"/>
      <c r="AD759" s="5"/>
      <c r="AE759" s="5"/>
      <c r="AF759" s="5"/>
      <c r="AG759" s="5"/>
      <c r="AH759" s="5"/>
      <c r="AI759" s="5"/>
      <c r="AJ759" s="5"/>
      <c r="AK759" s="5"/>
      <c r="AL759" s="110" t="s">
        <v>1992</v>
      </c>
      <c r="AM759" s="5"/>
      <c r="AN759" s="5"/>
      <c r="AO759" s="5"/>
      <c r="AP759" s="5"/>
      <c r="AQ759" s="5"/>
      <c r="AR759" s="5"/>
      <c r="AS759" s="5"/>
      <c r="AT759" s="579" t="str">
        <f t="shared" si="26"/>
        <v/>
      </c>
      <c r="AU759" s="579"/>
      <c r="AV759" s="579" t="str">
        <f t="shared" si="27"/>
        <v>Yes</v>
      </c>
      <c r="AW759" s="579"/>
      <c r="AX759" s="108" t="s">
        <v>725</v>
      </c>
      <c r="AY759" s="5"/>
      <c r="AZ759" s="5"/>
      <c r="BA759" s="5"/>
      <c r="BB759" s="579" t="b">
        <f t="shared" si="28"/>
        <v>0</v>
      </c>
      <c r="BC759" s="579"/>
      <c r="BD759" s="5"/>
      <c r="BE759" s="5"/>
      <c r="BF759" s="5"/>
      <c r="BG759" s="5"/>
      <c r="BH759" s="5"/>
      <c r="BI759" s="5"/>
      <c r="BJ759" s="5"/>
      <c r="BK759" s="5"/>
      <c r="BL759" s="5"/>
      <c r="BM759" s="5"/>
      <c r="BN759" s="5"/>
      <c r="BO759" s="5"/>
      <c r="BP759" s="5"/>
      <c r="BQ759" s="5"/>
      <c r="BR759" s="5"/>
      <c r="BS759" s="5"/>
      <c r="BT759" s="5"/>
      <c r="BU759" s="5"/>
    </row>
    <row r="760" spans="1:73" hidden="1" x14ac:dyDescent="0.25">
      <c r="A760" s="5"/>
      <c r="B760" s="5"/>
      <c r="C760" s="32" t="s">
        <v>1993</v>
      </c>
      <c r="D760" s="5"/>
      <c r="E760" s="5"/>
      <c r="F760" s="5"/>
      <c r="G760" s="5"/>
      <c r="H760" s="5"/>
      <c r="I760" s="5"/>
      <c r="J760" s="5"/>
      <c r="K760" s="5"/>
      <c r="L760" s="129"/>
      <c r="M760" s="129"/>
      <c r="N760" s="387"/>
      <c r="O760" s="379"/>
      <c r="P760" s="379"/>
      <c r="Q760" s="379"/>
      <c r="R760" s="379"/>
      <c r="S760" s="379"/>
      <c r="T760" s="379"/>
      <c r="U760" s="105"/>
      <c r="V760" s="105"/>
      <c r="W760" s="105"/>
      <c r="X760" s="105"/>
      <c r="Y760" s="5"/>
      <c r="Z760" s="5"/>
      <c r="AA760" s="5"/>
      <c r="AB760" s="5"/>
      <c r="AC760" s="5"/>
      <c r="AD760" s="5"/>
      <c r="AE760" s="5"/>
      <c r="AF760" s="5"/>
      <c r="AG760" s="5"/>
      <c r="AH760" s="5"/>
      <c r="AI760" s="5"/>
      <c r="AJ760" s="5"/>
      <c r="AK760" s="5"/>
      <c r="AL760" s="110" t="s">
        <v>1994</v>
      </c>
      <c r="AM760" s="5"/>
      <c r="AN760" s="5"/>
      <c r="AO760" s="5"/>
      <c r="AP760" s="5"/>
      <c r="AQ760" s="5"/>
      <c r="AR760" s="5"/>
      <c r="AS760" s="5"/>
      <c r="AT760" s="579" t="str">
        <f t="shared" si="26"/>
        <v/>
      </c>
      <c r="AU760" s="579"/>
      <c r="AV760" s="579" t="str">
        <f t="shared" si="27"/>
        <v>Yes</v>
      </c>
      <c r="AW760" s="579"/>
      <c r="AX760" s="108" t="s">
        <v>725</v>
      </c>
      <c r="AY760" s="5"/>
      <c r="AZ760" s="5"/>
      <c r="BA760" s="5"/>
      <c r="BB760" s="579" t="b">
        <f t="shared" si="28"/>
        <v>0</v>
      </c>
      <c r="BC760" s="579"/>
      <c r="BD760" s="5"/>
      <c r="BE760" s="5"/>
      <c r="BF760" s="5"/>
      <c r="BG760" s="5"/>
      <c r="BH760" s="5"/>
      <c r="BI760" s="5"/>
      <c r="BJ760" s="5"/>
      <c r="BK760" s="5"/>
      <c r="BL760" s="5"/>
      <c r="BM760" s="5"/>
      <c r="BN760" s="5"/>
      <c r="BO760" s="5"/>
      <c r="BP760" s="5"/>
      <c r="BQ760" s="5"/>
      <c r="BR760" s="5"/>
      <c r="BS760" s="5"/>
      <c r="BT760" s="5"/>
      <c r="BU760" s="5"/>
    </row>
    <row r="761" spans="1:73" hidden="1" x14ac:dyDescent="0.25">
      <c r="A761" s="5"/>
      <c r="B761" s="5"/>
      <c r="C761" s="32" t="s">
        <v>1995</v>
      </c>
      <c r="D761" s="5"/>
      <c r="E761" s="5"/>
      <c r="F761" s="5"/>
      <c r="G761" s="5"/>
      <c r="H761" s="5"/>
      <c r="I761" s="5"/>
      <c r="J761" s="5"/>
      <c r="K761" s="5"/>
      <c r="L761" s="129"/>
      <c r="M761" s="129"/>
      <c r="N761" s="387"/>
      <c r="O761" s="379"/>
      <c r="P761" s="379"/>
      <c r="Q761" s="379"/>
      <c r="R761" s="379"/>
      <c r="S761" s="379"/>
      <c r="T761" s="379"/>
      <c r="U761" s="105"/>
      <c r="V761" s="105"/>
      <c r="W761" s="105"/>
      <c r="X761" s="105"/>
      <c r="Y761" s="5"/>
      <c r="Z761" s="5"/>
      <c r="AA761" s="5"/>
      <c r="AB761" s="5"/>
      <c r="AC761" s="5"/>
      <c r="AD761" s="5"/>
      <c r="AE761" s="5"/>
      <c r="AF761" s="5"/>
      <c r="AG761" s="5"/>
      <c r="AH761" s="5"/>
      <c r="AI761" s="5"/>
      <c r="AJ761" s="5"/>
      <c r="AK761" s="5"/>
      <c r="AL761" s="110" t="s">
        <v>1996</v>
      </c>
      <c r="AM761" s="5"/>
      <c r="AN761" s="5"/>
      <c r="AO761" s="5"/>
      <c r="AP761" s="5"/>
      <c r="AQ761" s="5"/>
      <c r="AR761" s="5"/>
      <c r="AS761" s="5"/>
      <c r="AT761" s="579" t="str">
        <f t="shared" si="26"/>
        <v/>
      </c>
      <c r="AU761" s="579"/>
      <c r="AV761" s="579" t="str">
        <f t="shared" si="27"/>
        <v>Yes</v>
      </c>
      <c r="AW761" s="579"/>
      <c r="AX761" s="108" t="s">
        <v>725</v>
      </c>
      <c r="AY761" s="5"/>
      <c r="AZ761" s="5"/>
      <c r="BA761" s="5"/>
      <c r="BB761" s="579" t="b">
        <f t="shared" si="28"/>
        <v>0</v>
      </c>
      <c r="BC761" s="579"/>
      <c r="BD761" s="5"/>
      <c r="BE761" s="5"/>
      <c r="BF761" s="5"/>
      <c r="BG761" s="5"/>
      <c r="BH761" s="5"/>
      <c r="BI761" s="5"/>
      <c r="BJ761" s="5"/>
      <c r="BK761" s="5"/>
      <c r="BL761" s="5"/>
      <c r="BM761" s="5"/>
      <c r="BN761" s="5"/>
      <c r="BO761" s="5"/>
      <c r="BP761" s="5"/>
      <c r="BQ761" s="5"/>
      <c r="BR761" s="5"/>
      <c r="BS761" s="5"/>
      <c r="BT761" s="5"/>
      <c r="BU761" s="5"/>
    </row>
    <row r="762" spans="1:73" hidden="1" x14ac:dyDescent="0.25">
      <c r="A762" s="5"/>
      <c r="B762" s="5"/>
      <c r="C762" s="32" t="s">
        <v>1997</v>
      </c>
      <c r="D762" s="5"/>
      <c r="E762" s="5"/>
      <c r="F762" s="5"/>
      <c r="G762" s="5"/>
      <c r="H762" s="5"/>
      <c r="I762" s="5"/>
      <c r="J762" s="5"/>
      <c r="K762" s="5"/>
      <c r="L762" s="129"/>
      <c r="M762" s="129"/>
      <c r="N762" s="387"/>
      <c r="O762" s="379"/>
      <c r="P762" s="379"/>
      <c r="Q762" s="379"/>
      <c r="R762" s="379"/>
      <c r="S762" s="379"/>
      <c r="T762" s="379"/>
      <c r="U762" s="105"/>
      <c r="V762" s="105"/>
      <c r="W762" s="105"/>
      <c r="X762" s="105"/>
      <c r="Y762" s="5"/>
      <c r="Z762" s="5"/>
      <c r="AA762" s="5"/>
      <c r="AB762" s="5"/>
      <c r="AC762" s="5"/>
      <c r="AD762" s="5"/>
      <c r="AE762" s="5"/>
      <c r="AF762" s="5"/>
      <c r="AG762" s="5"/>
      <c r="AH762" s="5"/>
      <c r="AI762" s="5"/>
      <c r="AJ762" s="5"/>
      <c r="AK762" s="5"/>
      <c r="AL762" s="113" t="s">
        <v>1998</v>
      </c>
      <c r="AM762" s="5"/>
      <c r="AN762" s="5"/>
      <c r="AO762" s="5"/>
      <c r="AP762" s="5"/>
      <c r="AQ762" s="5"/>
      <c r="AR762" s="5"/>
      <c r="AS762" s="5"/>
      <c r="AT762" s="579" t="str">
        <f t="shared" si="26"/>
        <v/>
      </c>
      <c r="AU762" s="579"/>
      <c r="AV762" s="579" t="str">
        <f t="shared" si="27"/>
        <v>Yes</v>
      </c>
      <c r="AW762" s="579"/>
      <c r="AX762" s="108" t="s">
        <v>725</v>
      </c>
      <c r="AY762" s="5"/>
      <c r="AZ762" s="5"/>
      <c r="BA762" s="5"/>
      <c r="BB762" s="579" t="b">
        <f t="shared" si="28"/>
        <v>0</v>
      </c>
      <c r="BC762" s="579"/>
      <c r="BD762" s="5"/>
      <c r="BE762" s="5"/>
      <c r="BF762" s="5"/>
      <c r="BG762" s="5"/>
      <c r="BH762" s="5"/>
      <c r="BI762" s="5"/>
      <c r="BJ762" s="5"/>
      <c r="BK762" s="5"/>
      <c r="BL762" s="5"/>
      <c r="BM762" s="5"/>
      <c r="BN762" s="5"/>
      <c r="BO762" s="5"/>
      <c r="BP762" s="5"/>
      <c r="BQ762" s="5"/>
      <c r="BR762" s="5"/>
      <c r="BS762" s="5"/>
      <c r="BT762" s="5"/>
      <c r="BU762" s="5"/>
    </row>
    <row r="763" spans="1:73" hidden="1" x14ac:dyDescent="0.25">
      <c r="A763" s="5"/>
      <c r="B763" s="5"/>
      <c r="C763" s="32" t="s">
        <v>1999</v>
      </c>
      <c r="D763" s="5"/>
      <c r="E763" s="5"/>
      <c r="F763" s="5"/>
      <c r="G763" s="5"/>
      <c r="H763" s="5"/>
      <c r="I763" s="5"/>
      <c r="J763" s="5"/>
      <c r="K763" s="5"/>
      <c r="L763" s="129"/>
      <c r="M763" s="129"/>
      <c r="N763" s="387"/>
      <c r="O763" s="379"/>
      <c r="P763" s="379"/>
      <c r="Q763" s="379"/>
      <c r="R763" s="379"/>
      <c r="S763" s="379"/>
      <c r="T763" s="379"/>
      <c r="U763" s="105"/>
      <c r="V763" s="105"/>
      <c r="W763" s="105"/>
      <c r="X763" s="105"/>
      <c r="Y763" s="5"/>
      <c r="Z763" s="5"/>
      <c r="AA763" s="5"/>
      <c r="AB763" s="5"/>
      <c r="AC763" s="5"/>
      <c r="AD763" s="5"/>
      <c r="AE763" s="5"/>
      <c r="AF763" s="5"/>
      <c r="AG763" s="5"/>
      <c r="AH763" s="5"/>
      <c r="AI763" s="5"/>
      <c r="AJ763" s="5"/>
      <c r="AK763" s="5"/>
      <c r="AL763" s="110" t="s">
        <v>2000</v>
      </c>
      <c r="AM763" s="5"/>
      <c r="AN763" s="5"/>
      <c r="AO763" s="5"/>
      <c r="AP763" s="5"/>
      <c r="AQ763" s="5"/>
      <c r="AR763" s="5"/>
      <c r="AS763" s="5"/>
      <c r="AT763" s="579" t="str">
        <f t="shared" si="26"/>
        <v/>
      </c>
      <c r="AU763" s="579"/>
      <c r="AV763" s="579" t="str">
        <f t="shared" si="27"/>
        <v>Yes</v>
      </c>
      <c r="AW763" s="579"/>
      <c r="AX763" s="108" t="s">
        <v>725</v>
      </c>
      <c r="AY763" s="5"/>
      <c r="AZ763" s="5"/>
      <c r="BA763" s="5"/>
      <c r="BB763" s="579" t="b">
        <f t="shared" si="28"/>
        <v>0</v>
      </c>
      <c r="BC763" s="579"/>
      <c r="BD763" s="5"/>
      <c r="BE763" s="5"/>
      <c r="BF763" s="5"/>
      <c r="BG763" s="5"/>
      <c r="BH763" s="5"/>
      <c r="BI763" s="5"/>
      <c r="BJ763" s="5"/>
      <c r="BK763" s="5"/>
      <c r="BL763" s="5"/>
      <c r="BM763" s="5"/>
      <c r="BN763" s="5"/>
      <c r="BO763" s="5"/>
      <c r="BP763" s="5"/>
      <c r="BQ763" s="5"/>
      <c r="BR763" s="5"/>
      <c r="BS763" s="5"/>
      <c r="BT763" s="5"/>
      <c r="BU763" s="5"/>
    </row>
    <row r="764" spans="1:73" hidden="1" x14ac:dyDescent="0.25">
      <c r="A764" s="5"/>
      <c r="B764" s="5"/>
      <c r="C764" s="32" t="s">
        <v>2001</v>
      </c>
      <c r="D764" s="5"/>
      <c r="E764" s="5"/>
      <c r="F764" s="5"/>
      <c r="G764" s="5"/>
      <c r="H764" s="5"/>
      <c r="I764" s="5"/>
      <c r="J764" s="5"/>
      <c r="K764" s="5"/>
      <c r="L764" s="129"/>
      <c r="M764" s="129"/>
      <c r="N764" s="387"/>
      <c r="O764" s="379"/>
      <c r="P764" s="379"/>
      <c r="Q764" s="379"/>
      <c r="R764" s="379"/>
      <c r="S764" s="379"/>
      <c r="T764" s="379"/>
      <c r="U764" s="105"/>
      <c r="V764" s="105"/>
      <c r="W764" s="105"/>
      <c r="X764" s="105"/>
      <c r="Y764" s="5"/>
      <c r="Z764" s="5"/>
      <c r="AA764" s="5"/>
      <c r="AB764" s="5"/>
      <c r="AC764" s="5"/>
      <c r="AD764" s="5"/>
      <c r="AE764" s="5"/>
      <c r="AF764" s="5"/>
      <c r="AG764" s="5"/>
      <c r="AH764" s="5"/>
      <c r="AI764" s="5"/>
      <c r="AJ764" s="5"/>
      <c r="AK764" s="5"/>
      <c r="AL764" s="110" t="s">
        <v>2002</v>
      </c>
      <c r="AM764" s="5"/>
      <c r="AN764" s="5"/>
      <c r="AO764" s="5"/>
      <c r="AP764" s="5"/>
      <c r="AQ764" s="5"/>
      <c r="AR764" s="5"/>
      <c r="AS764" s="5"/>
      <c r="AT764" s="579" t="str">
        <f t="shared" si="26"/>
        <v/>
      </c>
      <c r="AU764" s="579"/>
      <c r="AV764" s="579" t="str">
        <f t="shared" si="27"/>
        <v>Yes</v>
      </c>
      <c r="AW764" s="579"/>
      <c r="AX764" s="108" t="s">
        <v>725</v>
      </c>
      <c r="AY764" s="5"/>
      <c r="AZ764" s="5"/>
      <c r="BA764" s="5"/>
      <c r="BB764" s="579" t="b">
        <f t="shared" si="28"/>
        <v>0</v>
      </c>
      <c r="BC764" s="579"/>
      <c r="BD764" s="5"/>
      <c r="BE764" s="5"/>
      <c r="BF764" s="5"/>
      <c r="BG764" s="5"/>
      <c r="BH764" s="5"/>
      <c r="BI764" s="5"/>
      <c r="BJ764" s="5"/>
      <c r="BK764" s="5"/>
      <c r="BL764" s="5"/>
      <c r="BM764" s="5"/>
      <c r="BN764" s="5"/>
      <c r="BO764" s="5"/>
      <c r="BP764" s="5"/>
      <c r="BQ764" s="5"/>
      <c r="BR764" s="5"/>
      <c r="BS764" s="5"/>
      <c r="BT764" s="5"/>
      <c r="BU764" s="5"/>
    </row>
    <row r="765" spans="1:73" hidden="1" x14ac:dyDescent="0.25">
      <c r="A765" s="5"/>
      <c r="B765" s="5"/>
      <c r="C765" s="32" t="s">
        <v>2003</v>
      </c>
      <c r="D765" s="5"/>
      <c r="E765" s="5"/>
      <c r="F765" s="5"/>
      <c r="G765" s="5"/>
      <c r="H765" s="5"/>
      <c r="I765" s="5"/>
      <c r="J765" s="5"/>
      <c r="K765" s="5"/>
      <c r="L765" s="129"/>
      <c r="M765" s="129"/>
      <c r="N765" s="387"/>
      <c r="O765" s="379"/>
      <c r="P765" s="379"/>
      <c r="Q765" s="379"/>
      <c r="R765" s="379"/>
      <c r="S765" s="379"/>
      <c r="T765" s="379"/>
      <c r="U765" s="105"/>
      <c r="V765" s="105"/>
      <c r="W765" s="105"/>
      <c r="X765" s="105"/>
      <c r="Y765" s="5"/>
      <c r="Z765" s="5"/>
      <c r="AA765" s="5"/>
      <c r="AB765" s="5"/>
      <c r="AC765" s="5"/>
      <c r="AD765" s="5"/>
      <c r="AE765" s="5"/>
      <c r="AF765" s="5"/>
      <c r="AG765" s="5"/>
      <c r="AH765" s="5"/>
      <c r="AI765" s="5"/>
      <c r="AJ765" s="5"/>
      <c r="AK765" s="5"/>
      <c r="AL765" s="105" t="s">
        <v>2004</v>
      </c>
      <c r="AM765" s="5"/>
      <c r="AN765" s="5"/>
      <c r="AO765" s="5"/>
      <c r="AP765" s="5"/>
      <c r="AQ765" s="5"/>
      <c r="AR765" s="5"/>
      <c r="AS765" s="5"/>
      <c r="AT765" s="579" t="str">
        <f t="shared" si="26"/>
        <v/>
      </c>
      <c r="AU765" s="579"/>
      <c r="AV765" s="579" t="str">
        <f t="shared" si="27"/>
        <v>Yes</v>
      </c>
      <c r="AW765" s="579"/>
      <c r="AX765" s="109" t="s">
        <v>733</v>
      </c>
      <c r="AY765" s="5"/>
      <c r="AZ765" s="5"/>
      <c r="BA765" s="5"/>
      <c r="BB765" s="579" t="b">
        <f t="shared" si="28"/>
        <v>0</v>
      </c>
      <c r="BC765" s="579"/>
      <c r="BD765" s="5"/>
      <c r="BE765" s="5"/>
      <c r="BF765" s="5"/>
      <c r="BG765" s="5"/>
      <c r="BH765" s="5"/>
      <c r="BI765" s="5"/>
      <c r="BJ765" s="5"/>
      <c r="BK765" s="5"/>
      <c r="BL765" s="5"/>
      <c r="BM765" s="5"/>
      <c r="BN765" s="5"/>
      <c r="BO765" s="5"/>
      <c r="BP765" s="5"/>
      <c r="BQ765" s="5"/>
      <c r="BR765" s="5"/>
      <c r="BS765" s="5"/>
      <c r="BT765" s="5"/>
      <c r="BU765" s="5"/>
    </row>
    <row r="766" spans="1:73" hidden="1" x14ac:dyDescent="0.25">
      <c r="A766" s="5"/>
      <c r="B766" s="5"/>
      <c r="C766" s="32" t="s">
        <v>2005</v>
      </c>
      <c r="D766" s="5"/>
      <c r="E766" s="5"/>
      <c r="F766" s="5"/>
      <c r="G766" s="5"/>
      <c r="H766" s="5"/>
      <c r="I766" s="5"/>
      <c r="J766" s="5"/>
      <c r="K766" s="5"/>
      <c r="L766" s="129"/>
      <c r="M766" s="129"/>
      <c r="N766" s="387"/>
      <c r="O766" s="379"/>
      <c r="P766" s="379"/>
      <c r="Q766" s="379"/>
      <c r="R766" s="379"/>
      <c r="S766" s="379"/>
      <c r="T766" s="379"/>
      <c r="U766" s="105"/>
      <c r="V766" s="105"/>
      <c r="W766" s="105"/>
      <c r="X766" s="105"/>
      <c r="Y766" s="5"/>
      <c r="Z766" s="5"/>
      <c r="AA766" s="5"/>
      <c r="AB766" s="5"/>
      <c r="AC766" s="5"/>
      <c r="AD766" s="5"/>
      <c r="AE766" s="5"/>
      <c r="AF766" s="5"/>
      <c r="AG766" s="5"/>
      <c r="AH766" s="5"/>
      <c r="AI766" s="5"/>
      <c r="AJ766" s="5"/>
      <c r="AK766" s="5"/>
      <c r="AL766" s="105" t="s">
        <v>2006</v>
      </c>
      <c r="AM766" s="5"/>
      <c r="AN766" s="5"/>
      <c r="AO766" s="5"/>
      <c r="AP766" s="5"/>
      <c r="AQ766" s="5"/>
      <c r="AR766" s="5"/>
      <c r="AS766" s="5"/>
      <c r="AT766" s="579" t="str">
        <f t="shared" si="26"/>
        <v/>
      </c>
      <c r="AU766" s="579"/>
      <c r="AV766" s="579" t="str">
        <f t="shared" si="27"/>
        <v>Yes</v>
      </c>
      <c r="AW766" s="579"/>
      <c r="AX766" s="109" t="s">
        <v>733</v>
      </c>
      <c r="AY766" s="5"/>
      <c r="AZ766" s="5"/>
      <c r="BA766" s="5"/>
      <c r="BB766" s="579" t="b">
        <f t="shared" si="28"/>
        <v>0</v>
      </c>
      <c r="BC766" s="579"/>
      <c r="BD766" s="5"/>
      <c r="BE766" s="5"/>
      <c r="BF766" s="5"/>
      <c r="BG766" s="5"/>
      <c r="BH766" s="5"/>
      <c r="BI766" s="5"/>
      <c r="BJ766" s="5"/>
      <c r="BK766" s="5"/>
      <c r="BL766" s="5"/>
      <c r="BM766" s="5"/>
      <c r="BN766" s="5"/>
      <c r="BO766" s="5"/>
      <c r="BP766" s="5"/>
      <c r="BQ766" s="5"/>
      <c r="BR766" s="5"/>
      <c r="BS766" s="5"/>
      <c r="BT766" s="5"/>
      <c r="BU766" s="5"/>
    </row>
    <row r="767" spans="1:73" hidden="1" x14ac:dyDescent="0.25">
      <c r="A767" s="5"/>
      <c r="B767" s="5"/>
      <c r="C767" s="32" t="s">
        <v>2007</v>
      </c>
      <c r="D767" s="5"/>
      <c r="E767" s="5"/>
      <c r="F767" s="5"/>
      <c r="G767" s="5"/>
      <c r="H767" s="5"/>
      <c r="I767" s="5"/>
      <c r="J767" s="5"/>
      <c r="K767" s="5"/>
      <c r="L767" s="129"/>
      <c r="M767" s="129"/>
      <c r="N767" s="387"/>
      <c r="O767" s="379"/>
      <c r="P767" s="379"/>
      <c r="Q767" s="379"/>
      <c r="R767" s="379"/>
      <c r="S767" s="379"/>
      <c r="T767" s="379"/>
      <c r="U767" s="105"/>
      <c r="V767" s="105"/>
      <c r="W767" s="105"/>
      <c r="X767" s="105"/>
      <c r="Y767" s="5"/>
      <c r="Z767" s="5"/>
      <c r="AA767" s="5"/>
      <c r="AB767" s="5"/>
      <c r="AC767" s="5"/>
      <c r="AD767" s="5"/>
      <c r="AE767" s="5"/>
      <c r="AF767" s="5"/>
      <c r="AG767" s="5"/>
      <c r="AH767" s="5"/>
      <c r="AI767" s="5"/>
      <c r="AJ767" s="5"/>
      <c r="AK767" s="5"/>
      <c r="AL767" s="105" t="s">
        <v>2008</v>
      </c>
      <c r="AM767" s="5"/>
      <c r="AN767" s="5"/>
      <c r="AO767" s="5"/>
      <c r="AP767" s="5"/>
      <c r="AQ767" s="5"/>
      <c r="AR767" s="5"/>
      <c r="AS767" s="5"/>
      <c r="AT767" s="579" t="str">
        <f t="shared" ref="AT767:AT830" si="29">IF($AL767=$Q$183,"Yes","")</f>
        <v/>
      </c>
      <c r="AU767" s="579"/>
      <c r="AV767" s="579" t="str">
        <f t="shared" si="27"/>
        <v>Yes</v>
      </c>
      <c r="AW767" s="579"/>
      <c r="AX767" s="31" t="s">
        <v>797</v>
      </c>
      <c r="AY767" s="5"/>
      <c r="AZ767" s="5"/>
      <c r="BA767" s="5"/>
      <c r="BB767" s="579" t="b">
        <f t="shared" si="28"/>
        <v>0</v>
      </c>
      <c r="BC767" s="579"/>
      <c r="BD767" s="5"/>
      <c r="BE767" s="5"/>
      <c r="BF767" s="5"/>
      <c r="BG767" s="5"/>
      <c r="BH767" s="5"/>
      <c r="BI767" s="5"/>
      <c r="BJ767" s="5"/>
      <c r="BK767" s="5"/>
      <c r="BL767" s="5"/>
      <c r="BM767" s="5"/>
      <c r="BN767" s="5"/>
      <c r="BO767" s="5"/>
      <c r="BP767" s="5"/>
      <c r="BQ767" s="5"/>
      <c r="BR767" s="5"/>
      <c r="BS767" s="5"/>
      <c r="BT767" s="5"/>
      <c r="BU767" s="5"/>
    </row>
    <row r="768" spans="1:73" hidden="1" x14ac:dyDescent="0.25">
      <c r="A768" s="5"/>
      <c r="B768" s="5"/>
      <c r="C768" s="32" t="s">
        <v>2009</v>
      </c>
      <c r="D768" s="5"/>
      <c r="E768" s="5"/>
      <c r="F768" s="5"/>
      <c r="G768" s="5"/>
      <c r="H768" s="5"/>
      <c r="I768" s="5"/>
      <c r="J768" s="5"/>
      <c r="K768" s="5"/>
      <c r="L768" s="129"/>
      <c r="M768" s="129"/>
      <c r="N768" s="387"/>
      <c r="O768" s="379"/>
      <c r="P768" s="379"/>
      <c r="Q768" s="379"/>
      <c r="R768" s="379"/>
      <c r="S768" s="379"/>
      <c r="T768" s="379"/>
      <c r="U768" s="105"/>
      <c r="V768" s="105"/>
      <c r="W768" s="105"/>
      <c r="X768" s="105"/>
      <c r="Y768" s="5"/>
      <c r="Z768" s="5"/>
      <c r="AA768" s="5"/>
      <c r="AB768" s="5"/>
      <c r="AC768" s="5"/>
      <c r="AD768" s="5"/>
      <c r="AE768" s="5"/>
      <c r="AF768" s="5"/>
      <c r="AG768" s="5"/>
      <c r="AH768" s="5"/>
      <c r="AI768" s="5"/>
      <c r="AJ768" s="5"/>
      <c r="AK768" s="5"/>
      <c r="AL768" s="110" t="s">
        <v>2010</v>
      </c>
      <c r="AM768" s="5"/>
      <c r="AN768" s="5"/>
      <c r="AO768" s="5"/>
      <c r="AP768" s="5"/>
      <c r="AQ768" s="5"/>
      <c r="AR768" s="5"/>
      <c r="AS768" s="5"/>
      <c r="AT768" s="579" t="str">
        <f t="shared" si="29"/>
        <v/>
      </c>
      <c r="AU768" s="579"/>
      <c r="AV768" s="579" t="str">
        <f t="shared" ref="AV768:AV831" si="30">IF(AX768="90.1-2001","No","Yes")</f>
        <v>Yes</v>
      </c>
      <c r="AW768" s="579"/>
      <c r="AX768" s="108" t="s">
        <v>725</v>
      </c>
      <c r="AY768" s="5"/>
      <c r="AZ768" s="5"/>
      <c r="BA768" s="5"/>
      <c r="BB768" s="579" t="b">
        <f t="shared" ref="BB768:BB831" si="31">AND(AT768="Yes",AV768="Yes")</f>
        <v>0</v>
      </c>
      <c r="BC768" s="579"/>
      <c r="BD768" s="5"/>
      <c r="BE768" s="5"/>
      <c r="BF768" s="5"/>
      <c r="BG768" s="5"/>
      <c r="BH768" s="5"/>
      <c r="BI768" s="5"/>
      <c r="BJ768" s="5"/>
      <c r="BK768" s="5"/>
      <c r="BL768" s="5"/>
      <c r="BM768" s="5"/>
      <c r="BN768" s="5"/>
      <c r="BO768" s="5"/>
      <c r="BP768" s="5"/>
      <c r="BQ768" s="5"/>
      <c r="BR768" s="5"/>
      <c r="BS768" s="5"/>
      <c r="BT768" s="5"/>
      <c r="BU768" s="5"/>
    </row>
    <row r="769" spans="1:73" hidden="1" x14ac:dyDescent="0.25">
      <c r="A769" s="5"/>
      <c r="B769" s="5"/>
      <c r="C769" s="32" t="s">
        <v>2011</v>
      </c>
      <c r="D769" s="5"/>
      <c r="E769" s="5"/>
      <c r="F769" s="5"/>
      <c r="G769" s="5"/>
      <c r="H769" s="5"/>
      <c r="I769" s="5"/>
      <c r="J769" s="5"/>
      <c r="K769" s="5"/>
      <c r="L769" s="129"/>
      <c r="M769" s="129"/>
      <c r="N769" s="387"/>
      <c r="O769" s="379"/>
      <c r="P769" s="379"/>
      <c r="Q769" s="379"/>
      <c r="R769" s="379"/>
      <c r="S769" s="379"/>
      <c r="T769" s="379"/>
      <c r="U769" s="105"/>
      <c r="V769" s="105"/>
      <c r="W769" s="105"/>
      <c r="X769" s="105"/>
      <c r="Y769" s="5"/>
      <c r="Z769" s="5"/>
      <c r="AA769" s="5"/>
      <c r="AB769" s="5"/>
      <c r="AC769" s="5"/>
      <c r="AD769" s="5"/>
      <c r="AE769" s="5"/>
      <c r="AF769" s="5"/>
      <c r="AG769" s="5"/>
      <c r="AH769" s="5"/>
      <c r="AI769" s="5"/>
      <c r="AJ769" s="5"/>
      <c r="AK769" s="5"/>
      <c r="AL769" s="110" t="s">
        <v>2012</v>
      </c>
      <c r="AM769" s="5"/>
      <c r="AN769" s="5"/>
      <c r="AO769" s="5"/>
      <c r="AP769" s="5"/>
      <c r="AQ769" s="5"/>
      <c r="AR769" s="5"/>
      <c r="AS769" s="5"/>
      <c r="AT769" s="579" t="str">
        <f t="shared" si="29"/>
        <v/>
      </c>
      <c r="AU769" s="579"/>
      <c r="AV769" s="579" t="str">
        <f t="shared" si="30"/>
        <v>Yes</v>
      </c>
      <c r="AW769" s="579"/>
      <c r="AX769" s="108" t="s">
        <v>725</v>
      </c>
      <c r="AY769" s="5"/>
      <c r="AZ769" s="5"/>
      <c r="BA769" s="5"/>
      <c r="BB769" s="579" t="b">
        <f t="shared" si="31"/>
        <v>0</v>
      </c>
      <c r="BC769" s="579"/>
      <c r="BD769" s="5"/>
      <c r="BE769" s="5"/>
      <c r="BF769" s="5"/>
      <c r="BG769" s="5"/>
      <c r="BH769" s="5"/>
      <c r="BI769" s="5"/>
      <c r="BJ769" s="5"/>
      <c r="BK769" s="5"/>
      <c r="BL769" s="5"/>
      <c r="BM769" s="5"/>
      <c r="BN769" s="5"/>
      <c r="BO769" s="5"/>
      <c r="BP769" s="5"/>
      <c r="BQ769" s="5"/>
      <c r="BR769" s="5"/>
      <c r="BS769" s="5"/>
      <c r="BT769" s="5"/>
      <c r="BU769" s="5"/>
    </row>
    <row r="770" spans="1:73" hidden="1" x14ac:dyDescent="0.25">
      <c r="A770" s="5"/>
      <c r="B770" s="5"/>
      <c r="C770" s="32" t="s">
        <v>2013</v>
      </c>
      <c r="D770" s="5"/>
      <c r="E770" s="5"/>
      <c r="F770" s="5"/>
      <c r="G770" s="5"/>
      <c r="H770" s="5"/>
      <c r="I770" s="5"/>
      <c r="J770" s="5"/>
      <c r="K770" s="5"/>
      <c r="L770" s="129"/>
      <c r="M770" s="129"/>
      <c r="N770" s="387"/>
      <c r="O770" s="379"/>
      <c r="P770" s="379"/>
      <c r="Q770" s="379"/>
      <c r="R770" s="379"/>
      <c r="S770" s="379"/>
      <c r="T770" s="379"/>
      <c r="U770" s="105"/>
      <c r="V770" s="105"/>
      <c r="W770" s="105"/>
      <c r="X770" s="105"/>
      <c r="Y770" s="5"/>
      <c r="Z770" s="5"/>
      <c r="AA770" s="5"/>
      <c r="AB770" s="5"/>
      <c r="AC770" s="5"/>
      <c r="AD770" s="5"/>
      <c r="AE770" s="5"/>
      <c r="AF770" s="5"/>
      <c r="AG770" s="5"/>
      <c r="AH770" s="5"/>
      <c r="AI770" s="5"/>
      <c r="AJ770" s="5"/>
      <c r="AK770" s="5"/>
      <c r="AL770" s="110" t="s">
        <v>2014</v>
      </c>
      <c r="AM770" s="5"/>
      <c r="AN770" s="5"/>
      <c r="AO770" s="5"/>
      <c r="AP770" s="5"/>
      <c r="AQ770" s="5"/>
      <c r="AR770" s="5"/>
      <c r="AS770" s="5"/>
      <c r="AT770" s="579" t="str">
        <f t="shared" si="29"/>
        <v/>
      </c>
      <c r="AU770" s="579"/>
      <c r="AV770" s="579" t="str">
        <f t="shared" si="30"/>
        <v>Yes</v>
      </c>
      <c r="AW770" s="579"/>
      <c r="AX770" s="108" t="s">
        <v>725</v>
      </c>
      <c r="AY770" s="5"/>
      <c r="AZ770" s="5"/>
      <c r="BA770" s="5"/>
      <c r="BB770" s="579" t="b">
        <f t="shared" si="31"/>
        <v>0</v>
      </c>
      <c r="BC770" s="579"/>
      <c r="BD770" s="5"/>
      <c r="BE770" s="5"/>
      <c r="BF770" s="5"/>
      <c r="BG770" s="5"/>
      <c r="BH770" s="5"/>
      <c r="BI770" s="5"/>
      <c r="BJ770" s="5"/>
      <c r="BK770" s="5"/>
      <c r="BL770" s="5"/>
      <c r="BM770" s="5"/>
      <c r="BN770" s="5"/>
      <c r="BO770" s="5"/>
      <c r="BP770" s="5"/>
      <c r="BQ770" s="5"/>
      <c r="BR770" s="5"/>
      <c r="BS770" s="5"/>
      <c r="BT770" s="5"/>
      <c r="BU770" s="5"/>
    </row>
    <row r="771" spans="1:73" hidden="1" x14ac:dyDescent="0.25">
      <c r="A771" s="5"/>
      <c r="B771" s="5"/>
      <c r="C771" s="32" t="s">
        <v>2015</v>
      </c>
      <c r="D771" s="5"/>
      <c r="E771" s="5"/>
      <c r="F771" s="5"/>
      <c r="G771" s="5"/>
      <c r="H771" s="5"/>
      <c r="I771" s="5"/>
      <c r="J771" s="5"/>
      <c r="K771" s="5"/>
      <c r="L771" s="129"/>
      <c r="M771" s="129"/>
      <c r="N771" s="387"/>
      <c r="O771" s="379"/>
      <c r="P771" s="379"/>
      <c r="Q771" s="379"/>
      <c r="R771" s="379"/>
      <c r="S771" s="379"/>
      <c r="T771" s="379"/>
      <c r="U771" s="105"/>
      <c r="V771" s="105"/>
      <c r="W771" s="105"/>
      <c r="X771" s="105"/>
      <c r="Y771" s="5"/>
      <c r="Z771" s="5"/>
      <c r="AA771" s="5"/>
      <c r="AB771" s="5"/>
      <c r="AC771" s="5"/>
      <c r="AD771" s="5"/>
      <c r="AE771" s="5"/>
      <c r="AF771" s="5"/>
      <c r="AG771" s="5"/>
      <c r="AH771" s="5"/>
      <c r="AI771" s="5"/>
      <c r="AJ771" s="5"/>
      <c r="AK771" s="5"/>
      <c r="AL771" s="105" t="s">
        <v>2016</v>
      </c>
      <c r="AM771" s="5"/>
      <c r="AN771" s="5"/>
      <c r="AO771" s="5"/>
      <c r="AP771" s="5"/>
      <c r="AQ771" s="5"/>
      <c r="AR771" s="5"/>
      <c r="AS771" s="5"/>
      <c r="AT771" s="579" t="str">
        <f t="shared" si="29"/>
        <v/>
      </c>
      <c r="AU771" s="579"/>
      <c r="AV771" s="579" t="str">
        <f t="shared" si="30"/>
        <v>Yes</v>
      </c>
      <c r="AW771" s="579"/>
      <c r="AX771" s="109" t="s">
        <v>733</v>
      </c>
      <c r="AY771" s="5"/>
      <c r="AZ771" s="5"/>
      <c r="BA771" s="5"/>
      <c r="BB771" s="579" t="b">
        <f t="shared" si="31"/>
        <v>0</v>
      </c>
      <c r="BC771" s="579"/>
      <c r="BD771" s="5"/>
      <c r="BE771" s="5"/>
      <c r="BF771" s="5"/>
      <c r="BG771" s="5"/>
      <c r="BH771" s="5"/>
      <c r="BI771" s="5"/>
      <c r="BJ771" s="5"/>
      <c r="BK771" s="5"/>
      <c r="BL771" s="5"/>
      <c r="BM771" s="5"/>
      <c r="BN771" s="5"/>
      <c r="BO771" s="5"/>
      <c r="BP771" s="5"/>
      <c r="BQ771" s="5"/>
      <c r="BR771" s="5"/>
      <c r="BS771" s="5"/>
      <c r="BT771" s="5"/>
      <c r="BU771" s="5"/>
    </row>
    <row r="772" spans="1:73" hidden="1" x14ac:dyDescent="0.25">
      <c r="A772" s="5"/>
      <c r="B772" s="5"/>
      <c r="C772" s="32" t="s">
        <v>2017</v>
      </c>
      <c r="D772" s="5"/>
      <c r="E772" s="5"/>
      <c r="F772" s="5"/>
      <c r="G772" s="5"/>
      <c r="H772" s="5"/>
      <c r="I772" s="5"/>
      <c r="J772" s="5"/>
      <c r="K772" s="5"/>
      <c r="L772" s="129"/>
      <c r="M772" s="129"/>
      <c r="N772" s="387"/>
      <c r="O772" s="379"/>
      <c r="P772" s="379"/>
      <c r="Q772" s="379"/>
      <c r="R772" s="379"/>
      <c r="S772" s="379"/>
      <c r="T772" s="379"/>
      <c r="U772" s="105"/>
      <c r="V772" s="105"/>
      <c r="W772" s="105"/>
      <c r="X772" s="105"/>
      <c r="Y772" s="5"/>
      <c r="Z772" s="5"/>
      <c r="AA772" s="5"/>
      <c r="AB772" s="5"/>
      <c r="AC772" s="5"/>
      <c r="AD772" s="5"/>
      <c r="AE772" s="5"/>
      <c r="AF772" s="5"/>
      <c r="AG772" s="5"/>
      <c r="AH772" s="5"/>
      <c r="AI772" s="5"/>
      <c r="AJ772" s="5"/>
      <c r="AK772" s="5"/>
      <c r="AL772" s="110" t="s">
        <v>2019</v>
      </c>
      <c r="AM772" s="5"/>
      <c r="AN772" s="5"/>
      <c r="AO772" s="5"/>
      <c r="AP772" s="5"/>
      <c r="AQ772" s="5"/>
      <c r="AR772" s="5"/>
      <c r="AS772" s="5"/>
      <c r="AT772" s="579" t="str">
        <f t="shared" si="29"/>
        <v/>
      </c>
      <c r="AU772" s="579"/>
      <c r="AV772" s="579" t="str">
        <f t="shared" si="30"/>
        <v>Yes</v>
      </c>
      <c r="AW772" s="579"/>
      <c r="AX772" s="108" t="s">
        <v>725</v>
      </c>
      <c r="AY772" s="5"/>
      <c r="AZ772" s="5"/>
      <c r="BA772" s="5"/>
      <c r="BB772" s="579" t="b">
        <f t="shared" si="31"/>
        <v>0</v>
      </c>
      <c r="BC772" s="579"/>
      <c r="BD772" s="5"/>
      <c r="BE772" s="5"/>
      <c r="BF772" s="5"/>
      <c r="BG772" s="5"/>
      <c r="BH772" s="5"/>
      <c r="BI772" s="5"/>
      <c r="BJ772" s="5"/>
      <c r="BK772" s="5"/>
      <c r="BL772" s="5"/>
      <c r="BM772" s="5"/>
      <c r="BN772" s="5"/>
      <c r="BO772" s="5"/>
      <c r="BP772" s="5"/>
      <c r="BQ772" s="5"/>
      <c r="BR772" s="5"/>
      <c r="BS772" s="5"/>
      <c r="BT772" s="5"/>
      <c r="BU772" s="5"/>
    </row>
    <row r="773" spans="1:73" hidden="1" x14ac:dyDescent="0.25">
      <c r="A773" s="5"/>
      <c r="B773" s="5"/>
      <c r="C773" s="32" t="s">
        <v>2020</v>
      </c>
      <c r="D773" s="5"/>
      <c r="E773" s="5"/>
      <c r="F773" s="5"/>
      <c r="G773" s="5"/>
      <c r="H773" s="5"/>
      <c r="I773" s="5"/>
      <c r="J773" s="5"/>
      <c r="K773" s="5"/>
      <c r="L773" s="129"/>
      <c r="M773" s="129"/>
      <c r="N773" s="387"/>
      <c r="O773" s="379"/>
      <c r="P773" s="379"/>
      <c r="Q773" s="379"/>
      <c r="R773" s="379"/>
      <c r="S773" s="379"/>
      <c r="T773" s="379"/>
      <c r="U773" s="105"/>
      <c r="V773" s="105"/>
      <c r="W773" s="105"/>
      <c r="X773" s="105"/>
      <c r="Y773" s="5"/>
      <c r="Z773" s="5"/>
      <c r="AA773" s="5"/>
      <c r="AB773" s="5"/>
      <c r="AC773" s="5"/>
      <c r="AD773" s="5"/>
      <c r="AE773" s="5"/>
      <c r="AF773" s="5"/>
      <c r="AG773" s="5"/>
      <c r="AH773" s="5"/>
      <c r="AI773" s="5"/>
      <c r="AJ773" s="5"/>
      <c r="AK773" s="5"/>
      <c r="AL773" s="105" t="s">
        <v>2021</v>
      </c>
      <c r="AM773" s="5"/>
      <c r="AN773" s="5"/>
      <c r="AO773" s="5"/>
      <c r="AP773" s="5"/>
      <c r="AQ773" s="5"/>
      <c r="AR773" s="5"/>
      <c r="AS773" s="5"/>
      <c r="AT773" s="579" t="str">
        <f t="shared" si="29"/>
        <v/>
      </c>
      <c r="AU773" s="579"/>
      <c r="AV773" s="579" t="str">
        <f t="shared" si="30"/>
        <v>No</v>
      </c>
      <c r="AW773" s="579"/>
      <c r="AX773" s="109" t="s">
        <v>729</v>
      </c>
      <c r="AY773" s="5"/>
      <c r="AZ773" s="5"/>
      <c r="BA773" s="5"/>
      <c r="BB773" s="579" t="b">
        <f t="shared" si="31"/>
        <v>0</v>
      </c>
      <c r="BC773" s="579"/>
      <c r="BD773" s="5"/>
      <c r="BE773" s="5"/>
      <c r="BF773" s="5"/>
      <c r="BG773" s="5"/>
      <c r="BH773" s="5"/>
      <c r="BI773" s="5"/>
      <c r="BJ773" s="5"/>
      <c r="BK773" s="5"/>
      <c r="BL773" s="5"/>
      <c r="BM773" s="5"/>
      <c r="BN773" s="5"/>
      <c r="BO773" s="5"/>
      <c r="BP773" s="5"/>
      <c r="BQ773" s="5"/>
      <c r="BR773" s="5"/>
      <c r="BS773" s="5"/>
      <c r="BT773" s="5"/>
      <c r="BU773" s="5"/>
    </row>
    <row r="774" spans="1:73" hidden="1" x14ac:dyDescent="0.25">
      <c r="A774" s="5"/>
      <c r="B774" s="5"/>
      <c r="C774" s="32" t="s">
        <v>2022</v>
      </c>
      <c r="D774" s="5"/>
      <c r="E774" s="5"/>
      <c r="F774" s="5"/>
      <c r="G774" s="5"/>
      <c r="H774" s="5"/>
      <c r="I774" s="5"/>
      <c r="J774" s="5"/>
      <c r="K774" s="5"/>
      <c r="L774" s="129"/>
      <c r="M774" s="129"/>
      <c r="N774" s="387"/>
      <c r="O774" s="379"/>
      <c r="P774" s="379"/>
      <c r="Q774" s="379"/>
      <c r="R774" s="379"/>
      <c r="S774" s="379"/>
      <c r="T774" s="379"/>
      <c r="U774" s="105"/>
      <c r="V774" s="105"/>
      <c r="W774" s="105"/>
      <c r="X774" s="105"/>
      <c r="Y774" s="5"/>
      <c r="Z774" s="5"/>
      <c r="AA774" s="5"/>
      <c r="AB774" s="5"/>
      <c r="AC774" s="5"/>
      <c r="AD774" s="5"/>
      <c r="AE774" s="5"/>
      <c r="AF774" s="5"/>
      <c r="AG774" s="5"/>
      <c r="AH774" s="5"/>
      <c r="AI774" s="5"/>
      <c r="AJ774" s="5"/>
      <c r="AK774" s="5"/>
      <c r="AL774" s="105" t="s">
        <v>2023</v>
      </c>
      <c r="AM774" s="5"/>
      <c r="AN774" s="5"/>
      <c r="AO774" s="5"/>
      <c r="AP774" s="5"/>
      <c r="AQ774" s="5"/>
      <c r="AR774" s="5"/>
      <c r="AS774" s="5"/>
      <c r="AT774" s="579" t="str">
        <f t="shared" si="29"/>
        <v/>
      </c>
      <c r="AU774" s="579"/>
      <c r="AV774" s="579" t="str">
        <f t="shared" si="30"/>
        <v>Yes</v>
      </c>
      <c r="AW774" s="579"/>
      <c r="AX774" s="31" t="s">
        <v>797</v>
      </c>
      <c r="AY774" s="5"/>
      <c r="AZ774" s="5"/>
      <c r="BA774" s="5"/>
      <c r="BB774" s="579" t="b">
        <f t="shared" si="31"/>
        <v>0</v>
      </c>
      <c r="BC774" s="579"/>
      <c r="BD774" s="5"/>
      <c r="BE774" s="5"/>
      <c r="BF774" s="5"/>
      <c r="BG774" s="5"/>
      <c r="BH774" s="5"/>
      <c r="BI774" s="5"/>
      <c r="BJ774" s="5"/>
      <c r="BK774" s="5"/>
      <c r="BL774" s="5"/>
      <c r="BM774" s="5"/>
      <c r="BN774" s="5"/>
      <c r="BO774" s="5"/>
      <c r="BP774" s="5"/>
      <c r="BQ774" s="5"/>
      <c r="BR774" s="5"/>
      <c r="BS774" s="5"/>
      <c r="BT774" s="5"/>
      <c r="BU774" s="5"/>
    </row>
    <row r="775" spans="1:73" hidden="1" x14ac:dyDescent="0.25">
      <c r="A775" s="5"/>
      <c r="B775" s="5"/>
      <c r="C775" s="32" t="s">
        <v>2024</v>
      </c>
      <c r="D775" s="5"/>
      <c r="E775" s="5"/>
      <c r="F775" s="5"/>
      <c r="G775" s="5"/>
      <c r="H775" s="5"/>
      <c r="I775" s="5"/>
      <c r="J775" s="5"/>
      <c r="K775" s="5"/>
      <c r="L775" s="129"/>
      <c r="M775" s="129"/>
      <c r="N775" s="387"/>
      <c r="O775" s="379"/>
      <c r="P775" s="379"/>
      <c r="Q775" s="379"/>
      <c r="R775" s="379"/>
      <c r="S775" s="379"/>
      <c r="T775" s="379"/>
      <c r="U775" s="105"/>
      <c r="V775" s="105"/>
      <c r="W775" s="105"/>
      <c r="X775" s="105"/>
      <c r="Y775" s="5"/>
      <c r="Z775" s="5"/>
      <c r="AA775" s="5"/>
      <c r="AB775" s="5"/>
      <c r="AC775" s="5"/>
      <c r="AD775" s="5"/>
      <c r="AE775" s="5"/>
      <c r="AF775" s="5"/>
      <c r="AG775" s="5"/>
      <c r="AH775" s="5"/>
      <c r="AI775" s="5"/>
      <c r="AJ775" s="5"/>
      <c r="AK775" s="5"/>
      <c r="AL775" s="110" t="s">
        <v>2025</v>
      </c>
      <c r="AM775" s="5"/>
      <c r="AN775" s="5"/>
      <c r="AO775" s="5"/>
      <c r="AP775" s="5"/>
      <c r="AQ775" s="5"/>
      <c r="AR775" s="5"/>
      <c r="AS775" s="5"/>
      <c r="AT775" s="579" t="str">
        <f t="shared" si="29"/>
        <v/>
      </c>
      <c r="AU775" s="579"/>
      <c r="AV775" s="579" t="str">
        <f t="shared" si="30"/>
        <v>Yes</v>
      </c>
      <c r="AW775" s="579"/>
      <c r="AX775" s="108" t="s">
        <v>725</v>
      </c>
      <c r="AY775" s="5"/>
      <c r="AZ775" s="5"/>
      <c r="BA775" s="5"/>
      <c r="BB775" s="579" t="b">
        <f t="shared" si="31"/>
        <v>0</v>
      </c>
      <c r="BC775" s="579"/>
      <c r="BD775" s="5"/>
      <c r="BE775" s="5"/>
      <c r="BF775" s="5"/>
      <c r="BG775" s="5"/>
      <c r="BH775" s="5"/>
      <c r="BI775" s="5"/>
      <c r="BJ775" s="5"/>
      <c r="BK775" s="5"/>
      <c r="BL775" s="5"/>
      <c r="BM775" s="5"/>
      <c r="BN775" s="5"/>
      <c r="BO775" s="5"/>
      <c r="BP775" s="5"/>
      <c r="BQ775" s="5"/>
      <c r="BR775" s="5"/>
      <c r="BS775" s="5"/>
      <c r="BT775" s="5"/>
      <c r="BU775" s="5"/>
    </row>
    <row r="776" spans="1:73" hidden="1" x14ac:dyDescent="0.25">
      <c r="A776" s="5"/>
      <c r="B776" s="5"/>
      <c r="C776" s="32" t="s">
        <v>2026</v>
      </c>
      <c r="D776" s="5"/>
      <c r="E776" s="5"/>
      <c r="F776" s="5"/>
      <c r="G776" s="5"/>
      <c r="H776" s="5"/>
      <c r="I776" s="5"/>
      <c r="J776" s="5"/>
      <c r="K776" s="5"/>
      <c r="L776" s="129"/>
      <c r="M776" s="129"/>
      <c r="N776" s="387"/>
      <c r="O776" s="379"/>
      <c r="P776" s="379"/>
      <c r="Q776" s="379"/>
      <c r="R776" s="379"/>
      <c r="S776" s="379"/>
      <c r="T776" s="379"/>
      <c r="U776" s="105"/>
      <c r="V776" s="105"/>
      <c r="W776" s="105"/>
      <c r="X776" s="105"/>
      <c r="Y776" s="5"/>
      <c r="Z776" s="5"/>
      <c r="AA776" s="5"/>
      <c r="AB776" s="5"/>
      <c r="AC776" s="5"/>
      <c r="AD776" s="5"/>
      <c r="AE776" s="5"/>
      <c r="AF776" s="5"/>
      <c r="AG776" s="5"/>
      <c r="AH776" s="5"/>
      <c r="AI776" s="5"/>
      <c r="AJ776" s="5"/>
      <c r="AK776" s="5"/>
      <c r="AL776" s="110" t="s">
        <v>2027</v>
      </c>
      <c r="AM776" s="5"/>
      <c r="AN776" s="5"/>
      <c r="AO776" s="5"/>
      <c r="AP776" s="5"/>
      <c r="AQ776" s="5"/>
      <c r="AR776" s="5"/>
      <c r="AS776" s="5"/>
      <c r="AT776" s="579" t="str">
        <f t="shared" si="29"/>
        <v/>
      </c>
      <c r="AU776" s="579"/>
      <c r="AV776" s="579" t="str">
        <f t="shared" si="30"/>
        <v>Yes</v>
      </c>
      <c r="AW776" s="579"/>
      <c r="AX776" s="108" t="s">
        <v>725</v>
      </c>
      <c r="AY776" s="5"/>
      <c r="AZ776" s="5"/>
      <c r="BA776" s="5"/>
      <c r="BB776" s="579" t="b">
        <f t="shared" si="31"/>
        <v>0</v>
      </c>
      <c r="BC776" s="579"/>
      <c r="BD776" s="5"/>
      <c r="BE776" s="5"/>
      <c r="BF776" s="5"/>
      <c r="BG776" s="5"/>
      <c r="BH776" s="5"/>
      <c r="BI776" s="5"/>
      <c r="BJ776" s="5"/>
      <c r="BK776" s="5"/>
      <c r="BL776" s="5"/>
      <c r="BM776" s="5"/>
      <c r="BN776" s="5"/>
      <c r="BO776" s="5"/>
      <c r="BP776" s="5"/>
      <c r="BQ776" s="5"/>
      <c r="BR776" s="5"/>
      <c r="BS776" s="5"/>
      <c r="BT776" s="5"/>
      <c r="BU776" s="5"/>
    </row>
    <row r="777" spans="1:73" hidden="1" x14ac:dyDescent="0.25">
      <c r="A777" s="5"/>
      <c r="B777" s="5"/>
      <c r="C777" s="32" t="s">
        <v>2028</v>
      </c>
      <c r="D777" s="5"/>
      <c r="E777" s="5"/>
      <c r="F777" s="5"/>
      <c r="G777" s="5"/>
      <c r="H777" s="5"/>
      <c r="I777" s="5"/>
      <c r="J777" s="5"/>
      <c r="K777" s="5"/>
      <c r="L777" s="129"/>
      <c r="M777" s="129"/>
      <c r="N777" s="387"/>
      <c r="O777" s="379"/>
      <c r="P777" s="379"/>
      <c r="Q777" s="379"/>
      <c r="R777" s="379"/>
      <c r="S777" s="379"/>
      <c r="T777" s="379"/>
      <c r="U777" s="105"/>
      <c r="V777" s="105"/>
      <c r="W777" s="105"/>
      <c r="X777" s="105"/>
      <c r="Y777" s="5"/>
      <c r="Z777" s="5"/>
      <c r="AA777" s="5"/>
      <c r="AB777" s="5"/>
      <c r="AC777" s="5"/>
      <c r="AD777" s="5"/>
      <c r="AE777" s="5"/>
      <c r="AF777" s="5"/>
      <c r="AG777" s="5"/>
      <c r="AH777" s="5"/>
      <c r="AI777" s="5"/>
      <c r="AJ777" s="5"/>
      <c r="AK777" s="5"/>
      <c r="AL777" s="110" t="s">
        <v>2029</v>
      </c>
      <c r="AM777" s="5"/>
      <c r="AN777" s="5"/>
      <c r="AO777" s="5"/>
      <c r="AP777" s="5"/>
      <c r="AQ777" s="5"/>
      <c r="AR777" s="5"/>
      <c r="AS777" s="5"/>
      <c r="AT777" s="579" t="str">
        <f t="shared" si="29"/>
        <v/>
      </c>
      <c r="AU777" s="579"/>
      <c r="AV777" s="579" t="str">
        <f t="shared" si="30"/>
        <v>Yes</v>
      </c>
      <c r="AW777" s="579"/>
      <c r="AX777" s="108" t="s">
        <v>725</v>
      </c>
      <c r="AY777" s="5"/>
      <c r="AZ777" s="5"/>
      <c r="BA777" s="5"/>
      <c r="BB777" s="579" t="b">
        <f t="shared" si="31"/>
        <v>0</v>
      </c>
      <c r="BC777" s="579"/>
      <c r="BD777" s="5"/>
      <c r="BE777" s="5"/>
      <c r="BF777" s="5"/>
      <c r="BG777" s="5"/>
      <c r="BH777" s="5"/>
      <c r="BI777" s="5"/>
      <c r="BJ777" s="5"/>
      <c r="BK777" s="5"/>
      <c r="BL777" s="5"/>
      <c r="BM777" s="5"/>
      <c r="BN777" s="5"/>
      <c r="BO777" s="5"/>
      <c r="BP777" s="5"/>
      <c r="BQ777" s="5"/>
      <c r="BR777" s="5"/>
      <c r="BS777" s="5"/>
      <c r="BT777" s="5"/>
      <c r="BU777" s="5"/>
    </row>
    <row r="778" spans="1:73" hidden="1" x14ac:dyDescent="0.25">
      <c r="A778" s="5"/>
      <c r="B778" s="5"/>
      <c r="C778" s="32" t="s">
        <v>2030</v>
      </c>
      <c r="D778" s="5"/>
      <c r="E778" s="5"/>
      <c r="F778" s="5"/>
      <c r="G778" s="5"/>
      <c r="H778" s="5"/>
      <c r="I778" s="5"/>
      <c r="J778" s="5"/>
      <c r="K778" s="5"/>
      <c r="L778" s="129"/>
      <c r="M778" s="129"/>
      <c r="N778" s="387"/>
      <c r="O778" s="379"/>
      <c r="P778" s="379"/>
      <c r="Q778" s="379"/>
      <c r="R778" s="379"/>
      <c r="S778" s="379"/>
      <c r="T778" s="379"/>
      <c r="U778" s="105"/>
      <c r="V778" s="105"/>
      <c r="W778" s="105"/>
      <c r="X778" s="105"/>
      <c r="Y778" s="5"/>
      <c r="Z778" s="5"/>
      <c r="AA778" s="5"/>
      <c r="AB778" s="5"/>
      <c r="AC778" s="5"/>
      <c r="AD778" s="5"/>
      <c r="AE778" s="5"/>
      <c r="AF778" s="5"/>
      <c r="AG778" s="5"/>
      <c r="AH778" s="5"/>
      <c r="AI778" s="5"/>
      <c r="AJ778" s="5"/>
      <c r="AK778" s="5"/>
      <c r="AL778" s="105" t="s">
        <v>1572</v>
      </c>
      <c r="AM778" s="5"/>
      <c r="AN778" s="5"/>
      <c r="AO778" s="5"/>
      <c r="AP778" s="5"/>
      <c r="AQ778" s="5"/>
      <c r="AR778" s="5"/>
      <c r="AS778" s="5"/>
      <c r="AT778" s="579" t="str">
        <f t="shared" si="29"/>
        <v/>
      </c>
      <c r="AU778" s="579"/>
      <c r="AV778" s="579" t="str">
        <f t="shared" si="30"/>
        <v>Yes</v>
      </c>
      <c r="AW778" s="579"/>
      <c r="AX778" s="109" t="s">
        <v>733</v>
      </c>
      <c r="AY778" s="5"/>
      <c r="AZ778" s="5"/>
      <c r="BA778" s="5"/>
      <c r="BB778" s="579" t="b">
        <f t="shared" si="31"/>
        <v>0</v>
      </c>
      <c r="BC778" s="579"/>
      <c r="BD778" s="5"/>
      <c r="BE778" s="5"/>
      <c r="BF778" s="5"/>
      <c r="BG778" s="5"/>
      <c r="BH778" s="5"/>
      <c r="BI778" s="5"/>
      <c r="BJ778" s="5"/>
      <c r="BK778" s="5"/>
      <c r="BL778" s="5"/>
      <c r="BM778" s="5"/>
      <c r="BN778" s="5"/>
      <c r="BO778" s="5"/>
      <c r="BP778" s="5"/>
      <c r="BQ778" s="5"/>
      <c r="BR778" s="5"/>
      <c r="BS778" s="5"/>
      <c r="BT778" s="5"/>
      <c r="BU778" s="5"/>
    </row>
    <row r="779" spans="1:73" hidden="1" x14ac:dyDescent="0.25">
      <c r="A779" s="5"/>
      <c r="B779" s="5"/>
      <c r="C779" s="32" t="s">
        <v>2031</v>
      </c>
      <c r="D779" s="5"/>
      <c r="E779" s="5"/>
      <c r="F779" s="5"/>
      <c r="G779" s="5"/>
      <c r="H779" s="5"/>
      <c r="I779" s="5"/>
      <c r="J779" s="5"/>
      <c r="K779" s="5"/>
      <c r="L779" s="129"/>
      <c r="M779" s="129"/>
      <c r="N779" s="387"/>
      <c r="O779" s="379"/>
      <c r="P779" s="379"/>
      <c r="Q779" s="379"/>
      <c r="R779" s="379"/>
      <c r="S779" s="379"/>
      <c r="T779" s="379"/>
      <c r="U779" s="105"/>
      <c r="V779" s="105"/>
      <c r="W779" s="105"/>
      <c r="X779" s="105"/>
      <c r="Y779" s="5"/>
      <c r="Z779" s="5"/>
      <c r="AA779" s="5"/>
      <c r="AB779" s="5"/>
      <c r="AC779" s="5"/>
      <c r="AD779" s="5"/>
      <c r="AE779" s="5"/>
      <c r="AF779" s="5"/>
      <c r="AG779" s="5"/>
      <c r="AH779" s="5"/>
      <c r="AI779" s="5"/>
      <c r="AJ779" s="5"/>
      <c r="AK779" s="5"/>
      <c r="AL779" s="110" t="s">
        <v>2032</v>
      </c>
      <c r="AM779" s="5"/>
      <c r="AN779" s="5"/>
      <c r="AO779" s="5"/>
      <c r="AP779" s="5"/>
      <c r="AQ779" s="5"/>
      <c r="AR779" s="5"/>
      <c r="AS779" s="5"/>
      <c r="AT779" s="579" t="str">
        <f t="shared" si="29"/>
        <v/>
      </c>
      <c r="AU779" s="579"/>
      <c r="AV779" s="579" t="str">
        <f t="shared" si="30"/>
        <v>Yes</v>
      </c>
      <c r="AW779" s="579"/>
      <c r="AX779" s="108" t="s">
        <v>725</v>
      </c>
      <c r="AY779" s="5"/>
      <c r="AZ779" s="5"/>
      <c r="BA779" s="5"/>
      <c r="BB779" s="579" t="b">
        <f t="shared" si="31"/>
        <v>0</v>
      </c>
      <c r="BC779" s="579"/>
      <c r="BD779" s="5"/>
      <c r="BE779" s="5"/>
      <c r="BF779" s="5"/>
      <c r="BG779" s="5"/>
      <c r="BH779" s="5"/>
      <c r="BI779" s="5"/>
      <c r="BJ779" s="5"/>
      <c r="BK779" s="5"/>
      <c r="BL779" s="5"/>
      <c r="BM779" s="5"/>
      <c r="BN779" s="5"/>
      <c r="BO779" s="5"/>
      <c r="BP779" s="5"/>
      <c r="BQ779" s="5"/>
      <c r="BR779" s="5"/>
      <c r="BS779" s="5"/>
      <c r="BT779" s="5"/>
      <c r="BU779" s="5"/>
    </row>
    <row r="780" spans="1:73" hidden="1" x14ac:dyDescent="0.25">
      <c r="A780" s="5"/>
      <c r="B780" s="5"/>
      <c r="C780" s="32" t="s">
        <v>2033</v>
      </c>
      <c r="D780" s="5"/>
      <c r="E780" s="5"/>
      <c r="F780" s="5"/>
      <c r="G780" s="5"/>
      <c r="H780" s="5"/>
      <c r="I780" s="5"/>
      <c r="J780" s="5"/>
      <c r="K780" s="5"/>
      <c r="L780" s="129"/>
      <c r="M780" s="129"/>
      <c r="N780" s="387"/>
      <c r="O780" s="379"/>
      <c r="P780" s="379"/>
      <c r="Q780" s="379"/>
      <c r="R780" s="379"/>
      <c r="S780" s="379"/>
      <c r="T780" s="379"/>
      <c r="U780" s="105"/>
      <c r="V780" s="105"/>
      <c r="W780" s="105"/>
      <c r="X780" s="105"/>
      <c r="Y780" s="5"/>
      <c r="Z780" s="5"/>
      <c r="AA780" s="5"/>
      <c r="AB780" s="5"/>
      <c r="AC780" s="5"/>
      <c r="AD780" s="5"/>
      <c r="AE780" s="5"/>
      <c r="AF780" s="5"/>
      <c r="AG780" s="5"/>
      <c r="AH780" s="5"/>
      <c r="AI780" s="5"/>
      <c r="AJ780" s="5"/>
      <c r="AK780" s="5"/>
      <c r="AL780" s="107" t="s">
        <v>2034</v>
      </c>
      <c r="AM780" s="5"/>
      <c r="AN780" s="5"/>
      <c r="AO780" s="5"/>
      <c r="AP780" s="5"/>
      <c r="AQ780" s="5"/>
      <c r="AR780" s="5"/>
      <c r="AS780" s="5"/>
      <c r="AT780" s="579" t="str">
        <f t="shared" si="29"/>
        <v/>
      </c>
      <c r="AU780" s="579"/>
      <c r="AV780" s="579" t="str">
        <f t="shared" si="30"/>
        <v>Yes</v>
      </c>
      <c r="AW780" s="579"/>
      <c r="AX780" s="108" t="s">
        <v>725</v>
      </c>
      <c r="AY780" s="5"/>
      <c r="AZ780" s="5"/>
      <c r="BA780" s="5"/>
      <c r="BB780" s="579" t="b">
        <f t="shared" si="31"/>
        <v>0</v>
      </c>
      <c r="BC780" s="579"/>
      <c r="BD780" s="5"/>
      <c r="BE780" s="5"/>
      <c r="BF780" s="5"/>
      <c r="BG780" s="5"/>
      <c r="BH780" s="5"/>
      <c r="BI780" s="5"/>
      <c r="BJ780" s="5"/>
      <c r="BK780" s="5"/>
      <c r="BL780" s="5"/>
      <c r="BM780" s="5"/>
      <c r="BN780" s="5"/>
      <c r="BO780" s="5"/>
      <c r="BP780" s="5"/>
      <c r="BQ780" s="5"/>
      <c r="BR780" s="5"/>
      <c r="BS780" s="5"/>
      <c r="BT780" s="5"/>
      <c r="BU780" s="5"/>
    </row>
    <row r="781" spans="1:73" hidden="1" x14ac:dyDescent="0.25">
      <c r="A781" s="5"/>
      <c r="B781" s="5"/>
      <c r="C781" s="32" t="s">
        <v>2035</v>
      </c>
      <c r="D781" s="5"/>
      <c r="E781" s="5"/>
      <c r="F781" s="5"/>
      <c r="G781" s="5"/>
      <c r="H781" s="5"/>
      <c r="I781" s="5"/>
      <c r="J781" s="5"/>
      <c r="K781" s="5"/>
      <c r="L781" s="129"/>
      <c r="M781" s="129"/>
      <c r="N781" s="387"/>
      <c r="O781" s="379"/>
      <c r="P781" s="379"/>
      <c r="Q781" s="379"/>
      <c r="R781" s="379"/>
      <c r="S781" s="379"/>
      <c r="T781" s="379"/>
      <c r="U781" s="105"/>
      <c r="V781" s="105"/>
      <c r="W781" s="105"/>
      <c r="X781" s="105"/>
      <c r="Y781" s="5"/>
      <c r="Z781" s="5"/>
      <c r="AA781" s="5"/>
      <c r="AB781" s="5"/>
      <c r="AC781" s="5"/>
      <c r="AD781" s="5"/>
      <c r="AE781" s="5"/>
      <c r="AF781" s="5"/>
      <c r="AG781" s="5"/>
      <c r="AH781" s="5"/>
      <c r="AI781" s="5"/>
      <c r="AJ781" s="5"/>
      <c r="AK781" s="5"/>
      <c r="AL781" s="110" t="s">
        <v>2036</v>
      </c>
      <c r="AM781" s="5"/>
      <c r="AN781" s="5"/>
      <c r="AO781" s="5"/>
      <c r="AP781" s="5"/>
      <c r="AQ781" s="5"/>
      <c r="AR781" s="5"/>
      <c r="AS781" s="5"/>
      <c r="AT781" s="579" t="str">
        <f t="shared" si="29"/>
        <v/>
      </c>
      <c r="AU781" s="579"/>
      <c r="AV781" s="579" t="str">
        <f t="shared" si="30"/>
        <v>Yes</v>
      </c>
      <c r="AW781" s="579"/>
      <c r="AX781" s="108" t="s">
        <v>733</v>
      </c>
      <c r="AY781" s="5"/>
      <c r="AZ781" s="5"/>
      <c r="BA781" s="5"/>
      <c r="BB781" s="579" t="b">
        <f t="shared" si="31"/>
        <v>0</v>
      </c>
      <c r="BC781" s="579"/>
      <c r="BD781" s="5"/>
      <c r="BE781" s="5"/>
      <c r="BF781" s="5"/>
      <c r="BG781" s="5"/>
      <c r="BH781" s="5"/>
      <c r="BI781" s="5"/>
      <c r="BJ781" s="5"/>
      <c r="BK781" s="5"/>
      <c r="BL781" s="5"/>
      <c r="BM781" s="5"/>
      <c r="BN781" s="5"/>
      <c r="BO781" s="5"/>
      <c r="BP781" s="5"/>
      <c r="BQ781" s="5"/>
      <c r="BR781" s="5"/>
      <c r="BS781" s="5"/>
      <c r="BT781" s="5"/>
      <c r="BU781" s="5"/>
    </row>
    <row r="782" spans="1:73" hidden="1" x14ac:dyDescent="0.25">
      <c r="A782" s="5"/>
      <c r="B782" s="5"/>
      <c r="C782" s="32" t="s">
        <v>2037</v>
      </c>
      <c r="D782" s="5"/>
      <c r="E782" s="5"/>
      <c r="F782" s="5"/>
      <c r="G782" s="5"/>
      <c r="H782" s="5"/>
      <c r="I782" s="5"/>
      <c r="J782" s="5"/>
      <c r="K782" s="5"/>
      <c r="L782" s="129"/>
      <c r="M782" s="129"/>
      <c r="N782" s="387"/>
      <c r="O782" s="379"/>
      <c r="P782" s="379"/>
      <c r="Q782" s="379"/>
      <c r="R782" s="379"/>
      <c r="S782" s="379"/>
      <c r="T782" s="379"/>
      <c r="U782" s="105"/>
      <c r="V782" s="105"/>
      <c r="W782" s="105"/>
      <c r="X782" s="105"/>
      <c r="Y782" s="5"/>
      <c r="Z782" s="5"/>
      <c r="AA782" s="5"/>
      <c r="AB782" s="5"/>
      <c r="AC782" s="5"/>
      <c r="AD782" s="5"/>
      <c r="AE782" s="5"/>
      <c r="AF782" s="5"/>
      <c r="AG782" s="5"/>
      <c r="AH782" s="5"/>
      <c r="AI782" s="5"/>
      <c r="AJ782" s="5"/>
      <c r="AK782" s="5"/>
      <c r="AL782" s="105" t="s">
        <v>1575</v>
      </c>
      <c r="AM782" s="5"/>
      <c r="AN782" s="5"/>
      <c r="AO782" s="5"/>
      <c r="AP782" s="5"/>
      <c r="AQ782" s="5"/>
      <c r="AR782" s="5"/>
      <c r="AS782" s="5"/>
      <c r="AT782" s="579" t="str">
        <f t="shared" si="29"/>
        <v/>
      </c>
      <c r="AU782" s="579"/>
      <c r="AV782" s="579" t="str">
        <f t="shared" si="30"/>
        <v>Yes</v>
      </c>
      <c r="AW782" s="579"/>
      <c r="AX782" s="109" t="s">
        <v>733</v>
      </c>
      <c r="AY782" s="5"/>
      <c r="AZ782" s="5"/>
      <c r="BA782" s="5"/>
      <c r="BB782" s="579" t="b">
        <f t="shared" si="31"/>
        <v>0</v>
      </c>
      <c r="BC782" s="579"/>
      <c r="BD782" s="5"/>
      <c r="BE782" s="5"/>
      <c r="BF782" s="5"/>
      <c r="BG782" s="5"/>
      <c r="BH782" s="5"/>
      <c r="BI782" s="5"/>
      <c r="BJ782" s="5"/>
      <c r="BK782" s="5"/>
      <c r="BL782" s="5"/>
      <c r="BM782" s="5"/>
      <c r="BN782" s="5"/>
      <c r="BO782" s="5"/>
      <c r="BP782" s="5"/>
      <c r="BQ782" s="5"/>
      <c r="BR782" s="5"/>
      <c r="BS782" s="5"/>
      <c r="BT782" s="5"/>
      <c r="BU782" s="5"/>
    </row>
    <row r="783" spans="1:73" hidden="1" x14ac:dyDescent="0.25">
      <c r="A783" s="5"/>
      <c r="B783" s="5"/>
      <c r="C783" s="32" t="s">
        <v>2038</v>
      </c>
      <c r="D783" s="5"/>
      <c r="E783" s="5"/>
      <c r="F783" s="5"/>
      <c r="G783" s="5"/>
      <c r="H783" s="5"/>
      <c r="I783" s="5"/>
      <c r="J783" s="5"/>
      <c r="K783" s="5"/>
      <c r="L783" s="129"/>
      <c r="M783" s="129"/>
      <c r="N783" s="387"/>
      <c r="O783" s="379"/>
      <c r="P783" s="379"/>
      <c r="Q783" s="379"/>
      <c r="R783" s="379"/>
      <c r="S783" s="379"/>
      <c r="T783" s="379"/>
      <c r="U783" s="105"/>
      <c r="V783" s="105"/>
      <c r="W783" s="105"/>
      <c r="X783" s="105"/>
      <c r="Y783" s="5"/>
      <c r="Z783" s="5"/>
      <c r="AA783" s="5"/>
      <c r="AB783" s="5"/>
      <c r="AC783" s="5"/>
      <c r="AD783" s="5"/>
      <c r="AE783" s="5"/>
      <c r="AF783" s="5"/>
      <c r="AG783" s="5"/>
      <c r="AH783" s="5"/>
      <c r="AI783" s="5"/>
      <c r="AJ783" s="5"/>
      <c r="AK783" s="5"/>
      <c r="AL783" s="105" t="s">
        <v>2039</v>
      </c>
      <c r="AM783" s="5"/>
      <c r="AN783" s="5"/>
      <c r="AO783" s="5"/>
      <c r="AP783" s="5"/>
      <c r="AQ783" s="5"/>
      <c r="AR783" s="5"/>
      <c r="AS783" s="5"/>
      <c r="AT783" s="579" t="str">
        <f t="shared" si="29"/>
        <v/>
      </c>
      <c r="AU783" s="579"/>
      <c r="AV783" s="579" t="str">
        <f t="shared" si="30"/>
        <v>No</v>
      </c>
      <c r="AW783" s="579"/>
      <c r="AX783" s="109" t="s">
        <v>729</v>
      </c>
      <c r="AY783" s="5"/>
      <c r="AZ783" s="5"/>
      <c r="BA783" s="5"/>
      <c r="BB783" s="579" t="b">
        <f t="shared" si="31"/>
        <v>0</v>
      </c>
      <c r="BC783" s="579"/>
      <c r="BD783" s="5"/>
      <c r="BE783" s="5"/>
      <c r="BF783" s="5"/>
      <c r="BG783" s="5"/>
      <c r="BH783" s="5"/>
      <c r="BI783" s="5"/>
      <c r="BJ783" s="5"/>
      <c r="BK783" s="5"/>
      <c r="BL783" s="5"/>
      <c r="BM783" s="5"/>
      <c r="BN783" s="5"/>
      <c r="BO783" s="5"/>
      <c r="BP783" s="5"/>
      <c r="BQ783" s="5"/>
      <c r="BR783" s="5"/>
      <c r="BS783" s="5"/>
      <c r="BT783" s="5"/>
      <c r="BU783" s="5"/>
    </row>
    <row r="784" spans="1:73" hidden="1" x14ac:dyDescent="0.25">
      <c r="A784" s="5"/>
      <c r="B784" s="5"/>
      <c r="C784" s="32" t="s">
        <v>2040</v>
      </c>
      <c r="D784" s="5"/>
      <c r="E784" s="5"/>
      <c r="F784" s="5"/>
      <c r="G784" s="5"/>
      <c r="H784" s="5"/>
      <c r="I784" s="5"/>
      <c r="J784" s="5"/>
      <c r="K784" s="5"/>
      <c r="L784" s="129"/>
      <c r="M784" s="129"/>
      <c r="N784" s="387"/>
      <c r="O784" s="379"/>
      <c r="P784" s="379"/>
      <c r="Q784" s="379"/>
      <c r="R784" s="379"/>
      <c r="S784" s="379"/>
      <c r="T784" s="379"/>
      <c r="U784" s="105"/>
      <c r="V784" s="105"/>
      <c r="W784" s="105"/>
      <c r="X784" s="105"/>
      <c r="Y784" s="5"/>
      <c r="Z784" s="5"/>
      <c r="AA784" s="5"/>
      <c r="AB784" s="5"/>
      <c r="AC784" s="5"/>
      <c r="AD784" s="5"/>
      <c r="AE784" s="5"/>
      <c r="AF784" s="5"/>
      <c r="AG784" s="5"/>
      <c r="AH784" s="5"/>
      <c r="AI784" s="5"/>
      <c r="AJ784" s="5"/>
      <c r="AK784" s="5"/>
      <c r="AL784" s="110" t="s">
        <v>2041</v>
      </c>
      <c r="AM784" s="5"/>
      <c r="AN784" s="5"/>
      <c r="AO784" s="5"/>
      <c r="AP784" s="5"/>
      <c r="AQ784" s="5"/>
      <c r="AR784" s="5"/>
      <c r="AS784" s="5"/>
      <c r="AT784" s="579" t="str">
        <f t="shared" si="29"/>
        <v/>
      </c>
      <c r="AU784" s="579"/>
      <c r="AV784" s="579" t="str">
        <f t="shared" si="30"/>
        <v>Yes</v>
      </c>
      <c r="AW784" s="579"/>
      <c r="AX784" s="108" t="s">
        <v>725</v>
      </c>
      <c r="AY784" s="5"/>
      <c r="AZ784" s="5"/>
      <c r="BA784" s="5"/>
      <c r="BB784" s="579" t="b">
        <f t="shared" si="31"/>
        <v>0</v>
      </c>
      <c r="BC784" s="579"/>
      <c r="BD784" s="5"/>
      <c r="BE784" s="5"/>
      <c r="BF784" s="5"/>
      <c r="BG784" s="5"/>
      <c r="BH784" s="5"/>
      <c r="BI784" s="5"/>
      <c r="BJ784" s="5"/>
      <c r="BK784" s="5"/>
      <c r="BL784" s="5"/>
      <c r="BM784" s="5"/>
      <c r="BN784" s="5"/>
      <c r="BO784" s="5"/>
      <c r="BP784" s="5"/>
      <c r="BQ784" s="5"/>
      <c r="BR784" s="5"/>
      <c r="BS784" s="5"/>
      <c r="BT784" s="5"/>
      <c r="BU784" s="5"/>
    </row>
    <row r="785" spans="1:73" hidden="1" x14ac:dyDescent="0.25">
      <c r="A785" s="5"/>
      <c r="B785" s="5"/>
      <c r="C785" s="32" t="s">
        <v>2042</v>
      </c>
      <c r="D785" s="5"/>
      <c r="E785" s="5"/>
      <c r="F785" s="5"/>
      <c r="G785" s="5"/>
      <c r="H785" s="5"/>
      <c r="I785" s="5"/>
      <c r="J785" s="5"/>
      <c r="K785" s="5"/>
      <c r="L785" s="129"/>
      <c r="M785" s="129"/>
      <c r="N785" s="387"/>
      <c r="O785" s="379"/>
      <c r="P785" s="379"/>
      <c r="Q785" s="379"/>
      <c r="R785" s="379"/>
      <c r="S785" s="379"/>
      <c r="T785" s="379"/>
      <c r="U785" s="105"/>
      <c r="V785" s="105"/>
      <c r="W785" s="105"/>
      <c r="X785" s="105"/>
      <c r="Y785" s="5"/>
      <c r="Z785" s="5"/>
      <c r="AA785" s="5"/>
      <c r="AB785" s="5"/>
      <c r="AC785" s="5"/>
      <c r="AD785" s="5"/>
      <c r="AE785" s="5"/>
      <c r="AF785" s="5"/>
      <c r="AG785" s="5"/>
      <c r="AH785" s="5"/>
      <c r="AI785" s="5"/>
      <c r="AJ785" s="5"/>
      <c r="AK785" s="5"/>
      <c r="AL785" s="110" t="s">
        <v>2043</v>
      </c>
      <c r="AM785" s="5"/>
      <c r="AN785" s="5"/>
      <c r="AO785" s="5"/>
      <c r="AP785" s="5"/>
      <c r="AQ785" s="5"/>
      <c r="AR785" s="5"/>
      <c r="AS785" s="5"/>
      <c r="AT785" s="579" t="str">
        <f t="shared" si="29"/>
        <v/>
      </c>
      <c r="AU785" s="579"/>
      <c r="AV785" s="579" t="str">
        <f t="shared" si="30"/>
        <v>Yes</v>
      </c>
      <c r="AW785" s="579"/>
      <c r="AX785" s="108" t="s">
        <v>725</v>
      </c>
      <c r="AY785" s="5"/>
      <c r="AZ785" s="5"/>
      <c r="BA785" s="5"/>
      <c r="BB785" s="579" t="b">
        <f t="shared" si="31"/>
        <v>0</v>
      </c>
      <c r="BC785" s="579"/>
      <c r="BD785" s="5"/>
      <c r="BE785" s="5"/>
      <c r="BF785" s="5"/>
      <c r="BG785" s="5"/>
      <c r="BH785" s="5"/>
      <c r="BI785" s="5"/>
      <c r="BJ785" s="5"/>
      <c r="BK785" s="5"/>
      <c r="BL785" s="5"/>
      <c r="BM785" s="5"/>
      <c r="BN785" s="5"/>
      <c r="BO785" s="5"/>
      <c r="BP785" s="5"/>
      <c r="BQ785" s="5"/>
      <c r="BR785" s="5"/>
      <c r="BS785" s="5"/>
      <c r="BT785" s="5"/>
      <c r="BU785" s="5"/>
    </row>
    <row r="786" spans="1:73" hidden="1" x14ac:dyDescent="0.25">
      <c r="A786" s="5"/>
      <c r="B786" s="5"/>
      <c r="C786" s="32" t="s">
        <v>2044</v>
      </c>
      <c r="D786" s="5"/>
      <c r="E786" s="5"/>
      <c r="F786" s="5"/>
      <c r="G786" s="5"/>
      <c r="H786" s="5"/>
      <c r="I786" s="5"/>
      <c r="J786" s="5"/>
      <c r="K786" s="5"/>
      <c r="L786" s="129"/>
      <c r="M786" s="129"/>
      <c r="N786" s="387"/>
      <c r="O786" s="379"/>
      <c r="P786" s="379"/>
      <c r="Q786" s="379"/>
      <c r="R786" s="379"/>
      <c r="S786" s="379"/>
      <c r="T786" s="379"/>
      <c r="U786" s="105"/>
      <c r="V786" s="105"/>
      <c r="W786" s="105"/>
      <c r="X786" s="105"/>
      <c r="Y786" s="5"/>
      <c r="Z786" s="5"/>
      <c r="AA786" s="5"/>
      <c r="AB786" s="5"/>
      <c r="AC786" s="5"/>
      <c r="AD786" s="5"/>
      <c r="AE786" s="5"/>
      <c r="AF786" s="5"/>
      <c r="AG786" s="5"/>
      <c r="AH786" s="5"/>
      <c r="AI786" s="5"/>
      <c r="AJ786" s="5"/>
      <c r="AK786" s="5"/>
      <c r="AL786" s="105" t="s">
        <v>2045</v>
      </c>
      <c r="AM786" s="5"/>
      <c r="AN786" s="5"/>
      <c r="AO786" s="5"/>
      <c r="AP786" s="5"/>
      <c r="AQ786" s="5"/>
      <c r="AR786" s="5"/>
      <c r="AS786" s="5"/>
      <c r="AT786" s="579" t="str">
        <f t="shared" si="29"/>
        <v/>
      </c>
      <c r="AU786" s="579"/>
      <c r="AV786" s="579" t="str">
        <f t="shared" si="30"/>
        <v>Yes</v>
      </c>
      <c r="AW786" s="579"/>
      <c r="AX786" s="109" t="s">
        <v>733</v>
      </c>
      <c r="AY786" s="5"/>
      <c r="AZ786" s="5"/>
      <c r="BA786" s="5"/>
      <c r="BB786" s="579" t="b">
        <f t="shared" si="31"/>
        <v>0</v>
      </c>
      <c r="BC786" s="579"/>
      <c r="BD786" s="5"/>
      <c r="BE786" s="5"/>
      <c r="BF786" s="5"/>
      <c r="BG786" s="5"/>
      <c r="BH786" s="5"/>
      <c r="BI786" s="5"/>
      <c r="BJ786" s="5"/>
      <c r="BK786" s="5"/>
      <c r="BL786" s="5"/>
      <c r="BM786" s="5"/>
      <c r="BN786" s="5"/>
      <c r="BO786" s="5"/>
      <c r="BP786" s="5"/>
      <c r="BQ786" s="5"/>
      <c r="BR786" s="5"/>
      <c r="BS786" s="5"/>
      <c r="BT786" s="5"/>
      <c r="BU786" s="5"/>
    </row>
    <row r="787" spans="1:73" hidden="1" x14ac:dyDescent="0.25">
      <c r="A787" s="5"/>
      <c r="B787" s="5"/>
      <c r="C787" s="32" t="s">
        <v>2046</v>
      </c>
      <c r="D787" s="5"/>
      <c r="E787" s="5"/>
      <c r="F787" s="5"/>
      <c r="G787" s="5"/>
      <c r="H787" s="5"/>
      <c r="I787" s="5"/>
      <c r="J787" s="5"/>
      <c r="K787" s="5"/>
      <c r="L787" s="129"/>
      <c r="M787" s="129"/>
      <c r="N787" s="387"/>
      <c r="O787" s="379"/>
      <c r="P787" s="379"/>
      <c r="Q787" s="379"/>
      <c r="R787" s="379"/>
      <c r="S787" s="379"/>
      <c r="T787" s="379"/>
      <c r="U787" s="105"/>
      <c r="V787" s="105"/>
      <c r="W787" s="105"/>
      <c r="X787" s="105"/>
      <c r="Y787" s="5"/>
      <c r="Z787" s="5"/>
      <c r="AA787" s="5"/>
      <c r="AB787" s="5"/>
      <c r="AC787" s="5"/>
      <c r="AD787" s="5"/>
      <c r="AE787" s="5"/>
      <c r="AF787" s="5"/>
      <c r="AG787" s="5"/>
      <c r="AH787" s="5"/>
      <c r="AI787" s="5"/>
      <c r="AJ787" s="5"/>
      <c r="AK787" s="5"/>
      <c r="AL787" s="105" t="s">
        <v>2047</v>
      </c>
      <c r="AM787" s="5"/>
      <c r="AN787" s="5"/>
      <c r="AO787" s="5"/>
      <c r="AP787" s="5"/>
      <c r="AQ787" s="5"/>
      <c r="AR787" s="5"/>
      <c r="AS787" s="5"/>
      <c r="AT787" s="579" t="str">
        <f t="shared" si="29"/>
        <v/>
      </c>
      <c r="AU787" s="579"/>
      <c r="AV787" s="579" t="str">
        <f t="shared" si="30"/>
        <v>Yes</v>
      </c>
      <c r="AW787" s="579"/>
      <c r="AX787" s="31" t="s">
        <v>797</v>
      </c>
      <c r="AY787" s="5"/>
      <c r="AZ787" s="5"/>
      <c r="BA787" s="5"/>
      <c r="BB787" s="579" t="b">
        <f t="shared" si="31"/>
        <v>0</v>
      </c>
      <c r="BC787" s="579"/>
      <c r="BD787" s="5"/>
      <c r="BE787" s="5"/>
      <c r="BF787" s="5"/>
      <c r="BG787" s="5"/>
      <c r="BH787" s="5"/>
      <c r="BI787" s="5"/>
      <c r="BJ787" s="5"/>
      <c r="BK787" s="5"/>
      <c r="BL787" s="5"/>
      <c r="BM787" s="5"/>
      <c r="BN787" s="5"/>
      <c r="BO787" s="5"/>
      <c r="BP787" s="5"/>
      <c r="BQ787" s="5"/>
      <c r="BR787" s="5"/>
      <c r="BS787" s="5"/>
      <c r="BT787" s="5"/>
      <c r="BU787" s="5"/>
    </row>
    <row r="788" spans="1:73" hidden="1" x14ac:dyDescent="0.25">
      <c r="A788" s="5"/>
      <c r="B788" s="5"/>
      <c r="C788" s="32" t="s">
        <v>2048</v>
      </c>
      <c r="D788" s="5"/>
      <c r="E788" s="5"/>
      <c r="F788" s="5"/>
      <c r="G788" s="5"/>
      <c r="H788" s="5"/>
      <c r="I788" s="5"/>
      <c r="J788" s="5"/>
      <c r="K788" s="5"/>
      <c r="L788" s="129"/>
      <c r="M788" s="129"/>
      <c r="N788" s="387"/>
      <c r="O788" s="379"/>
      <c r="P788" s="379"/>
      <c r="Q788" s="379"/>
      <c r="R788" s="379"/>
      <c r="S788" s="379"/>
      <c r="T788" s="379"/>
      <c r="U788" s="105"/>
      <c r="V788" s="105"/>
      <c r="W788" s="105"/>
      <c r="X788" s="105"/>
      <c r="Y788" s="5"/>
      <c r="Z788" s="5"/>
      <c r="AA788" s="5"/>
      <c r="AB788" s="5"/>
      <c r="AC788" s="5"/>
      <c r="AD788" s="5"/>
      <c r="AE788" s="5"/>
      <c r="AF788" s="5"/>
      <c r="AG788" s="5"/>
      <c r="AH788" s="5"/>
      <c r="AI788" s="5"/>
      <c r="AJ788" s="5"/>
      <c r="AK788" s="5"/>
      <c r="AL788" s="107" t="s">
        <v>2049</v>
      </c>
      <c r="AM788" s="5"/>
      <c r="AN788" s="5"/>
      <c r="AO788" s="5"/>
      <c r="AP788" s="5"/>
      <c r="AQ788" s="5"/>
      <c r="AR788" s="5"/>
      <c r="AS788" s="5"/>
      <c r="AT788" s="579" t="str">
        <f t="shared" si="29"/>
        <v/>
      </c>
      <c r="AU788" s="579"/>
      <c r="AV788" s="579" t="str">
        <f t="shared" si="30"/>
        <v>Yes</v>
      </c>
      <c r="AW788" s="579"/>
      <c r="AX788" s="108" t="s">
        <v>725</v>
      </c>
      <c r="AY788" s="5"/>
      <c r="AZ788" s="5"/>
      <c r="BA788" s="5"/>
      <c r="BB788" s="579" t="b">
        <f t="shared" si="31"/>
        <v>0</v>
      </c>
      <c r="BC788" s="579"/>
      <c r="BD788" s="5"/>
      <c r="BE788" s="5"/>
      <c r="BF788" s="5"/>
      <c r="BG788" s="5"/>
      <c r="BH788" s="5"/>
      <c r="BI788" s="5"/>
      <c r="BJ788" s="5"/>
      <c r="BK788" s="5"/>
      <c r="BL788" s="5"/>
      <c r="BM788" s="5"/>
      <c r="BN788" s="5"/>
      <c r="BO788" s="5"/>
      <c r="BP788" s="5"/>
      <c r="BQ788" s="5"/>
      <c r="BR788" s="5"/>
      <c r="BS788" s="5"/>
      <c r="BT788" s="5"/>
      <c r="BU788" s="5"/>
    </row>
    <row r="789" spans="1:73" hidden="1" x14ac:dyDescent="0.25">
      <c r="A789" s="5"/>
      <c r="B789" s="5"/>
      <c r="C789" s="32" t="s">
        <v>2050</v>
      </c>
      <c r="D789" s="5"/>
      <c r="E789" s="5"/>
      <c r="F789" s="5"/>
      <c r="G789" s="5"/>
      <c r="H789" s="5"/>
      <c r="I789" s="5"/>
      <c r="J789" s="5"/>
      <c r="K789" s="5"/>
      <c r="L789" s="129"/>
      <c r="M789" s="129"/>
      <c r="N789" s="387"/>
      <c r="O789" s="379"/>
      <c r="P789" s="379"/>
      <c r="Q789" s="379"/>
      <c r="R789" s="379"/>
      <c r="S789" s="379"/>
      <c r="T789" s="379"/>
      <c r="U789" s="105"/>
      <c r="V789" s="105"/>
      <c r="W789" s="105"/>
      <c r="X789" s="105"/>
      <c r="Y789" s="5"/>
      <c r="Z789" s="5"/>
      <c r="AA789" s="5"/>
      <c r="AB789" s="5"/>
      <c r="AC789" s="5"/>
      <c r="AD789" s="5"/>
      <c r="AE789" s="5"/>
      <c r="AF789" s="5"/>
      <c r="AG789" s="5"/>
      <c r="AH789" s="5"/>
      <c r="AI789" s="5"/>
      <c r="AJ789" s="5"/>
      <c r="AK789" s="5"/>
      <c r="AL789" s="110" t="s">
        <v>2051</v>
      </c>
      <c r="AM789" s="5"/>
      <c r="AN789" s="5"/>
      <c r="AO789" s="5"/>
      <c r="AP789" s="5"/>
      <c r="AQ789" s="5"/>
      <c r="AR789" s="5"/>
      <c r="AS789" s="5"/>
      <c r="AT789" s="579" t="str">
        <f t="shared" si="29"/>
        <v/>
      </c>
      <c r="AU789" s="579"/>
      <c r="AV789" s="579" t="str">
        <f t="shared" si="30"/>
        <v>Yes</v>
      </c>
      <c r="AW789" s="579"/>
      <c r="AX789" s="108" t="s">
        <v>725</v>
      </c>
      <c r="AY789" s="5"/>
      <c r="AZ789" s="5"/>
      <c r="BA789" s="5"/>
      <c r="BB789" s="579" t="b">
        <f t="shared" si="31"/>
        <v>0</v>
      </c>
      <c r="BC789" s="579"/>
      <c r="BD789" s="5"/>
      <c r="BE789" s="5"/>
      <c r="BF789" s="5"/>
      <c r="BG789" s="5"/>
      <c r="BH789" s="5"/>
      <c r="BI789" s="5"/>
      <c r="BJ789" s="5"/>
      <c r="BK789" s="5"/>
      <c r="BL789" s="5"/>
      <c r="BM789" s="5"/>
      <c r="BN789" s="5"/>
      <c r="BO789" s="5"/>
      <c r="BP789" s="5"/>
      <c r="BQ789" s="5"/>
      <c r="BR789" s="5"/>
      <c r="BS789" s="5"/>
      <c r="BT789" s="5"/>
      <c r="BU789" s="5"/>
    </row>
    <row r="790" spans="1:73" hidden="1" x14ac:dyDescent="0.25">
      <c r="A790" s="5"/>
      <c r="B790" s="5"/>
      <c r="C790" s="32" t="s">
        <v>2052</v>
      </c>
      <c r="D790" s="5"/>
      <c r="E790" s="5"/>
      <c r="F790" s="5"/>
      <c r="G790" s="5"/>
      <c r="H790" s="5"/>
      <c r="I790" s="5"/>
      <c r="J790" s="5"/>
      <c r="K790" s="5"/>
      <c r="L790" s="129"/>
      <c r="M790" s="129"/>
      <c r="N790" s="387"/>
      <c r="O790" s="379"/>
      <c r="P790" s="379"/>
      <c r="Q790" s="379"/>
      <c r="R790" s="379"/>
      <c r="S790" s="379"/>
      <c r="T790" s="379"/>
      <c r="U790" s="105"/>
      <c r="V790" s="105"/>
      <c r="W790" s="105"/>
      <c r="X790" s="105"/>
      <c r="Y790" s="5"/>
      <c r="Z790" s="5"/>
      <c r="AA790" s="5"/>
      <c r="AB790" s="5"/>
      <c r="AC790" s="5"/>
      <c r="AD790" s="5"/>
      <c r="AE790" s="5"/>
      <c r="AF790" s="5"/>
      <c r="AG790" s="5"/>
      <c r="AH790" s="5"/>
      <c r="AI790" s="5"/>
      <c r="AJ790" s="5"/>
      <c r="AK790" s="5"/>
      <c r="AL790" s="113" t="s">
        <v>2053</v>
      </c>
      <c r="AM790" s="5"/>
      <c r="AN790" s="5"/>
      <c r="AO790" s="5"/>
      <c r="AP790" s="5"/>
      <c r="AQ790" s="5"/>
      <c r="AR790" s="5"/>
      <c r="AS790" s="5"/>
      <c r="AT790" s="579" t="str">
        <f t="shared" si="29"/>
        <v/>
      </c>
      <c r="AU790" s="579"/>
      <c r="AV790" s="579" t="str">
        <f t="shared" si="30"/>
        <v>Yes</v>
      </c>
      <c r="AW790" s="579"/>
      <c r="AX790" s="108" t="s">
        <v>725</v>
      </c>
      <c r="AY790" s="5"/>
      <c r="AZ790" s="5"/>
      <c r="BA790" s="5"/>
      <c r="BB790" s="579" t="b">
        <f t="shared" si="31"/>
        <v>0</v>
      </c>
      <c r="BC790" s="579"/>
      <c r="BD790" s="5"/>
      <c r="BE790" s="5"/>
      <c r="BF790" s="5"/>
      <c r="BG790" s="5"/>
      <c r="BH790" s="5"/>
      <c r="BI790" s="5"/>
      <c r="BJ790" s="5"/>
      <c r="BK790" s="5"/>
      <c r="BL790" s="5"/>
      <c r="BM790" s="5"/>
      <c r="BN790" s="5"/>
      <c r="BO790" s="5"/>
      <c r="BP790" s="5"/>
      <c r="BQ790" s="5"/>
      <c r="BR790" s="5"/>
      <c r="BS790" s="5"/>
      <c r="BT790" s="5"/>
      <c r="BU790" s="5"/>
    </row>
    <row r="791" spans="1:73" hidden="1" x14ac:dyDescent="0.25">
      <c r="A791" s="5"/>
      <c r="B791" s="5"/>
      <c r="C791" s="32" t="s">
        <v>2054</v>
      </c>
      <c r="D791" s="5"/>
      <c r="E791" s="5"/>
      <c r="F791" s="5"/>
      <c r="G791" s="5"/>
      <c r="H791" s="5"/>
      <c r="I791" s="5"/>
      <c r="J791" s="5"/>
      <c r="K791" s="5"/>
      <c r="L791" s="129"/>
      <c r="M791" s="129"/>
      <c r="N791" s="387"/>
      <c r="O791" s="379"/>
      <c r="P791" s="379"/>
      <c r="Q791" s="379"/>
      <c r="R791" s="379"/>
      <c r="S791" s="379"/>
      <c r="T791" s="379"/>
      <c r="U791" s="105"/>
      <c r="V791" s="105"/>
      <c r="W791" s="105"/>
      <c r="X791" s="105"/>
      <c r="Y791" s="5"/>
      <c r="Z791" s="5"/>
      <c r="AA791" s="5"/>
      <c r="AB791" s="5"/>
      <c r="AC791" s="5"/>
      <c r="AD791" s="5"/>
      <c r="AE791" s="5"/>
      <c r="AF791" s="5"/>
      <c r="AG791" s="5"/>
      <c r="AH791" s="5"/>
      <c r="AI791" s="5"/>
      <c r="AJ791" s="5"/>
      <c r="AK791" s="5"/>
      <c r="AL791" s="107" t="s">
        <v>2055</v>
      </c>
      <c r="AM791" s="5"/>
      <c r="AN791" s="5"/>
      <c r="AO791" s="5"/>
      <c r="AP791" s="5"/>
      <c r="AQ791" s="5"/>
      <c r="AR791" s="5"/>
      <c r="AS791" s="5"/>
      <c r="AT791" s="579" t="str">
        <f t="shared" si="29"/>
        <v/>
      </c>
      <c r="AU791" s="579"/>
      <c r="AV791" s="579" t="str">
        <f t="shared" si="30"/>
        <v>Yes</v>
      </c>
      <c r="AW791" s="579"/>
      <c r="AX791" s="108" t="s">
        <v>725</v>
      </c>
      <c r="AY791" s="5"/>
      <c r="AZ791" s="5"/>
      <c r="BA791" s="5"/>
      <c r="BB791" s="579" t="b">
        <f t="shared" si="31"/>
        <v>0</v>
      </c>
      <c r="BC791" s="579"/>
      <c r="BD791" s="5"/>
      <c r="BE791" s="5"/>
      <c r="BF791" s="5"/>
      <c r="BG791" s="5"/>
      <c r="BH791" s="5"/>
      <c r="BI791" s="5"/>
      <c r="BJ791" s="5"/>
      <c r="BK791" s="5"/>
      <c r="BL791" s="5"/>
      <c r="BM791" s="5"/>
      <c r="BN791" s="5"/>
      <c r="BO791" s="5"/>
      <c r="BP791" s="5"/>
      <c r="BQ791" s="5"/>
      <c r="BR791" s="5"/>
      <c r="BS791" s="5"/>
      <c r="BT791" s="5"/>
      <c r="BU791" s="5"/>
    </row>
    <row r="792" spans="1:73" hidden="1" x14ac:dyDescent="0.25">
      <c r="A792" s="5"/>
      <c r="B792" s="5"/>
      <c r="C792" s="32" t="s">
        <v>2056</v>
      </c>
      <c r="D792" s="5"/>
      <c r="E792" s="5"/>
      <c r="F792" s="5"/>
      <c r="G792" s="5"/>
      <c r="H792" s="5"/>
      <c r="I792" s="5"/>
      <c r="J792" s="5"/>
      <c r="K792" s="5"/>
      <c r="L792" s="129"/>
      <c r="M792" s="129"/>
      <c r="N792" s="387"/>
      <c r="O792" s="379"/>
      <c r="P792" s="379"/>
      <c r="Q792" s="379"/>
      <c r="R792" s="379"/>
      <c r="S792" s="379"/>
      <c r="T792" s="379"/>
      <c r="U792" s="105"/>
      <c r="V792" s="105"/>
      <c r="W792" s="105"/>
      <c r="X792" s="105"/>
      <c r="Y792" s="5"/>
      <c r="Z792" s="5"/>
      <c r="AA792" s="5"/>
      <c r="AB792" s="5"/>
      <c r="AC792" s="5"/>
      <c r="AD792" s="5"/>
      <c r="AE792" s="5"/>
      <c r="AF792" s="5"/>
      <c r="AG792" s="5"/>
      <c r="AH792" s="5"/>
      <c r="AI792" s="5"/>
      <c r="AJ792" s="5"/>
      <c r="AK792" s="5"/>
      <c r="AL792" s="105" t="s">
        <v>2057</v>
      </c>
      <c r="AM792" s="5"/>
      <c r="AN792" s="5"/>
      <c r="AO792" s="5"/>
      <c r="AP792" s="5"/>
      <c r="AQ792" s="5"/>
      <c r="AR792" s="5"/>
      <c r="AS792" s="5"/>
      <c r="AT792" s="579" t="str">
        <f t="shared" si="29"/>
        <v/>
      </c>
      <c r="AU792" s="579"/>
      <c r="AV792" s="579" t="str">
        <f t="shared" si="30"/>
        <v>Yes</v>
      </c>
      <c r="AW792" s="579"/>
      <c r="AX792" s="109" t="s">
        <v>733</v>
      </c>
      <c r="AY792" s="5"/>
      <c r="AZ792" s="5"/>
      <c r="BA792" s="5"/>
      <c r="BB792" s="579" t="b">
        <f t="shared" si="31"/>
        <v>0</v>
      </c>
      <c r="BC792" s="579"/>
      <c r="BD792" s="5"/>
      <c r="BE792" s="5"/>
      <c r="BF792" s="5"/>
      <c r="BG792" s="5"/>
      <c r="BH792" s="5"/>
      <c r="BI792" s="5"/>
      <c r="BJ792" s="5"/>
      <c r="BK792" s="5"/>
      <c r="BL792" s="5"/>
      <c r="BM792" s="5"/>
      <c r="BN792" s="5"/>
      <c r="BO792" s="5"/>
      <c r="BP792" s="5"/>
      <c r="BQ792" s="5"/>
      <c r="BR792" s="5"/>
      <c r="BS792" s="5"/>
      <c r="BT792" s="5"/>
      <c r="BU792" s="5"/>
    </row>
    <row r="793" spans="1:73" hidden="1" x14ac:dyDescent="0.25">
      <c r="A793" s="5"/>
      <c r="B793" s="5"/>
      <c r="C793" s="32" t="s">
        <v>2058</v>
      </c>
      <c r="D793" s="5"/>
      <c r="E793" s="5"/>
      <c r="F793" s="5"/>
      <c r="G793" s="5"/>
      <c r="H793" s="5"/>
      <c r="I793" s="5"/>
      <c r="J793" s="5"/>
      <c r="K793" s="5"/>
      <c r="L793" s="129"/>
      <c r="M793" s="129"/>
      <c r="N793" s="387"/>
      <c r="O793" s="379"/>
      <c r="P793" s="379"/>
      <c r="Q793" s="379"/>
      <c r="R793" s="379"/>
      <c r="S793" s="379"/>
      <c r="T793" s="379"/>
      <c r="U793" s="105"/>
      <c r="V793" s="105"/>
      <c r="W793" s="105"/>
      <c r="X793" s="105"/>
      <c r="Y793" s="5"/>
      <c r="Z793" s="5"/>
      <c r="AA793" s="5"/>
      <c r="AB793" s="5"/>
      <c r="AC793" s="5"/>
      <c r="AD793" s="5"/>
      <c r="AE793" s="5"/>
      <c r="AF793" s="5"/>
      <c r="AG793" s="5"/>
      <c r="AH793" s="5"/>
      <c r="AI793" s="5"/>
      <c r="AJ793" s="5"/>
      <c r="AK793" s="5"/>
      <c r="AL793" s="105" t="s">
        <v>1704</v>
      </c>
      <c r="AM793" s="5"/>
      <c r="AN793" s="5"/>
      <c r="AO793" s="5"/>
      <c r="AP793" s="5"/>
      <c r="AQ793" s="5"/>
      <c r="AR793" s="5"/>
      <c r="AS793" s="5"/>
      <c r="AT793" s="579" t="str">
        <f t="shared" si="29"/>
        <v/>
      </c>
      <c r="AU793" s="579"/>
      <c r="AV793" s="579" t="str">
        <f t="shared" si="30"/>
        <v>Yes</v>
      </c>
      <c r="AW793" s="579"/>
      <c r="AX793" s="109" t="s">
        <v>733</v>
      </c>
      <c r="AY793" s="5"/>
      <c r="AZ793" s="5"/>
      <c r="BA793" s="5"/>
      <c r="BB793" s="579" t="b">
        <f t="shared" si="31"/>
        <v>0</v>
      </c>
      <c r="BC793" s="579"/>
      <c r="BD793" s="5"/>
      <c r="BE793" s="5"/>
      <c r="BF793" s="5"/>
      <c r="BG793" s="5"/>
      <c r="BH793" s="5"/>
      <c r="BI793" s="5"/>
      <c r="BJ793" s="5"/>
      <c r="BK793" s="5"/>
      <c r="BL793" s="5"/>
      <c r="BM793" s="5"/>
      <c r="BN793" s="5"/>
      <c r="BO793" s="5"/>
      <c r="BP793" s="5"/>
      <c r="BQ793" s="5"/>
      <c r="BR793" s="5"/>
      <c r="BS793" s="5"/>
      <c r="BT793" s="5"/>
      <c r="BU793" s="5"/>
    </row>
    <row r="794" spans="1:73" hidden="1" x14ac:dyDescent="0.25">
      <c r="A794" s="5"/>
      <c r="B794" s="5"/>
      <c r="C794" s="32" t="s">
        <v>2059</v>
      </c>
      <c r="D794" s="5"/>
      <c r="E794" s="5"/>
      <c r="F794" s="5"/>
      <c r="G794" s="5"/>
      <c r="H794" s="5"/>
      <c r="I794" s="5"/>
      <c r="J794" s="5"/>
      <c r="K794" s="5"/>
      <c r="L794" s="129"/>
      <c r="M794" s="129"/>
      <c r="N794" s="387"/>
      <c r="O794" s="379"/>
      <c r="P794" s="379"/>
      <c r="Q794" s="379"/>
      <c r="R794" s="379"/>
      <c r="S794" s="379"/>
      <c r="T794" s="379"/>
      <c r="U794" s="105"/>
      <c r="V794" s="105"/>
      <c r="W794" s="105"/>
      <c r="X794" s="105"/>
      <c r="Y794" s="5"/>
      <c r="Z794" s="5"/>
      <c r="AA794" s="5"/>
      <c r="AB794" s="5"/>
      <c r="AC794" s="5"/>
      <c r="AD794" s="5"/>
      <c r="AE794" s="5"/>
      <c r="AF794" s="5"/>
      <c r="AG794" s="5"/>
      <c r="AH794" s="5"/>
      <c r="AI794" s="5"/>
      <c r="AJ794" s="5"/>
      <c r="AK794" s="5"/>
      <c r="AL794" s="107" t="s">
        <v>2060</v>
      </c>
      <c r="AM794" s="5"/>
      <c r="AN794" s="5"/>
      <c r="AO794" s="5"/>
      <c r="AP794" s="5"/>
      <c r="AQ794" s="5"/>
      <c r="AR794" s="5"/>
      <c r="AS794" s="5"/>
      <c r="AT794" s="579" t="str">
        <f t="shared" si="29"/>
        <v/>
      </c>
      <c r="AU794" s="579"/>
      <c r="AV794" s="579" t="str">
        <f t="shared" si="30"/>
        <v>Yes</v>
      </c>
      <c r="AW794" s="579"/>
      <c r="AX794" s="108" t="s">
        <v>725</v>
      </c>
      <c r="AY794" s="5"/>
      <c r="AZ794" s="5"/>
      <c r="BA794" s="5"/>
      <c r="BB794" s="579" t="b">
        <f t="shared" si="31"/>
        <v>0</v>
      </c>
      <c r="BC794" s="579"/>
      <c r="BD794" s="5"/>
      <c r="BE794" s="5"/>
      <c r="BF794" s="5"/>
      <c r="BG794" s="5"/>
      <c r="BH794" s="5"/>
      <c r="BI794" s="5"/>
      <c r="BJ794" s="5"/>
      <c r="BK794" s="5"/>
      <c r="BL794" s="5"/>
      <c r="BM794" s="5"/>
      <c r="BN794" s="5"/>
      <c r="BO794" s="5"/>
      <c r="BP794" s="5"/>
      <c r="BQ794" s="5"/>
      <c r="BR794" s="5"/>
      <c r="BS794" s="5"/>
      <c r="BT794" s="5"/>
      <c r="BU794" s="5"/>
    </row>
    <row r="795" spans="1:73" hidden="1" x14ac:dyDescent="0.25">
      <c r="A795" s="5"/>
      <c r="B795" s="5"/>
      <c r="C795" s="32" t="s">
        <v>2061</v>
      </c>
      <c r="D795" s="5"/>
      <c r="E795" s="5"/>
      <c r="F795" s="5"/>
      <c r="G795" s="5"/>
      <c r="H795" s="5"/>
      <c r="I795" s="5"/>
      <c r="J795" s="5"/>
      <c r="K795" s="5"/>
      <c r="L795" s="129"/>
      <c r="M795" s="129"/>
      <c r="N795" s="387"/>
      <c r="O795" s="379"/>
      <c r="P795" s="379"/>
      <c r="Q795" s="379"/>
      <c r="R795" s="379"/>
      <c r="S795" s="379"/>
      <c r="T795" s="379"/>
      <c r="U795" s="105"/>
      <c r="V795" s="105"/>
      <c r="W795" s="105"/>
      <c r="X795" s="105"/>
      <c r="Y795" s="5"/>
      <c r="Z795" s="5"/>
      <c r="AA795" s="5"/>
      <c r="AB795" s="5"/>
      <c r="AC795" s="5"/>
      <c r="AD795" s="5"/>
      <c r="AE795" s="5"/>
      <c r="AF795" s="5"/>
      <c r="AG795" s="5"/>
      <c r="AH795" s="5"/>
      <c r="AI795" s="5"/>
      <c r="AJ795" s="5"/>
      <c r="AK795" s="5"/>
      <c r="AL795" s="105" t="s">
        <v>1618</v>
      </c>
      <c r="AM795" s="5"/>
      <c r="AN795" s="5"/>
      <c r="AO795" s="5"/>
      <c r="AP795" s="5"/>
      <c r="AQ795" s="5"/>
      <c r="AR795" s="5"/>
      <c r="AS795" s="5"/>
      <c r="AT795" s="579" t="str">
        <f t="shared" si="29"/>
        <v/>
      </c>
      <c r="AU795" s="579"/>
      <c r="AV795" s="579" t="str">
        <f t="shared" si="30"/>
        <v>No</v>
      </c>
      <c r="AW795" s="579"/>
      <c r="AX795" s="109" t="s">
        <v>729</v>
      </c>
      <c r="AY795" s="5"/>
      <c r="AZ795" s="5"/>
      <c r="BA795" s="5"/>
      <c r="BB795" s="579" t="b">
        <f t="shared" si="31"/>
        <v>0</v>
      </c>
      <c r="BC795" s="579"/>
      <c r="BD795" s="5"/>
      <c r="BE795" s="5"/>
      <c r="BF795" s="5"/>
      <c r="BG795" s="5"/>
      <c r="BH795" s="5"/>
      <c r="BI795" s="5"/>
      <c r="BJ795" s="5"/>
      <c r="BK795" s="5"/>
      <c r="BL795" s="5"/>
      <c r="BM795" s="5"/>
      <c r="BN795" s="5"/>
      <c r="BO795" s="5"/>
      <c r="BP795" s="5"/>
      <c r="BQ795" s="5"/>
      <c r="BR795" s="5"/>
      <c r="BS795" s="5"/>
      <c r="BT795" s="5"/>
      <c r="BU795" s="5"/>
    </row>
    <row r="796" spans="1:73" hidden="1" x14ac:dyDescent="0.25">
      <c r="A796" s="5"/>
      <c r="B796" s="5"/>
      <c r="C796" s="32" t="s">
        <v>2062</v>
      </c>
      <c r="D796" s="5"/>
      <c r="E796" s="5"/>
      <c r="F796" s="5"/>
      <c r="G796" s="5"/>
      <c r="H796" s="5"/>
      <c r="I796" s="5"/>
      <c r="J796" s="5"/>
      <c r="K796" s="5"/>
      <c r="L796" s="129"/>
      <c r="M796" s="129"/>
      <c r="N796" s="387"/>
      <c r="O796" s="379"/>
      <c r="P796" s="379"/>
      <c r="Q796" s="379"/>
      <c r="R796" s="379"/>
      <c r="S796" s="379"/>
      <c r="T796" s="379"/>
      <c r="U796" s="105"/>
      <c r="V796" s="105"/>
      <c r="W796" s="105"/>
      <c r="X796" s="105"/>
      <c r="Y796" s="5"/>
      <c r="Z796" s="5"/>
      <c r="AA796" s="5"/>
      <c r="AB796" s="5"/>
      <c r="AC796" s="5"/>
      <c r="AD796" s="5"/>
      <c r="AE796" s="5"/>
      <c r="AF796" s="5"/>
      <c r="AG796" s="5"/>
      <c r="AH796" s="5"/>
      <c r="AI796" s="5"/>
      <c r="AJ796" s="5"/>
      <c r="AK796" s="5"/>
      <c r="AL796" s="105" t="s">
        <v>2063</v>
      </c>
      <c r="AM796" s="5"/>
      <c r="AN796" s="5"/>
      <c r="AO796" s="5"/>
      <c r="AP796" s="5"/>
      <c r="AQ796" s="5"/>
      <c r="AR796" s="5"/>
      <c r="AS796" s="5"/>
      <c r="AT796" s="579" t="str">
        <f t="shared" si="29"/>
        <v/>
      </c>
      <c r="AU796" s="579"/>
      <c r="AV796" s="579" t="str">
        <f t="shared" si="30"/>
        <v>Yes</v>
      </c>
      <c r="AW796" s="579"/>
      <c r="AX796" s="31" t="s">
        <v>797</v>
      </c>
      <c r="AY796" s="5"/>
      <c r="AZ796" s="5"/>
      <c r="BA796" s="5"/>
      <c r="BB796" s="579" t="b">
        <f t="shared" si="31"/>
        <v>0</v>
      </c>
      <c r="BC796" s="579"/>
      <c r="BD796" s="5"/>
      <c r="BE796" s="5"/>
      <c r="BF796" s="5"/>
      <c r="BG796" s="5"/>
      <c r="BH796" s="5"/>
      <c r="BI796" s="5"/>
      <c r="BJ796" s="5"/>
      <c r="BK796" s="5"/>
      <c r="BL796" s="5"/>
      <c r="BM796" s="5"/>
      <c r="BN796" s="5"/>
      <c r="BO796" s="5"/>
      <c r="BP796" s="5"/>
      <c r="BQ796" s="5"/>
      <c r="BR796" s="5"/>
      <c r="BS796" s="5"/>
      <c r="BT796" s="5"/>
      <c r="BU796" s="5"/>
    </row>
    <row r="797" spans="1:73" hidden="1" x14ac:dyDescent="0.25">
      <c r="A797" s="5"/>
      <c r="B797" s="5"/>
      <c r="C797" s="32" t="s">
        <v>2064</v>
      </c>
      <c r="D797" s="5"/>
      <c r="E797" s="5"/>
      <c r="F797" s="5"/>
      <c r="G797" s="5"/>
      <c r="H797" s="5"/>
      <c r="I797" s="5"/>
      <c r="J797" s="5"/>
      <c r="K797" s="5"/>
      <c r="L797" s="129"/>
      <c r="M797" s="129"/>
      <c r="N797" s="387"/>
      <c r="O797" s="379"/>
      <c r="P797" s="379"/>
      <c r="Q797" s="379"/>
      <c r="R797" s="379"/>
      <c r="S797" s="379"/>
      <c r="T797" s="379"/>
      <c r="U797" s="105"/>
      <c r="V797" s="105"/>
      <c r="W797" s="105"/>
      <c r="X797" s="105"/>
      <c r="Y797" s="5"/>
      <c r="Z797" s="5"/>
      <c r="AA797" s="5"/>
      <c r="AB797" s="5"/>
      <c r="AC797" s="5"/>
      <c r="AD797" s="5"/>
      <c r="AE797" s="5"/>
      <c r="AF797" s="5"/>
      <c r="AG797" s="5"/>
      <c r="AH797" s="5"/>
      <c r="AI797" s="5"/>
      <c r="AJ797" s="5"/>
      <c r="AK797" s="5"/>
      <c r="AL797" s="110" t="s">
        <v>2065</v>
      </c>
      <c r="AM797" s="5"/>
      <c r="AN797" s="5"/>
      <c r="AO797" s="5"/>
      <c r="AP797" s="5"/>
      <c r="AQ797" s="5"/>
      <c r="AR797" s="5"/>
      <c r="AS797" s="5"/>
      <c r="AT797" s="579" t="str">
        <f t="shared" si="29"/>
        <v/>
      </c>
      <c r="AU797" s="579"/>
      <c r="AV797" s="579" t="str">
        <f t="shared" si="30"/>
        <v>Yes</v>
      </c>
      <c r="AW797" s="579"/>
      <c r="AX797" s="108" t="s">
        <v>725</v>
      </c>
      <c r="AY797" s="5"/>
      <c r="AZ797" s="5"/>
      <c r="BA797" s="5"/>
      <c r="BB797" s="579" t="b">
        <f t="shared" si="31"/>
        <v>0</v>
      </c>
      <c r="BC797" s="579"/>
      <c r="BD797" s="5"/>
      <c r="BE797" s="5"/>
      <c r="BF797" s="5"/>
      <c r="BG797" s="5"/>
      <c r="BH797" s="5"/>
      <c r="BI797" s="5"/>
      <c r="BJ797" s="5"/>
      <c r="BK797" s="5"/>
      <c r="BL797" s="5"/>
      <c r="BM797" s="5"/>
      <c r="BN797" s="5"/>
      <c r="BO797" s="5"/>
      <c r="BP797" s="5"/>
      <c r="BQ797" s="5"/>
      <c r="BR797" s="5"/>
      <c r="BS797" s="5"/>
      <c r="BT797" s="5"/>
      <c r="BU797" s="5"/>
    </row>
    <row r="798" spans="1:73" hidden="1" x14ac:dyDescent="0.25">
      <c r="A798" s="5"/>
      <c r="B798" s="5"/>
      <c r="C798" s="32" t="s">
        <v>2066</v>
      </c>
      <c r="D798" s="5"/>
      <c r="E798" s="5"/>
      <c r="F798" s="5"/>
      <c r="G798" s="5"/>
      <c r="H798" s="5"/>
      <c r="I798" s="5"/>
      <c r="J798" s="5"/>
      <c r="K798" s="5"/>
      <c r="L798" s="129"/>
      <c r="M798" s="129"/>
      <c r="N798" s="387"/>
      <c r="O798" s="379"/>
      <c r="P798" s="379"/>
      <c r="Q798" s="379"/>
      <c r="R798" s="379"/>
      <c r="S798" s="379"/>
      <c r="T798" s="379"/>
      <c r="U798" s="105"/>
      <c r="V798" s="105"/>
      <c r="W798" s="105"/>
      <c r="X798" s="105"/>
      <c r="Y798" s="5"/>
      <c r="Z798" s="5"/>
      <c r="AA798" s="5"/>
      <c r="AB798" s="5"/>
      <c r="AC798" s="5"/>
      <c r="AD798" s="5"/>
      <c r="AE798" s="5"/>
      <c r="AF798" s="5"/>
      <c r="AG798" s="5"/>
      <c r="AH798" s="5"/>
      <c r="AI798" s="5"/>
      <c r="AJ798" s="5"/>
      <c r="AK798" s="5"/>
      <c r="AL798" s="110" t="s">
        <v>2067</v>
      </c>
      <c r="AM798" s="5"/>
      <c r="AN798" s="5"/>
      <c r="AO798" s="5"/>
      <c r="AP798" s="5"/>
      <c r="AQ798" s="5"/>
      <c r="AR798" s="5"/>
      <c r="AS798" s="5"/>
      <c r="AT798" s="579" t="str">
        <f t="shared" si="29"/>
        <v/>
      </c>
      <c r="AU798" s="579"/>
      <c r="AV798" s="579" t="str">
        <f t="shared" si="30"/>
        <v>Yes</v>
      </c>
      <c r="AW798" s="579"/>
      <c r="AX798" s="108" t="s">
        <v>725</v>
      </c>
      <c r="AY798" s="5"/>
      <c r="AZ798" s="5"/>
      <c r="BA798" s="5"/>
      <c r="BB798" s="579" t="b">
        <f t="shared" si="31"/>
        <v>0</v>
      </c>
      <c r="BC798" s="579"/>
      <c r="BD798" s="5"/>
      <c r="BE798" s="5"/>
      <c r="BF798" s="5"/>
      <c r="BG798" s="5"/>
      <c r="BH798" s="5"/>
      <c r="BI798" s="5"/>
      <c r="BJ798" s="5"/>
      <c r="BK798" s="5"/>
      <c r="BL798" s="5"/>
      <c r="BM798" s="5"/>
      <c r="BN798" s="5"/>
      <c r="BO798" s="5"/>
      <c r="BP798" s="5"/>
      <c r="BQ798" s="5"/>
      <c r="BR798" s="5"/>
      <c r="BS798" s="5"/>
      <c r="BT798" s="5"/>
      <c r="BU798" s="5"/>
    </row>
    <row r="799" spans="1:73" hidden="1" x14ac:dyDescent="0.25">
      <c r="A799" s="5"/>
      <c r="B799" s="5"/>
      <c r="C799" s="32" t="s">
        <v>2068</v>
      </c>
      <c r="D799" s="5"/>
      <c r="E799" s="5"/>
      <c r="F799" s="5"/>
      <c r="G799" s="5"/>
      <c r="H799" s="5"/>
      <c r="I799" s="5"/>
      <c r="J799" s="5"/>
      <c r="K799" s="5"/>
      <c r="L799" s="129"/>
      <c r="M799" s="129"/>
      <c r="N799" s="387"/>
      <c r="O799" s="379"/>
      <c r="P799" s="379"/>
      <c r="Q799" s="379"/>
      <c r="R799" s="379"/>
      <c r="S799" s="379"/>
      <c r="T799" s="379"/>
      <c r="U799" s="105"/>
      <c r="V799" s="105"/>
      <c r="W799" s="105"/>
      <c r="X799" s="105"/>
      <c r="Y799" s="5"/>
      <c r="Z799" s="5"/>
      <c r="AA799" s="5"/>
      <c r="AB799" s="5"/>
      <c r="AC799" s="5"/>
      <c r="AD799" s="5"/>
      <c r="AE799" s="5"/>
      <c r="AF799" s="5"/>
      <c r="AG799" s="5"/>
      <c r="AH799" s="5"/>
      <c r="AI799" s="5"/>
      <c r="AJ799" s="5"/>
      <c r="AK799" s="5"/>
      <c r="AL799" s="105" t="s">
        <v>2069</v>
      </c>
      <c r="AM799" s="5"/>
      <c r="AN799" s="5"/>
      <c r="AO799" s="5"/>
      <c r="AP799" s="5"/>
      <c r="AQ799" s="5"/>
      <c r="AR799" s="5"/>
      <c r="AS799" s="5"/>
      <c r="AT799" s="579" t="str">
        <f t="shared" si="29"/>
        <v/>
      </c>
      <c r="AU799" s="579"/>
      <c r="AV799" s="579" t="str">
        <f t="shared" si="30"/>
        <v>Yes</v>
      </c>
      <c r="AW799" s="579"/>
      <c r="AX799" s="109" t="s">
        <v>725</v>
      </c>
      <c r="AY799" s="5"/>
      <c r="AZ799" s="5"/>
      <c r="BA799" s="5"/>
      <c r="BB799" s="579" t="b">
        <f t="shared" si="31"/>
        <v>0</v>
      </c>
      <c r="BC799" s="579"/>
      <c r="BD799" s="5"/>
      <c r="BE799" s="5"/>
      <c r="BF799" s="5"/>
      <c r="BG799" s="5"/>
      <c r="BH799" s="5"/>
      <c r="BI799" s="5"/>
      <c r="BJ799" s="5"/>
      <c r="BK799" s="5"/>
      <c r="BL799" s="5"/>
      <c r="BM799" s="5"/>
      <c r="BN799" s="5"/>
      <c r="BO799" s="5"/>
      <c r="BP799" s="5"/>
      <c r="BQ799" s="5"/>
      <c r="BR799" s="5"/>
      <c r="BS799" s="5"/>
      <c r="BT799" s="5"/>
      <c r="BU799" s="5"/>
    </row>
    <row r="800" spans="1:73" hidden="1" x14ac:dyDescent="0.25">
      <c r="A800" s="5"/>
      <c r="B800" s="5"/>
      <c r="C800" s="32" t="s">
        <v>2070</v>
      </c>
      <c r="D800" s="5"/>
      <c r="E800" s="5"/>
      <c r="F800" s="5"/>
      <c r="G800" s="5"/>
      <c r="H800" s="5"/>
      <c r="I800" s="5"/>
      <c r="J800" s="5"/>
      <c r="K800" s="5"/>
      <c r="L800" s="129"/>
      <c r="M800" s="129"/>
      <c r="N800" s="387"/>
      <c r="O800" s="379"/>
      <c r="P800" s="379"/>
      <c r="Q800" s="379"/>
      <c r="R800" s="379"/>
      <c r="S800" s="379"/>
      <c r="T800" s="379"/>
      <c r="U800" s="105"/>
      <c r="V800" s="105"/>
      <c r="W800" s="105"/>
      <c r="X800" s="105"/>
      <c r="Y800" s="5"/>
      <c r="Z800" s="5"/>
      <c r="AA800" s="5"/>
      <c r="AB800" s="5"/>
      <c r="AC800" s="5"/>
      <c r="AD800" s="5"/>
      <c r="AE800" s="5"/>
      <c r="AF800" s="5"/>
      <c r="AG800" s="5"/>
      <c r="AH800" s="5"/>
      <c r="AI800" s="5"/>
      <c r="AJ800" s="5"/>
      <c r="AK800" s="5"/>
      <c r="AL800" s="105" t="s">
        <v>2071</v>
      </c>
      <c r="AM800" s="5"/>
      <c r="AN800" s="5"/>
      <c r="AO800" s="5"/>
      <c r="AP800" s="5"/>
      <c r="AQ800" s="5"/>
      <c r="AR800" s="5"/>
      <c r="AS800" s="5"/>
      <c r="AT800" s="579" t="str">
        <f t="shared" si="29"/>
        <v/>
      </c>
      <c r="AU800" s="579"/>
      <c r="AV800" s="579" t="str">
        <f t="shared" si="30"/>
        <v>Yes</v>
      </c>
      <c r="AW800" s="579"/>
      <c r="AX800" s="109" t="s">
        <v>733</v>
      </c>
      <c r="AY800" s="5"/>
      <c r="AZ800" s="5"/>
      <c r="BA800" s="5"/>
      <c r="BB800" s="579" t="b">
        <f t="shared" si="31"/>
        <v>0</v>
      </c>
      <c r="BC800" s="579"/>
      <c r="BD800" s="5"/>
      <c r="BE800" s="5"/>
      <c r="BF800" s="5"/>
      <c r="BG800" s="5"/>
      <c r="BH800" s="5"/>
      <c r="BI800" s="5"/>
      <c r="BJ800" s="5"/>
      <c r="BK800" s="5"/>
      <c r="BL800" s="5"/>
      <c r="BM800" s="5"/>
      <c r="BN800" s="5"/>
      <c r="BO800" s="5"/>
      <c r="BP800" s="5"/>
      <c r="BQ800" s="5"/>
      <c r="BR800" s="5"/>
      <c r="BS800" s="5"/>
      <c r="BT800" s="5"/>
      <c r="BU800" s="5"/>
    </row>
    <row r="801" spans="1:73" hidden="1" x14ac:dyDescent="0.25">
      <c r="A801" s="5"/>
      <c r="B801" s="5"/>
      <c r="C801" s="32" t="s">
        <v>2072</v>
      </c>
      <c r="D801" s="5"/>
      <c r="E801" s="5"/>
      <c r="F801" s="5"/>
      <c r="G801" s="5"/>
      <c r="H801" s="5"/>
      <c r="I801" s="5"/>
      <c r="J801" s="5"/>
      <c r="K801" s="5"/>
      <c r="L801" s="129"/>
      <c r="M801" s="129"/>
      <c r="N801" s="387"/>
      <c r="O801" s="379"/>
      <c r="P801" s="379"/>
      <c r="Q801" s="379"/>
      <c r="R801" s="379"/>
      <c r="S801" s="379"/>
      <c r="T801" s="379"/>
      <c r="U801" s="105"/>
      <c r="V801" s="105"/>
      <c r="W801" s="105"/>
      <c r="X801" s="105"/>
      <c r="Y801" s="5"/>
      <c r="Z801" s="5"/>
      <c r="AA801" s="5"/>
      <c r="AB801" s="5"/>
      <c r="AC801" s="5"/>
      <c r="AD801" s="5"/>
      <c r="AE801" s="5"/>
      <c r="AF801" s="5"/>
      <c r="AG801" s="5"/>
      <c r="AH801" s="5"/>
      <c r="AI801" s="5"/>
      <c r="AJ801" s="5"/>
      <c r="AK801" s="5"/>
      <c r="AL801" s="105" t="s">
        <v>2073</v>
      </c>
      <c r="AM801" s="5"/>
      <c r="AN801" s="5"/>
      <c r="AO801" s="5"/>
      <c r="AP801" s="5"/>
      <c r="AQ801" s="5"/>
      <c r="AR801" s="5"/>
      <c r="AS801" s="5"/>
      <c r="AT801" s="579" t="str">
        <f t="shared" si="29"/>
        <v/>
      </c>
      <c r="AU801" s="579"/>
      <c r="AV801" s="579" t="str">
        <f t="shared" si="30"/>
        <v>Yes</v>
      </c>
      <c r="AW801" s="579"/>
      <c r="AX801" s="109" t="s">
        <v>733</v>
      </c>
      <c r="AY801" s="5"/>
      <c r="AZ801" s="5"/>
      <c r="BA801" s="5"/>
      <c r="BB801" s="579" t="b">
        <f t="shared" si="31"/>
        <v>0</v>
      </c>
      <c r="BC801" s="579"/>
      <c r="BD801" s="5"/>
      <c r="BE801" s="5"/>
      <c r="BF801" s="5"/>
      <c r="BG801" s="5"/>
      <c r="BH801" s="5"/>
      <c r="BI801" s="5"/>
      <c r="BJ801" s="5"/>
      <c r="BK801" s="5"/>
      <c r="BL801" s="5"/>
      <c r="BM801" s="5"/>
      <c r="BN801" s="5"/>
      <c r="BO801" s="5"/>
      <c r="BP801" s="5"/>
      <c r="BQ801" s="5"/>
      <c r="BR801" s="5"/>
      <c r="BS801" s="5"/>
      <c r="BT801" s="5"/>
      <c r="BU801" s="5"/>
    </row>
    <row r="802" spans="1:73" hidden="1" x14ac:dyDescent="0.25">
      <c r="A802" s="5"/>
      <c r="B802" s="5"/>
      <c r="C802" s="32" t="s">
        <v>2074</v>
      </c>
      <c r="D802" s="5"/>
      <c r="E802" s="5"/>
      <c r="F802" s="5"/>
      <c r="G802" s="5"/>
      <c r="H802" s="5"/>
      <c r="I802" s="5"/>
      <c r="J802" s="5"/>
      <c r="K802" s="5"/>
      <c r="L802" s="129"/>
      <c r="M802" s="129"/>
      <c r="N802" s="387"/>
      <c r="O802" s="379"/>
      <c r="P802" s="379"/>
      <c r="Q802" s="379"/>
      <c r="R802" s="379"/>
      <c r="S802" s="379"/>
      <c r="T802" s="379"/>
      <c r="U802" s="105"/>
      <c r="V802" s="105"/>
      <c r="W802" s="105"/>
      <c r="X802" s="105"/>
      <c r="Y802" s="5"/>
      <c r="Z802" s="5"/>
      <c r="AA802" s="5"/>
      <c r="AB802" s="5"/>
      <c r="AC802" s="5"/>
      <c r="AD802" s="5"/>
      <c r="AE802" s="5"/>
      <c r="AF802" s="5"/>
      <c r="AG802" s="5"/>
      <c r="AH802" s="5"/>
      <c r="AI802" s="5"/>
      <c r="AJ802" s="5"/>
      <c r="AK802" s="5"/>
      <c r="AL802" s="105" t="s">
        <v>2075</v>
      </c>
      <c r="AM802" s="5"/>
      <c r="AN802" s="5"/>
      <c r="AO802" s="5"/>
      <c r="AP802" s="5"/>
      <c r="AQ802" s="5"/>
      <c r="AR802" s="5"/>
      <c r="AS802" s="5"/>
      <c r="AT802" s="579" t="str">
        <f t="shared" si="29"/>
        <v/>
      </c>
      <c r="AU802" s="579"/>
      <c r="AV802" s="579" t="str">
        <f t="shared" si="30"/>
        <v>Yes</v>
      </c>
      <c r="AW802" s="579"/>
      <c r="AX802" s="109" t="s">
        <v>733</v>
      </c>
      <c r="AY802" s="5"/>
      <c r="AZ802" s="5"/>
      <c r="BA802" s="5"/>
      <c r="BB802" s="579" t="b">
        <f t="shared" si="31"/>
        <v>0</v>
      </c>
      <c r="BC802" s="579"/>
      <c r="BD802" s="5"/>
      <c r="BE802" s="5"/>
      <c r="BF802" s="5"/>
      <c r="BG802" s="5"/>
      <c r="BH802" s="5"/>
      <c r="BI802" s="5"/>
      <c r="BJ802" s="5"/>
      <c r="BK802" s="5"/>
      <c r="BL802" s="5"/>
      <c r="BM802" s="5"/>
      <c r="BN802" s="5"/>
      <c r="BO802" s="5"/>
      <c r="BP802" s="5"/>
      <c r="BQ802" s="5"/>
      <c r="BR802" s="5"/>
      <c r="BS802" s="5"/>
      <c r="BT802" s="5"/>
      <c r="BU802" s="5"/>
    </row>
    <row r="803" spans="1:73" hidden="1" x14ac:dyDescent="0.25">
      <c r="A803" s="5"/>
      <c r="B803" s="5"/>
      <c r="C803" s="32" t="s">
        <v>2076</v>
      </c>
      <c r="D803" s="5"/>
      <c r="E803" s="5"/>
      <c r="F803" s="5"/>
      <c r="G803" s="5"/>
      <c r="H803" s="5"/>
      <c r="I803" s="5"/>
      <c r="J803" s="5"/>
      <c r="K803" s="5"/>
      <c r="L803" s="129"/>
      <c r="M803" s="129"/>
      <c r="N803" s="387"/>
      <c r="O803" s="379"/>
      <c r="P803" s="379"/>
      <c r="Q803" s="379"/>
      <c r="R803" s="379"/>
      <c r="S803" s="379"/>
      <c r="T803" s="379"/>
      <c r="U803" s="105"/>
      <c r="V803" s="105"/>
      <c r="W803" s="105"/>
      <c r="X803" s="105"/>
      <c r="Y803" s="5"/>
      <c r="Z803" s="5"/>
      <c r="AA803" s="5"/>
      <c r="AB803" s="5"/>
      <c r="AC803" s="5"/>
      <c r="AD803" s="5"/>
      <c r="AE803" s="5"/>
      <c r="AF803" s="5"/>
      <c r="AG803" s="5"/>
      <c r="AH803" s="5"/>
      <c r="AI803" s="5"/>
      <c r="AJ803" s="5"/>
      <c r="AK803" s="5"/>
      <c r="AL803" s="110" t="s">
        <v>2077</v>
      </c>
      <c r="AM803" s="5"/>
      <c r="AN803" s="5"/>
      <c r="AO803" s="5"/>
      <c r="AP803" s="5"/>
      <c r="AQ803" s="5"/>
      <c r="AR803" s="5"/>
      <c r="AS803" s="5"/>
      <c r="AT803" s="579" t="str">
        <f t="shared" si="29"/>
        <v/>
      </c>
      <c r="AU803" s="579"/>
      <c r="AV803" s="579" t="str">
        <f t="shared" si="30"/>
        <v>Yes</v>
      </c>
      <c r="AW803" s="579"/>
      <c r="AX803" s="108" t="s">
        <v>725</v>
      </c>
      <c r="AY803" s="5"/>
      <c r="AZ803" s="5"/>
      <c r="BA803" s="5"/>
      <c r="BB803" s="579" t="b">
        <f t="shared" si="31"/>
        <v>0</v>
      </c>
      <c r="BC803" s="579"/>
      <c r="BD803" s="5"/>
      <c r="BE803" s="5"/>
      <c r="BF803" s="5"/>
      <c r="BG803" s="5"/>
      <c r="BH803" s="5"/>
      <c r="BI803" s="5"/>
      <c r="BJ803" s="5"/>
      <c r="BK803" s="5"/>
      <c r="BL803" s="5"/>
      <c r="BM803" s="5"/>
      <c r="BN803" s="5"/>
      <c r="BO803" s="5"/>
      <c r="BP803" s="5"/>
      <c r="BQ803" s="5"/>
      <c r="BR803" s="5"/>
      <c r="BS803" s="5"/>
      <c r="BT803" s="5"/>
      <c r="BU803" s="5"/>
    </row>
    <row r="804" spans="1:73" hidden="1" x14ac:dyDescent="0.25">
      <c r="A804" s="5"/>
      <c r="B804" s="5"/>
      <c r="C804" s="32" t="s">
        <v>2078</v>
      </c>
      <c r="D804" s="5"/>
      <c r="E804" s="5"/>
      <c r="F804" s="5"/>
      <c r="G804" s="5"/>
      <c r="H804" s="5"/>
      <c r="I804" s="5"/>
      <c r="J804" s="5"/>
      <c r="K804" s="5"/>
      <c r="L804" s="129"/>
      <c r="M804" s="129"/>
      <c r="N804" s="387"/>
      <c r="O804" s="379"/>
      <c r="P804" s="379"/>
      <c r="Q804" s="379"/>
      <c r="R804" s="379"/>
      <c r="S804" s="379"/>
      <c r="T804" s="379"/>
      <c r="U804" s="105"/>
      <c r="V804" s="105"/>
      <c r="W804" s="105"/>
      <c r="X804" s="105"/>
      <c r="Y804" s="5"/>
      <c r="Z804" s="5"/>
      <c r="AA804" s="5"/>
      <c r="AB804" s="5"/>
      <c r="AC804" s="5"/>
      <c r="AD804" s="5"/>
      <c r="AE804" s="5"/>
      <c r="AF804" s="5"/>
      <c r="AG804" s="5"/>
      <c r="AH804" s="5"/>
      <c r="AI804" s="5"/>
      <c r="AJ804" s="5"/>
      <c r="AK804" s="5"/>
      <c r="AL804" s="110" t="s">
        <v>2079</v>
      </c>
      <c r="AM804" s="5"/>
      <c r="AN804" s="5"/>
      <c r="AO804" s="5"/>
      <c r="AP804" s="5"/>
      <c r="AQ804" s="5"/>
      <c r="AR804" s="5"/>
      <c r="AS804" s="5"/>
      <c r="AT804" s="579" t="str">
        <f t="shared" si="29"/>
        <v/>
      </c>
      <c r="AU804" s="579"/>
      <c r="AV804" s="579" t="str">
        <f t="shared" si="30"/>
        <v>Yes</v>
      </c>
      <c r="AW804" s="579"/>
      <c r="AX804" s="108" t="s">
        <v>725</v>
      </c>
      <c r="AY804" s="5"/>
      <c r="AZ804" s="5"/>
      <c r="BA804" s="5"/>
      <c r="BB804" s="579" t="b">
        <f t="shared" si="31"/>
        <v>0</v>
      </c>
      <c r="BC804" s="579"/>
      <c r="BD804" s="5"/>
      <c r="BE804" s="5"/>
      <c r="BF804" s="5"/>
      <c r="BG804" s="5"/>
      <c r="BH804" s="5"/>
      <c r="BI804" s="5"/>
      <c r="BJ804" s="5"/>
      <c r="BK804" s="5"/>
      <c r="BL804" s="5"/>
      <c r="BM804" s="5"/>
      <c r="BN804" s="5"/>
      <c r="BO804" s="5"/>
      <c r="BP804" s="5"/>
      <c r="BQ804" s="5"/>
      <c r="BR804" s="5"/>
      <c r="BS804" s="5"/>
      <c r="BT804" s="5"/>
      <c r="BU804" s="5"/>
    </row>
    <row r="805" spans="1:73" hidden="1" x14ac:dyDescent="0.25">
      <c r="A805" s="5"/>
      <c r="B805" s="5"/>
      <c r="C805" s="32" t="s">
        <v>2080</v>
      </c>
      <c r="D805" s="5"/>
      <c r="E805" s="5"/>
      <c r="F805" s="5"/>
      <c r="G805" s="5"/>
      <c r="H805" s="5"/>
      <c r="I805" s="5"/>
      <c r="J805" s="5"/>
      <c r="K805" s="5"/>
      <c r="L805" s="129"/>
      <c r="M805" s="129"/>
      <c r="N805" s="387"/>
      <c r="O805" s="379"/>
      <c r="P805" s="379"/>
      <c r="Q805" s="379"/>
      <c r="R805" s="379"/>
      <c r="S805" s="379"/>
      <c r="T805" s="379"/>
      <c r="U805" s="105"/>
      <c r="V805" s="105"/>
      <c r="W805" s="105"/>
      <c r="X805" s="105"/>
      <c r="Y805" s="5"/>
      <c r="Z805" s="5"/>
      <c r="AA805" s="5"/>
      <c r="AB805" s="5"/>
      <c r="AC805" s="5"/>
      <c r="AD805" s="5"/>
      <c r="AE805" s="5"/>
      <c r="AF805" s="5"/>
      <c r="AG805" s="5"/>
      <c r="AH805" s="5"/>
      <c r="AI805" s="5"/>
      <c r="AJ805" s="5"/>
      <c r="AK805" s="5"/>
      <c r="AL805" s="105" t="s">
        <v>2081</v>
      </c>
      <c r="AM805" s="5"/>
      <c r="AN805" s="5"/>
      <c r="AO805" s="5"/>
      <c r="AP805" s="5"/>
      <c r="AQ805" s="5"/>
      <c r="AR805" s="5"/>
      <c r="AS805" s="5"/>
      <c r="AT805" s="579" t="str">
        <f t="shared" si="29"/>
        <v/>
      </c>
      <c r="AU805" s="579"/>
      <c r="AV805" s="579" t="str">
        <f t="shared" si="30"/>
        <v>Yes</v>
      </c>
      <c r="AW805" s="579"/>
      <c r="AX805" s="109" t="s">
        <v>733</v>
      </c>
      <c r="AY805" s="5"/>
      <c r="AZ805" s="5"/>
      <c r="BA805" s="5"/>
      <c r="BB805" s="579" t="b">
        <f t="shared" si="31"/>
        <v>0</v>
      </c>
      <c r="BC805" s="579"/>
      <c r="BD805" s="5"/>
      <c r="BE805" s="5"/>
      <c r="BF805" s="5"/>
      <c r="BG805" s="5"/>
      <c r="BH805" s="5"/>
      <c r="BI805" s="5"/>
      <c r="BJ805" s="5"/>
      <c r="BK805" s="5"/>
      <c r="BL805" s="5"/>
      <c r="BM805" s="5"/>
      <c r="BN805" s="5"/>
      <c r="BO805" s="5"/>
      <c r="BP805" s="5"/>
      <c r="BQ805" s="5"/>
      <c r="BR805" s="5"/>
      <c r="BS805" s="5"/>
      <c r="BT805" s="5"/>
      <c r="BU805" s="5"/>
    </row>
    <row r="806" spans="1:73" hidden="1" x14ac:dyDescent="0.25">
      <c r="A806" s="5"/>
      <c r="B806" s="5"/>
      <c r="C806" s="32" t="s">
        <v>2082</v>
      </c>
      <c r="D806" s="5"/>
      <c r="E806" s="5"/>
      <c r="F806" s="5"/>
      <c r="G806" s="5"/>
      <c r="H806" s="5"/>
      <c r="I806" s="5"/>
      <c r="J806" s="5"/>
      <c r="K806" s="5"/>
      <c r="L806" s="129"/>
      <c r="M806" s="129"/>
      <c r="N806" s="387"/>
      <c r="O806" s="379"/>
      <c r="P806" s="379"/>
      <c r="Q806" s="379"/>
      <c r="R806" s="379"/>
      <c r="S806" s="379"/>
      <c r="T806" s="379"/>
      <c r="U806" s="105"/>
      <c r="V806" s="105"/>
      <c r="W806" s="105"/>
      <c r="X806" s="105"/>
      <c r="Y806" s="5"/>
      <c r="Z806" s="5"/>
      <c r="AA806" s="5"/>
      <c r="AB806" s="5"/>
      <c r="AC806" s="5"/>
      <c r="AD806" s="5"/>
      <c r="AE806" s="5"/>
      <c r="AF806" s="5"/>
      <c r="AG806" s="5"/>
      <c r="AH806" s="5"/>
      <c r="AI806" s="5"/>
      <c r="AJ806" s="5"/>
      <c r="AK806" s="5"/>
      <c r="AL806" s="105" t="s">
        <v>2083</v>
      </c>
      <c r="AM806" s="5"/>
      <c r="AN806" s="5"/>
      <c r="AO806" s="5"/>
      <c r="AP806" s="5"/>
      <c r="AQ806" s="5"/>
      <c r="AR806" s="5"/>
      <c r="AS806" s="5"/>
      <c r="AT806" s="579" t="str">
        <f t="shared" si="29"/>
        <v/>
      </c>
      <c r="AU806" s="579"/>
      <c r="AV806" s="579" t="str">
        <f t="shared" si="30"/>
        <v>Yes</v>
      </c>
      <c r="AW806" s="579"/>
      <c r="AX806" s="109" t="s">
        <v>733</v>
      </c>
      <c r="AY806" s="5"/>
      <c r="AZ806" s="5"/>
      <c r="BA806" s="5"/>
      <c r="BB806" s="579" t="b">
        <f t="shared" si="31"/>
        <v>0</v>
      </c>
      <c r="BC806" s="579"/>
      <c r="BD806" s="5"/>
      <c r="BE806" s="5"/>
      <c r="BF806" s="5"/>
      <c r="BG806" s="5"/>
      <c r="BH806" s="5"/>
      <c r="BI806" s="5"/>
      <c r="BJ806" s="5"/>
      <c r="BK806" s="5"/>
      <c r="BL806" s="5"/>
      <c r="BM806" s="5"/>
      <c r="BN806" s="5"/>
      <c r="BO806" s="5"/>
      <c r="BP806" s="5"/>
      <c r="BQ806" s="5"/>
      <c r="BR806" s="5"/>
      <c r="BS806" s="5"/>
      <c r="BT806" s="5"/>
      <c r="BU806" s="5"/>
    </row>
    <row r="807" spans="1:73" hidden="1" x14ac:dyDescent="0.25">
      <c r="A807" s="5"/>
      <c r="B807" s="5"/>
      <c r="C807" s="32" t="s">
        <v>2084</v>
      </c>
      <c r="D807" s="5"/>
      <c r="E807" s="5"/>
      <c r="F807" s="5"/>
      <c r="G807" s="5"/>
      <c r="H807" s="5"/>
      <c r="I807" s="5"/>
      <c r="J807" s="5"/>
      <c r="K807" s="5"/>
      <c r="L807" s="129"/>
      <c r="M807" s="129"/>
      <c r="N807" s="387"/>
      <c r="O807" s="379"/>
      <c r="P807" s="379"/>
      <c r="Q807" s="379"/>
      <c r="R807" s="379"/>
      <c r="S807" s="379"/>
      <c r="T807" s="379"/>
      <c r="U807" s="105"/>
      <c r="V807" s="105"/>
      <c r="W807" s="105"/>
      <c r="X807" s="105"/>
      <c r="Y807" s="5"/>
      <c r="Z807" s="5"/>
      <c r="AA807" s="5"/>
      <c r="AB807" s="5"/>
      <c r="AC807" s="5"/>
      <c r="AD807" s="5"/>
      <c r="AE807" s="5"/>
      <c r="AF807" s="5"/>
      <c r="AG807" s="5"/>
      <c r="AH807" s="5"/>
      <c r="AI807" s="5"/>
      <c r="AJ807" s="5"/>
      <c r="AK807" s="5"/>
      <c r="AL807" s="105" t="s">
        <v>2085</v>
      </c>
      <c r="AM807" s="5"/>
      <c r="AN807" s="5"/>
      <c r="AO807" s="5"/>
      <c r="AP807" s="5"/>
      <c r="AQ807" s="5"/>
      <c r="AR807" s="5"/>
      <c r="AS807" s="5"/>
      <c r="AT807" s="579" t="str">
        <f t="shared" si="29"/>
        <v/>
      </c>
      <c r="AU807" s="579"/>
      <c r="AV807" s="579" t="str">
        <f t="shared" si="30"/>
        <v>Yes</v>
      </c>
      <c r="AW807" s="579"/>
      <c r="AX807" s="109" t="s">
        <v>733</v>
      </c>
      <c r="AY807" s="5"/>
      <c r="AZ807" s="5"/>
      <c r="BA807" s="5"/>
      <c r="BB807" s="579" t="b">
        <f t="shared" si="31"/>
        <v>0</v>
      </c>
      <c r="BC807" s="579"/>
      <c r="BD807" s="5"/>
      <c r="BE807" s="5"/>
      <c r="BF807" s="5"/>
      <c r="BG807" s="5"/>
      <c r="BH807" s="5"/>
      <c r="BI807" s="5"/>
      <c r="BJ807" s="5"/>
      <c r="BK807" s="5"/>
      <c r="BL807" s="5"/>
      <c r="BM807" s="5"/>
      <c r="BN807" s="5"/>
      <c r="BO807" s="5"/>
      <c r="BP807" s="5"/>
      <c r="BQ807" s="5"/>
      <c r="BR807" s="5"/>
      <c r="BS807" s="5"/>
      <c r="BT807" s="5"/>
      <c r="BU807" s="5"/>
    </row>
    <row r="808" spans="1:73" hidden="1" x14ac:dyDescent="0.25">
      <c r="A808" s="5"/>
      <c r="B808" s="5"/>
      <c r="C808" s="32" t="s">
        <v>2086</v>
      </c>
      <c r="D808" s="5"/>
      <c r="E808" s="5"/>
      <c r="F808" s="5"/>
      <c r="G808" s="5"/>
      <c r="H808" s="5"/>
      <c r="I808" s="5"/>
      <c r="J808" s="5"/>
      <c r="K808" s="5"/>
      <c r="L808" s="129"/>
      <c r="M808" s="129"/>
      <c r="N808" s="387"/>
      <c r="O808" s="379"/>
      <c r="P808" s="379"/>
      <c r="Q808" s="379"/>
      <c r="R808" s="379"/>
      <c r="S808" s="379"/>
      <c r="T808" s="379"/>
      <c r="U808" s="105"/>
      <c r="V808" s="105"/>
      <c r="W808" s="105"/>
      <c r="X808" s="105"/>
      <c r="Y808" s="5"/>
      <c r="Z808" s="5"/>
      <c r="AA808" s="5"/>
      <c r="AB808" s="5"/>
      <c r="AC808" s="5"/>
      <c r="AD808" s="5"/>
      <c r="AE808" s="5"/>
      <c r="AF808" s="5"/>
      <c r="AG808" s="5"/>
      <c r="AH808" s="5"/>
      <c r="AI808" s="5"/>
      <c r="AJ808" s="5"/>
      <c r="AK808" s="5"/>
      <c r="AL808" s="105" t="s">
        <v>2087</v>
      </c>
      <c r="AM808" s="5"/>
      <c r="AN808" s="5"/>
      <c r="AO808" s="5"/>
      <c r="AP808" s="5"/>
      <c r="AQ808" s="5"/>
      <c r="AR808" s="5"/>
      <c r="AS808" s="5"/>
      <c r="AT808" s="579" t="str">
        <f t="shared" si="29"/>
        <v/>
      </c>
      <c r="AU808" s="579"/>
      <c r="AV808" s="579" t="str">
        <f t="shared" si="30"/>
        <v>Yes</v>
      </c>
      <c r="AW808" s="579"/>
      <c r="AX808" s="109" t="s">
        <v>733</v>
      </c>
      <c r="AY808" s="5"/>
      <c r="AZ808" s="5"/>
      <c r="BA808" s="5"/>
      <c r="BB808" s="579" t="b">
        <f t="shared" si="31"/>
        <v>0</v>
      </c>
      <c r="BC808" s="579"/>
      <c r="BD808" s="5"/>
      <c r="BE808" s="5"/>
      <c r="BF808" s="5"/>
      <c r="BG808" s="5"/>
      <c r="BH808" s="5"/>
      <c r="BI808" s="5"/>
      <c r="BJ808" s="5"/>
      <c r="BK808" s="5"/>
      <c r="BL808" s="5"/>
      <c r="BM808" s="5"/>
      <c r="BN808" s="5"/>
      <c r="BO808" s="5"/>
      <c r="BP808" s="5"/>
      <c r="BQ808" s="5"/>
      <c r="BR808" s="5"/>
      <c r="BS808" s="5"/>
      <c r="BT808" s="5"/>
      <c r="BU808" s="5"/>
    </row>
    <row r="809" spans="1:73" hidden="1" x14ac:dyDescent="0.25">
      <c r="A809" s="5"/>
      <c r="B809" s="5"/>
      <c r="C809" s="32" t="s">
        <v>2088</v>
      </c>
      <c r="D809" s="5"/>
      <c r="E809" s="5"/>
      <c r="F809" s="5"/>
      <c r="G809" s="5"/>
      <c r="H809" s="5"/>
      <c r="I809" s="5"/>
      <c r="J809" s="5"/>
      <c r="K809" s="5"/>
      <c r="L809" s="129"/>
      <c r="M809" s="129"/>
      <c r="N809" s="387"/>
      <c r="O809" s="379"/>
      <c r="P809" s="379"/>
      <c r="Q809" s="379"/>
      <c r="R809" s="379"/>
      <c r="S809" s="379"/>
      <c r="T809" s="379"/>
      <c r="U809" s="105"/>
      <c r="V809" s="105"/>
      <c r="W809" s="105"/>
      <c r="X809" s="105"/>
      <c r="Y809" s="5"/>
      <c r="Z809" s="5"/>
      <c r="AA809" s="5"/>
      <c r="AB809" s="5"/>
      <c r="AC809" s="5"/>
      <c r="AD809" s="5"/>
      <c r="AE809" s="5"/>
      <c r="AF809" s="5"/>
      <c r="AG809" s="5"/>
      <c r="AH809" s="5"/>
      <c r="AI809" s="5"/>
      <c r="AJ809" s="5"/>
      <c r="AK809" s="5"/>
      <c r="AL809" s="110" t="s">
        <v>2089</v>
      </c>
      <c r="AM809" s="5"/>
      <c r="AN809" s="5"/>
      <c r="AO809" s="5"/>
      <c r="AP809" s="5"/>
      <c r="AQ809" s="5"/>
      <c r="AR809" s="5"/>
      <c r="AS809" s="5"/>
      <c r="AT809" s="579" t="str">
        <f t="shared" si="29"/>
        <v/>
      </c>
      <c r="AU809" s="579"/>
      <c r="AV809" s="579" t="str">
        <f t="shared" si="30"/>
        <v>Yes</v>
      </c>
      <c r="AW809" s="579"/>
      <c r="AX809" s="108" t="s">
        <v>725</v>
      </c>
      <c r="AY809" s="5"/>
      <c r="AZ809" s="5"/>
      <c r="BA809" s="5"/>
      <c r="BB809" s="579" t="b">
        <f t="shared" si="31"/>
        <v>0</v>
      </c>
      <c r="BC809" s="579"/>
      <c r="BD809" s="5"/>
      <c r="BE809" s="5"/>
      <c r="BF809" s="5"/>
      <c r="BG809" s="5"/>
      <c r="BH809" s="5"/>
      <c r="BI809" s="5"/>
      <c r="BJ809" s="5"/>
      <c r="BK809" s="5"/>
      <c r="BL809" s="5"/>
      <c r="BM809" s="5"/>
      <c r="BN809" s="5"/>
      <c r="BO809" s="5"/>
      <c r="BP809" s="5"/>
      <c r="BQ809" s="5"/>
      <c r="BR809" s="5"/>
      <c r="BS809" s="5"/>
      <c r="BT809" s="5"/>
      <c r="BU809" s="5"/>
    </row>
    <row r="810" spans="1:73" hidden="1" x14ac:dyDescent="0.25">
      <c r="A810" s="5"/>
      <c r="B810" s="5"/>
      <c r="C810" s="32" t="s">
        <v>2090</v>
      </c>
      <c r="D810" s="5"/>
      <c r="E810" s="5"/>
      <c r="F810" s="5"/>
      <c r="G810" s="5"/>
      <c r="H810" s="5"/>
      <c r="I810" s="5"/>
      <c r="J810" s="5"/>
      <c r="K810" s="5"/>
      <c r="L810" s="129"/>
      <c r="M810" s="129"/>
      <c r="N810" s="387"/>
      <c r="O810" s="379"/>
      <c r="P810" s="379"/>
      <c r="Q810" s="379"/>
      <c r="R810" s="379"/>
      <c r="S810" s="379"/>
      <c r="T810" s="379"/>
      <c r="U810" s="105"/>
      <c r="V810" s="105"/>
      <c r="W810" s="105"/>
      <c r="X810" s="105"/>
      <c r="Y810" s="5"/>
      <c r="Z810" s="5"/>
      <c r="AA810" s="5"/>
      <c r="AB810" s="5"/>
      <c r="AC810" s="5"/>
      <c r="AD810" s="5"/>
      <c r="AE810" s="5"/>
      <c r="AF810" s="5"/>
      <c r="AG810" s="5"/>
      <c r="AH810" s="5"/>
      <c r="AI810" s="5"/>
      <c r="AJ810" s="5"/>
      <c r="AK810" s="5"/>
      <c r="AL810" s="105" t="s">
        <v>2091</v>
      </c>
      <c r="AM810" s="5"/>
      <c r="AN810" s="5"/>
      <c r="AO810" s="5"/>
      <c r="AP810" s="5"/>
      <c r="AQ810" s="5"/>
      <c r="AR810" s="5"/>
      <c r="AS810" s="5"/>
      <c r="AT810" s="579" t="str">
        <f t="shared" si="29"/>
        <v/>
      </c>
      <c r="AU810" s="579"/>
      <c r="AV810" s="579" t="str">
        <f t="shared" si="30"/>
        <v>Yes</v>
      </c>
      <c r="AW810" s="579"/>
      <c r="AX810" s="109" t="s">
        <v>733</v>
      </c>
      <c r="AY810" s="5"/>
      <c r="AZ810" s="5"/>
      <c r="BA810" s="5"/>
      <c r="BB810" s="579" t="b">
        <f t="shared" si="31"/>
        <v>0</v>
      </c>
      <c r="BC810" s="579"/>
      <c r="BD810" s="5"/>
      <c r="BE810" s="5"/>
      <c r="BF810" s="5"/>
      <c r="BG810" s="5"/>
      <c r="BH810" s="5"/>
      <c r="BI810" s="5"/>
      <c r="BJ810" s="5"/>
      <c r="BK810" s="5"/>
      <c r="BL810" s="5"/>
      <c r="BM810" s="5"/>
      <c r="BN810" s="5"/>
      <c r="BO810" s="5"/>
      <c r="BP810" s="5"/>
      <c r="BQ810" s="5"/>
      <c r="BR810" s="5"/>
      <c r="BS810" s="5"/>
      <c r="BT810" s="5"/>
      <c r="BU810" s="5"/>
    </row>
    <row r="811" spans="1:73" hidden="1" x14ac:dyDescent="0.25">
      <c r="A811" s="5"/>
      <c r="B811" s="5"/>
      <c r="C811" s="32" t="s">
        <v>2092</v>
      </c>
      <c r="D811" s="5"/>
      <c r="E811" s="5"/>
      <c r="F811" s="5"/>
      <c r="G811" s="5"/>
      <c r="H811" s="5"/>
      <c r="I811" s="5"/>
      <c r="J811" s="5"/>
      <c r="K811" s="5"/>
      <c r="L811" s="129"/>
      <c r="M811" s="129"/>
      <c r="N811" s="387"/>
      <c r="O811" s="379"/>
      <c r="P811" s="379"/>
      <c r="Q811" s="379"/>
      <c r="R811" s="379"/>
      <c r="S811" s="379"/>
      <c r="T811" s="379"/>
      <c r="U811" s="105"/>
      <c r="V811" s="105"/>
      <c r="W811" s="105"/>
      <c r="X811" s="105"/>
      <c r="Y811" s="5"/>
      <c r="Z811" s="5"/>
      <c r="AA811" s="5"/>
      <c r="AB811" s="5"/>
      <c r="AC811" s="5"/>
      <c r="AD811" s="5"/>
      <c r="AE811" s="5"/>
      <c r="AF811" s="5"/>
      <c r="AG811" s="5"/>
      <c r="AH811" s="5"/>
      <c r="AI811" s="5"/>
      <c r="AJ811" s="5"/>
      <c r="AK811" s="5"/>
      <c r="AL811" s="105" t="s">
        <v>2093</v>
      </c>
      <c r="AM811" s="5"/>
      <c r="AN811" s="5"/>
      <c r="AO811" s="5"/>
      <c r="AP811" s="5"/>
      <c r="AQ811" s="5"/>
      <c r="AR811" s="5"/>
      <c r="AS811" s="5"/>
      <c r="AT811" s="579" t="str">
        <f t="shared" si="29"/>
        <v/>
      </c>
      <c r="AU811" s="579"/>
      <c r="AV811" s="579" t="str">
        <f t="shared" si="30"/>
        <v>Yes</v>
      </c>
      <c r="AW811" s="579"/>
      <c r="AX811" s="109" t="s">
        <v>725</v>
      </c>
      <c r="AY811" s="5"/>
      <c r="AZ811" s="5"/>
      <c r="BA811" s="5"/>
      <c r="BB811" s="579" t="b">
        <f t="shared" si="31"/>
        <v>0</v>
      </c>
      <c r="BC811" s="579"/>
      <c r="BD811" s="5"/>
      <c r="BE811" s="5"/>
      <c r="BF811" s="5"/>
      <c r="BG811" s="5"/>
      <c r="BH811" s="5"/>
      <c r="BI811" s="5"/>
      <c r="BJ811" s="5"/>
      <c r="BK811" s="5"/>
      <c r="BL811" s="5"/>
      <c r="BM811" s="5"/>
      <c r="BN811" s="5"/>
      <c r="BO811" s="5"/>
      <c r="BP811" s="5"/>
      <c r="BQ811" s="5"/>
      <c r="BR811" s="5"/>
      <c r="BS811" s="5"/>
      <c r="BT811" s="5"/>
      <c r="BU811" s="5"/>
    </row>
    <row r="812" spans="1:73" hidden="1" x14ac:dyDescent="0.25">
      <c r="A812" s="5"/>
      <c r="B812" s="5"/>
      <c r="C812" s="32" t="s">
        <v>2094</v>
      </c>
      <c r="D812" s="5"/>
      <c r="E812" s="5"/>
      <c r="F812" s="5"/>
      <c r="G812" s="5"/>
      <c r="H812" s="5"/>
      <c r="I812" s="5"/>
      <c r="J812" s="5"/>
      <c r="K812" s="5"/>
      <c r="L812" s="129"/>
      <c r="M812" s="129"/>
      <c r="N812" s="387"/>
      <c r="O812" s="379"/>
      <c r="P812" s="379"/>
      <c r="Q812" s="379"/>
      <c r="R812" s="379"/>
      <c r="S812" s="379"/>
      <c r="T812" s="379"/>
      <c r="U812" s="105"/>
      <c r="V812" s="105"/>
      <c r="W812" s="105"/>
      <c r="X812" s="105"/>
      <c r="Y812" s="5"/>
      <c r="Z812" s="5"/>
      <c r="AA812" s="5"/>
      <c r="AB812" s="5"/>
      <c r="AC812" s="5"/>
      <c r="AD812" s="5"/>
      <c r="AE812" s="5"/>
      <c r="AF812" s="5"/>
      <c r="AG812" s="5"/>
      <c r="AH812" s="5"/>
      <c r="AI812" s="5"/>
      <c r="AJ812" s="5"/>
      <c r="AK812" s="5"/>
      <c r="AL812" s="110" t="s">
        <v>2095</v>
      </c>
      <c r="AM812" s="5"/>
      <c r="AN812" s="5"/>
      <c r="AO812" s="5"/>
      <c r="AP812" s="5"/>
      <c r="AQ812" s="5"/>
      <c r="AR812" s="5"/>
      <c r="AS812" s="5"/>
      <c r="AT812" s="579" t="str">
        <f t="shared" si="29"/>
        <v/>
      </c>
      <c r="AU812" s="579"/>
      <c r="AV812" s="579" t="str">
        <f t="shared" si="30"/>
        <v>Yes</v>
      </c>
      <c r="AW812" s="579"/>
      <c r="AX812" s="108" t="s">
        <v>725</v>
      </c>
      <c r="AY812" s="5"/>
      <c r="AZ812" s="5"/>
      <c r="BA812" s="5"/>
      <c r="BB812" s="579" t="b">
        <f t="shared" si="31"/>
        <v>0</v>
      </c>
      <c r="BC812" s="579"/>
      <c r="BD812" s="5"/>
      <c r="BE812" s="5"/>
      <c r="BF812" s="5"/>
      <c r="BG812" s="5"/>
      <c r="BH812" s="5"/>
      <c r="BI812" s="5"/>
      <c r="BJ812" s="5"/>
      <c r="BK812" s="5"/>
      <c r="BL812" s="5"/>
      <c r="BM812" s="5"/>
      <c r="BN812" s="5"/>
      <c r="BO812" s="5"/>
      <c r="BP812" s="5"/>
      <c r="BQ812" s="5"/>
      <c r="BR812" s="5"/>
      <c r="BS812" s="5"/>
      <c r="BT812" s="5"/>
      <c r="BU812" s="5"/>
    </row>
    <row r="813" spans="1:73" hidden="1" x14ac:dyDescent="0.25">
      <c r="A813" s="5"/>
      <c r="B813" s="5"/>
      <c r="C813" s="32" t="s">
        <v>2096</v>
      </c>
      <c r="D813" s="5"/>
      <c r="E813" s="5"/>
      <c r="F813" s="5"/>
      <c r="G813" s="5"/>
      <c r="H813" s="5"/>
      <c r="I813" s="5"/>
      <c r="J813" s="5"/>
      <c r="K813" s="5"/>
      <c r="L813" s="129"/>
      <c r="M813" s="129"/>
      <c r="N813" s="387"/>
      <c r="O813" s="379"/>
      <c r="P813" s="379"/>
      <c r="Q813" s="379"/>
      <c r="R813" s="379"/>
      <c r="S813" s="379"/>
      <c r="T813" s="379"/>
      <c r="U813" s="105"/>
      <c r="V813" s="105"/>
      <c r="W813" s="105"/>
      <c r="X813" s="105"/>
      <c r="Y813" s="5"/>
      <c r="Z813" s="5"/>
      <c r="AA813" s="5"/>
      <c r="AB813" s="5"/>
      <c r="AC813" s="5"/>
      <c r="AD813" s="5"/>
      <c r="AE813" s="5"/>
      <c r="AF813" s="5"/>
      <c r="AG813" s="5"/>
      <c r="AH813" s="5"/>
      <c r="AI813" s="5"/>
      <c r="AJ813" s="5"/>
      <c r="AK813" s="5"/>
      <c r="AL813" s="110" t="s">
        <v>2097</v>
      </c>
      <c r="AM813" s="5"/>
      <c r="AN813" s="5"/>
      <c r="AO813" s="5"/>
      <c r="AP813" s="5"/>
      <c r="AQ813" s="5"/>
      <c r="AR813" s="5"/>
      <c r="AS813" s="5"/>
      <c r="AT813" s="579" t="str">
        <f t="shared" si="29"/>
        <v/>
      </c>
      <c r="AU813" s="579"/>
      <c r="AV813" s="579" t="str">
        <f t="shared" si="30"/>
        <v>Yes</v>
      </c>
      <c r="AW813" s="579"/>
      <c r="AX813" s="108" t="s">
        <v>725</v>
      </c>
      <c r="AY813" s="5"/>
      <c r="AZ813" s="5"/>
      <c r="BA813" s="5"/>
      <c r="BB813" s="579" t="b">
        <f t="shared" si="31"/>
        <v>0</v>
      </c>
      <c r="BC813" s="579"/>
      <c r="BD813" s="5"/>
      <c r="BE813" s="5"/>
      <c r="BF813" s="5"/>
      <c r="BG813" s="5"/>
      <c r="BH813" s="5"/>
      <c r="BI813" s="5"/>
      <c r="BJ813" s="5"/>
      <c r="BK813" s="5"/>
      <c r="BL813" s="5"/>
      <c r="BM813" s="5"/>
      <c r="BN813" s="5"/>
      <c r="BO813" s="5"/>
      <c r="BP813" s="5"/>
      <c r="BQ813" s="5"/>
      <c r="BR813" s="5"/>
      <c r="BS813" s="5"/>
      <c r="BT813" s="5"/>
      <c r="BU813" s="5"/>
    </row>
    <row r="814" spans="1:73" hidden="1" x14ac:dyDescent="0.25">
      <c r="A814" s="5"/>
      <c r="B814" s="5"/>
      <c r="C814" s="32" t="s">
        <v>2098</v>
      </c>
      <c r="D814" s="5"/>
      <c r="E814" s="5"/>
      <c r="F814" s="5"/>
      <c r="G814" s="5"/>
      <c r="H814" s="5"/>
      <c r="I814" s="5"/>
      <c r="J814" s="5"/>
      <c r="K814" s="5"/>
      <c r="L814" s="129"/>
      <c r="M814" s="129"/>
      <c r="N814" s="387"/>
      <c r="O814" s="379"/>
      <c r="P814" s="379"/>
      <c r="Q814" s="379"/>
      <c r="R814" s="379"/>
      <c r="S814" s="379"/>
      <c r="T814" s="379"/>
      <c r="U814" s="105"/>
      <c r="V814" s="105"/>
      <c r="W814" s="105"/>
      <c r="X814" s="105"/>
      <c r="Y814" s="5"/>
      <c r="Z814" s="5"/>
      <c r="AA814" s="5"/>
      <c r="AB814" s="5"/>
      <c r="AC814" s="5"/>
      <c r="AD814" s="5"/>
      <c r="AE814" s="5"/>
      <c r="AF814" s="5"/>
      <c r="AG814" s="5"/>
      <c r="AH814" s="5"/>
      <c r="AI814" s="5"/>
      <c r="AJ814" s="5"/>
      <c r="AK814" s="5"/>
      <c r="AL814" s="110" t="s">
        <v>2099</v>
      </c>
      <c r="AM814" s="5"/>
      <c r="AN814" s="5"/>
      <c r="AO814" s="5"/>
      <c r="AP814" s="5"/>
      <c r="AQ814" s="5"/>
      <c r="AR814" s="5"/>
      <c r="AS814" s="5"/>
      <c r="AT814" s="579" t="str">
        <f t="shared" si="29"/>
        <v/>
      </c>
      <c r="AU814" s="579"/>
      <c r="AV814" s="579" t="str">
        <f t="shared" si="30"/>
        <v>Yes</v>
      </c>
      <c r="AW814" s="579"/>
      <c r="AX814" s="108" t="s">
        <v>725</v>
      </c>
      <c r="AY814" s="5"/>
      <c r="AZ814" s="5"/>
      <c r="BA814" s="5"/>
      <c r="BB814" s="579" t="b">
        <f t="shared" si="31"/>
        <v>0</v>
      </c>
      <c r="BC814" s="579"/>
      <c r="BD814" s="5"/>
      <c r="BE814" s="5"/>
      <c r="BF814" s="5"/>
      <c r="BG814" s="5"/>
      <c r="BH814" s="5"/>
      <c r="BI814" s="5"/>
      <c r="BJ814" s="5"/>
      <c r="BK814" s="5"/>
      <c r="BL814" s="5"/>
      <c r="BM814" s="5"/>
      <c r="BN814" s="5"/>
      <c r="BO814" s="5"/>
      <c r="BP814" s="5"/>
      <c r="BQ814" s="5"/>
      <c r="BR814" s="5"/>
      <c r="BS814" s="5"/>
      <c r="BT814" s="5"/>
      <c r="BU814" s="5"/>
    </row>
    <row r="815" spans="1:73" hidden="1" x14ac:dyDescent="0.25">
      <c r="A815" s="5"/>
      <c r="B815" s="5"/>
      <c r="C815" s="32" t="s">
        <v>2100</v>
      </c>
      <c r="D815" s="5"/>
      <c r="E815" s="5"/>
      <c r="F815" s="5"/>
      <c r="G815" s="5"/>
      <c r="H815" s="5"/>
      <c r="I815" s="5"/>
      <c r="J815" s="5"/>
      <c r="K815" s="5"/>
      <c r="L815" s="129"/>
      <c r="M815" s="129"/>
      <c r="N815" s="387"/>
      <c r="O815" s="379"/>
      <c r="P815" s="379"/>
      <c r="Q815" s="379"/>
      <c r="R815" s="379"/>
      <c r="S815" s="379"/>
      <c r="T815" s="379"/>
      <c r="U815" s="105"/>
      <c r="V815" s="105"/>
      <c r="W815" s="105"/>
      <c r="X815" s="105"/>
      <c r="Y815" s="5"/>
      <c r="Z815" s="5"/>
      <c r="AA815" s="5"/>
      <c r="AB815" s="5"/>
      <c r="AC815" s="5"/>
      <c r="AD815" s="5"/>
      <c r="AE815" s="5"/>
      <c r="AF815" s="5"/>
      <c r="AG815" s="5"/>
      <c r="AH815" s="5"/>
      <c r="AI815" s="5"/>
      <c r="AJ815" s="5"/>
      <c r="AK815" s="5"/>
      <c r="AL815" s="105" t="s">
        <v>1299</v>
      </c>
      <c r="AM815" s="5"/>
      <c r="AN815" s="5"/>
      <c r="AO815" s="5"/>
      <c r="AP815" s="5"/>
      <c r="AQ815" s="5"/>
      <c r="AR815" s="5"/>
      <c r="AS815" s="5"/>
      <c r="AT815" s="579" t="str">
        <f t="shared" si="29"/>
        <v/>
      </c>
      <c r="AU815" s="579"/>
      <c r="AV815" s="579" t="str">
        <f t="shared" si="30"/>
        <v>Yes</v>
      </c>
      <c r="AW815" s="579"/>
      <c r="AX815" s="109" t="s">
        <v>733</v>
      </c>
      <c r="AY815" s="5"/>
      <c r="AZ815" s="5"/>
      <c r="BA815" s="5"/>
      <c r="BB815" s="579" t="b">
        <f t="shared" si="31"/>
        <v>0</v>
      </c>
      <c r="BC815" s="579"/>
      <c r="BD815" s="5"/>
      <c r="BE815" s="5"/>
      <c r="BF815" s="5"/>
      <c r="BG815" s="5"/>
      <c r="BH815" s="5"/>
      <c r="BI815" s="5"/>
      <c r="BJ815" s="5"/>
      <c r="BK815" s="5"/>
      <c r="BL815" s="5"/>
      <c r="BM815" s="5"/>
      <c r="BN815" s="5"/>
      <c r="BO815" s="5"/>
      <c r="BP815" s="5"/>
      <c r="BQ815" s="5"/>
      <c r="BR815" s="5"/>
      <c r="BS815" s="5"/>
      <c r="BT815" s="5"/>
      <c r="BU815" s="5"/>
    </row>
    <row r="816" spans="1:73" hidden="1" x14ac:dyDescent="0.25">
      <c r="A816" s="5"/>
      <c r="B816" s="5"/>
      <c r="C816" s="32" t="s">
        <v>2101</v>
      </c>
      <c r="D816" s="5"/>
      <c r="E816" s="5"/>
      <c r="F816" s="5"/>
      <c r="G816" s="5"/>
      <c r="H816" s="5"/>
      <c r="I816" s="5"/>
      <c r="J816" s="5"/>
      <c r="K816" s="5"/>
      <c r="L816" s="129"/>
      <c r="M816" s="129"/>
      <c r="N816" s="387"/>
      <c r="O816" s="379"/>
      <c r="P816" s="379"/>
      <c r="Q816" s="379"/>
      <c r="R816" s="379"/>
      <c r="S816" s="379"/>
      <c r="T816" s="379"/>
      <c r="U816" s="105"/>
      <c r="V816" s="105"/>
      <c r="W816" s="105"/>
      <c r="X816" s="105"/>
      <c r="Y816" s="5"/>
      <c r="Z816" s="5"/>
      <c r="AA816" s="5"/>
      <c r="AB816" s="5"/>
      <c r="AC816" s="5"/>
      <c r="AD816" s="5"/>
      <c r="AE816" s="5"/>
      <c r="AF816" s="5"/>
      <c r="AG816" s="5"/>
      <c r="AH816" s="5"/>
      <c r="AI816" s="5"/>
      <c r="AJ816" s="5"/>
      <c r="AK816" s="5"/>
      <c r="AL816" s="110" t="s">
        <v>2102</v>
      </c>
      <c r="AM816" s="5"/>
      <c r="AN816" s="5"/>
      <c r="AO816" s="5"/>
      <c r="AP816" s="5"/>
      <c r="AQ816" s="5"/>
      <c r="AR816" s="5"/>
      <c r="AS816" s="5"/>
      <c r="AT816" s="579" t="str">
        <f t="shared" si="29"/>
        <v/>
      </c>
      <c r="AU816" s="579"/>
      <c r="AV816" s="579" t="str">
        <f t="shared" si="30"/>
        <v>Yes</v>
      </c>
      <c r="AW816" s="579"/>
      <c r="AX816" s="108" t="s">
        <v>725</v>
      </c>
      <c r="AY816" s="5"/>
      <c r="AZ816" s="5"/>
      <c r="BA816" s="5"/>
      <c r="BB816" s="579" t="b">
        <f t="shared" si="31"/>
        <v>0</v>
      </c>
      <c r="BC816" s="579"/>
      <c r="BD816" s="5"/>
      <c r="BE816" s="5"/>
      <c r="BF816" s="5"/>
      <c r="BG816" s="5"/>
      <c r="BH816" s="5"/>
      <c r="BI816" s="5"/>
      <c r="BJ816" s="5"/>
      <c r="BK816" s="5"/>
      <c r="BL816" s="5"/>
      <c r="BM816" s="5"/>
      <c r="BN816" s="5"/>
      <c r="BO816" s="5"/>
      <c r="BP816" s="5"/>
      <c r="BQ816" s="5"/>
      <c r="BR816" s="5"/>
      <c r="BS816" s="5"/>
      <c r="BT816" s="5"/>
      <c r="BU816" s="5"/>
    </row>
    <row r="817" spans="1:73" hidden="1" x14ac:dyDescent="0.25">
      <c r="A817" s="5"/>
      <c r="B817" s="5"/>
      <c r="C817" s="32" t="s">
        <v>2103</v>
      </c>
      <c r="D817" s="5"/>
      <c r="E817" s="5"/>
      <c r="F817" s="5"/>
      <c r="G817" s="5"/>
      <c r="H817" s="5"/>
      <c r="I817" s="5"/>
      <c r="J817" s="5"/>
      <c r="K817" s="5"/>
      <c r="L817" s="129"/>
      <c r="M817" s="129"/>
      <c r="N817" s="387"/>
      <c r="O817" s="379"/>
      <c r="P817" s="379"/>
      <c r="Q817" s="379"/>
      <c r="R817" s="379"/>
      <c r="S817" s="379"/>
      <c r="T817" s="379"/>
      <c r="U817" s="105"/>
      <c r="V817" s="105"/>
      <c r="W817" s="105"/>
      <c r="X817" s="105"/>
      <c r="Y817" s="5"/>
      <c r="Z817" s="5"/>
      <c r="AA817" s="5"/>
      <c r="AB817" s="5"/>
      <c r="AC817" s="5"/>
      <c r="AD817" s="5"/>
      <c r="AE817" s="5"/>
      <c r="AF817" s="5"/>
      <c r="AG817" s="5"/>
      <c r="AH817" s="5"/>
      <c r="AI817" s="5"/>
      <c r="AJ817" s="5"/>
      <c r="AK817" s="5"/>
      <c r="AL817" s="113" t="s">
        <v>2104</v>
      </c>
      <c r="AM817" s="5"/>
      <c r="AN817" s="5"/>
      <c r="AO817" s="5"/>
      <c r="AP817" s="5"/>
      <c r="AQ817" s="5"/>
      <c r="AR817" s="5"/>
      <c r="AS817" s="5"/>
      <c r="AT817" s="579" t="str">
        <f t="shared" si="29"/>
        <v/>
      </c>
      <c r="AU817" s="579"/>
      <c r="AV817" s="579" t="str">
        <f t="shared" si="30"/>
        <v>Yes</v>
      </c>
      <c r="AW817" s="579"/>
      <c r="AX817" s="108" t="s">
        <v>725</v>
      </c>
      <c r="AY817" s="5"/>
      <c r="AZ817" s="5"/>
      <c r="BA817" s="5"/>
      <c r="BB817" s="579" t="b">
        <f t="shared" si="31"/>
        <v>0</v>
      </c>
      <c r="BC817" s="579"/>
      <c r="BD817" s="5"/>
      <c r="BE817" s="5"/>
      <c r="BF817" s="5"/>
      <c r="BG817" s="5"/>
      <c r="BH817" s="5"/>
      <c r="BI817" s="5"/>
      <c r="BJ817" s="5"/>
      <c r="BK817" s="5"/>
      <c r="BL817" s="5"/>
      <c r="BM817" s="5"/>
      <c r="BN817" s="5"/>
      <c r="BO817" s="5"/>
      <c r="BP817" s="5"/>
      <c r="BQ817" s="5"/>
      <c r="BR817" s="5"/>
      <c r="BS817" s="5"/>
      <c r="BT817" s="5"/>
      <c r="BU817" s="5"/>
    </row>
    <row r="818" spans="1:73" hidden="1" x14ac:dyDescent="0.25">
      <c r="A818" s="5"/>
      <c r="B818" s="5"/>
      <c r="C818" s="32" t="s">
        <v>2105</v>
      </c>
      <c r="D818" s="5"/>
      <c r="E818" s="5"/>
      <c r="F818" s="5"/>
      <c r="G818" s="5"/>
      <c r="H818" s="5"/>
      <c r="I818" s="5"/>
      <c r="J818" s="5"/>
      <c r="K818" s="5"/>
      <c r="L818" s="129"/>
      <c r="M818" s="129"/>
      <c r="N818" s="387"/>
      <c r="O818" s="379"/>
      <c r="P818" s="379"/>
      <c r="Q818" s="379"/>
      <c r="R818" s="379"/>
      <c r="S818" s="379"/>
      <c r="T818" s="379"/>
      <c r="U818" s="105"/>
      <c r="V818" s="105"/>
      <c r="W818" s="105"/>
      <c r="X818" s="105"/>
      <c r="Y818" s="5"/>
      <c r="Z818" s="5"/>
      <c r="AA818" s="5"/>
      <c r="AB818" s="5"/>
      <c r="AC818" s="5"/>
      <c r="AD818" s="5"/>
      <c r="AE818" s="5"/>
      <c r="AF818" s="5"/>
      <c r="AG818" s="5"/>
      <c r="AH818" s="5"/>
      <c r="AI818" s="5"/>
      <c r="AJ818" s="5"/>
      <c r="AK818" s="5"/>
      <c r="AL818" s="105" t="s">
        <v>2106</v>
      </c>
      <c r="AM818" s="5"/>
      <c r="AN818" s="5"/>
      <c r="AO818" s="5"/>
      <c r="AP818" s="5"/>
      <c r="AQ818" s="5"/>
      <c r="AR818" s="5"/>
      <c r="AS818" s="5"/>
      <c r="AT818" s="579" t="str">
        <f t="shared" si="29"/>
        <v/>
      </c>
      <c r="AU818" s="579"/>
      <c r="AV818" s="579" t="str">
        <f t="shared" si="30"/>
        <v>Yes</v>
      </c>
      <c r="AW818" s="579"/>
      <c r="AX818" s="109" t="s">
        <v>733</v>
      </c>
      <c r="AY818" s="5"/>
      <c r="AZ818" s="5"/>
      <c r="BA818" s="5"/>
      <c r="BB818" s="579" t="b">
        <f t="shared" si="31"/>
        <v>0</v>
      </c>
      <c r="BC818" s="579"/>
      <c r="BD818" s="5"/>
      <c r="BE818" s="5"/>
      <c r="BF818" s="5"/>
      <c r="BG818" s="5"/>
      <c r="BH818" s="5"/>
      <c r="BI818" s="5"/>
      <c r="BJ818" s="5"/>
      <c r="BK818" s="5"/>
      <c r="BL818" s="5"/>
      <c r="BM818" s="5"/>
      <c r="BN818" s="5"/>
      <c r="BO818" s="5"/>
      <c r="BP818" s="5"/>
      <c r="BQ818" s="5"/>
      <c r="BR818" s="5"/>
      <c r="BS818" s="5"/>
      <c r="BT818" s="5"/>
      <c r="BU818" s="5"/>
    </row>
    <row r="819" spans="1:73" hidden="1" x14ac:dyDescent="0.25">
      <c r="A819" s="5"/>
      <c r="B819" s="5"/>
      <c r="C819" s="32" t="s">
        <v>2107</v>
      </c>
      <c r="D819" s="5"/>
      <c r="E819" s="5"/>
      <c r="F819" s="5"/>
      <c r="G819" s="5"/>
      <c r="H819" s="5"/>
      <c r="I819" s="5"/>
      <c r="J819" s="5"/>
      <c r="K819" s="5"/>
      <c r="L819" s="129"/>
      <c r="M819" s="129"/>
      <c r="N819" s="387"/>
      <c r="O819" s="379"/>
      <c r="P819" s="379"/>
      <c r="Q819" s="379"/>
      <c r="R819" s="379"/>
      <c r="S819" s="379"/>
      <c r="T819" s="379"/>
      <c r="U819" s="105"/>
      <c r="V819" s="105"/>
      <c r="W819" s="105"/>
      <c r="X819" s="105"/>
      <c r="Y819" s="5"/>
      <c r="Z819" s="5"/>
      <c r="AA819" s="5"/>
      <c r="AB819" s="5"/>
      <c r="AC819" s="5"/>
      <c r="AD819" s="5"/>
      <c r="AE819" s="5"/>
      <c r="AF819" s="5"/>
      <c r="AG819" s="5"/>
      <c r="AH819" s="5"/>
      <c r="AI819" s="5"/>
      <c r="AJ819" s="5"/>
      <c r="AK819" s="5"/>
      <c r="AL819" s="105" t="s">
        <v>2108</v>
      </c>
      <c r="AM819" s="5"/>
      <c r="AN819" s="5"/>
      <c r="AO819" s="5"/>
      <c r="AP819" s="5"/>
      <c r="AQ819" s="5"/>
      <c r="AR819" s="5"/>
      <c r="AS819" s="5"/>
      <c r="AT819" s="579" t="str">
        <f t="shared" si="29"/>
        <v/>
      </c>
      <c r="AU819" s="579"/>
      <c r="AV819" s="579" t="str">
        <f t="shared" si="30"/>
        <v>Yes</v>
      </c>
      <c r="AW819" s="579"/>
      <c r="AX819" s="109" t="s">
        <v>733</v>
      </c>
      <c r="AY819" s="5"/>
      <c r="AZ819" s="5"/>
      <c r="BA819" s="5"/>
      <c r="BB819" s="579" t="b">
        <f t="shared" si="31"/>
        <v>0</v>
      </c>
      <c r="BC819" s="579"/>
      <c r="BD819" s="5"/>
      <c r="BE819" s="5"/>
      <c r="BF819" s="5"/>
      <c r="BG819" s="5"/>
      <c r="BH819" s="5"/>
      <c r="BI819" s="5"/>
      <c r="BJ819" s="5"/>
      <c r="BK819" s="5"/>
      <c r="BL819" s="5"/>
      <c r="BM819" s="5"/>
      <c r="BN819" s="5"/>
      <c r="BO819" s="5"/>
      <c r="BP819" s="5"/>
      <c r="BQ819" s="5"/>
      <c r="BR819" s="5"/>
      <c r="BS819" s="5"/>
      <c r="BT819" s="5"/>
      <c r="BU819" s="5"/>
    </row>
    <row r="820" spans="1:73" hidden="1" x14ac:dyDescent="0.25">
      <c r="A820" s="5"/>
      <c r="B820" s="5"/>
      <c r="C820" s="32" t="s">
        <v>2109</v>
      </c>
      <c r="D820" s="5"/>
      <c r="E820" s="5"/>
      <c r="F820" s="5"/>
      <c r="G820" s="5"/>
      <c r="H820" s="5"/>
      <c r="I820" s="5"/>
      <c r="J820" s="5"/>
      <c r="K820" s="5"/>
      <c r="L820" s="129"/>
      <c r="M820" s="129"/>
      <c r="N820" s="387"/>
      <c r="O820" s="379"/>
      <c r="P820" s="379"/>
      <c r="Q820" s="379"/>
      <c r="R820" s="379"/>
      <c r="S820" s="379"/>
      <c r="T820" s="379"/>
      <c r="U820" s="105"/>
      <c r="V820" s="105"/>
      <c r="W820" s="105"/>
      <c r="X820" s="105"/>
      <c r="Y820" s="5"/>
      <c r="Z820" s="5"/>
      <c r="AA820" s="5"/>
      <c r="AB820" s="5"/>
      <c r="AC820" s="5"/>
      <c r="AD820" s="5"/>
      <c r="AE820" s="5"/>
      <c r="AF820" s="5"/>
      <c r="AG820" s="5"/>
      <c r="AH820" s="5"/>
      <c r="AI820" s="5"/>
      <c r="AJ820" s="5"/>
      <c r="AK820" s="5"/>
      <c r="AL820" s="105" t="s">
        <v>2110</v>
      </c>
      <c r="AM820" s="5"/>
      <c r="AN820" s="5"/>
      <c r="AO820" s="5"/>
      <c r="AP820" s="5"/>
      <c r="AQ820" s="5"/>
      <c r="AR820" s="5"/>
      <c r="AS820" s="5"/>
      <c r="AT820" s="579" t="str">
        <f t="shared" si="29"/>
        <v/>
      </c>
      <c r="AU820" s="579"/>
      <c r="AV820" s="579" t="str">
        <f t="shared" si="30"/>
        <v>Yes</v>
      </c>
      <c r="AW820" s="579"/>
      <c r="AX820" s="109" t="s">
        <v>733</v>
      </c>
      <c r="AY820" s="5"/>
      <c r="AZ820" s="5"/>
      <c r="BA820" s="5"/>
      <c r="BB820" s="579" t="b">
        <f t="shared" si="31"/>
        <v>0</v>
      </c>
      <c r="BC820" s="579"/>
      <c r="BD820" s="5"/>
      <c r="BE820" s="5"/>
      <c r="BF820" s="5"/>
      <c r="BG820" s="5"/>
      <c r="BH820" s="5"/>
      <c r="BI820" s="5"/>
      <c r="BJ820" s="5"/>
      <c r="BK820" s="5"/>
      <c r="BL820" s="5"/>
      <c r="BM820" s="5"/>
      <c r="BN820" s="5"/>
      <c r="BO820" s="5"/>
      <c r="BP820" s="5"/>
      <c r="BQ820" s="5"/>
      <c r="BR820" s="5"/>
      <c r="BS820" s="5"/>
      <c r="BT820" s="5"/>
      <c r="BU820" s="5"/>
    </row>
    <row r="821" spans="1:73" hidden="1" x14ac:dyDescent="0.25">
      <c r="A821" s="5"/>
      <c r="B821" s="5"/>
      <c r="C821" s="32" t="s">
        <v>2111</v>
      </c>
      <c r="D821" s="5"/>
      <c r="E821" s="5"/>
      <c r="F821" s="5"/>
      <c r="G821" s="5"/>
      <c r="H821" s="5"/>
      <c r="I821" s="5"/>
      <c r="J821" s="5"/>
      <c r="K821" s="5"/>
      <c r="L821" s="129"/>
      <c r="M821" s="129"/>
      <c r="N821" s="387"/>
      <c r="O821" s="379"/>
      <c r="P821" s="379"/>
      <c r="Q821" s="379"/>
      <c r="R821" s="379"/>
      <c r="S821" s="379"/>
      <c r="T821" s="379"/>
      <c r="U821" s="105"/>
      <c r="V821" s="105"/>
      <c r="W821" s="105"/>
      <c r="X821" s="105"/>
      <c r="Y821" s="5"/>
      <c r="Z821" s="5"/>
      <c r="AA821" s="5"/>
      <c r="AB821" s="5"/>
      <c r="AC821" s="5"/>
      <c r="AD821" s="5"/>
      <c r="AE821" s="5"/>
      <c r="AF821" s="5"/>
      <c r="AG821" s="5"/>
      <c r="AH821" s="5"/>
      <c r="AI821" s="5"/>
      <c r="AJ821" s="5"/>
      <c r="AK821" s="5"/>
      <c r="AL821" s="105" t="s">
        <v>2112</v>
      </c>
      <c r="AM821" s="5"/>
      <c r="AN821" s="5"/>
      <c r="AO821" s="5"/>
      <c r="AP821" s="5"/>
      <c r="AQ821" s="5"/>
      <c r="AR821" s="5"/>
      <c r="AS821" s="5"/>
      <c r="AT821" s="579" t="str">
        <f t="shared" si="29"/>
        <v/>
      </c>
      <c r="AU821" s="579"/>
      <c r="AV821" s="579" t="str">
        <f t="shared" si="30"/>
        <v>Yes</v>
      </c>
      <c r="AW821" s="579"/>
      <c r="AX821" s="109" t="s">
        <v>733</v>
      </c>
      <c r="AY821" s="5"/>
      <c r="AZ821" s="5"/>
      <c r="BA821" s="5"/>
      <c r="BB821" s="579" t="b">
        <f t="shared" si="31"/>
        <v>0</v>
      </c>
      <c r="BC821" s="579"/>
      <c r="BD821" s="5"/>
      <c r="BE821" s="5"/>
      <c r="BF821" s="5"/>
      <c r="BG821" s="5"/>
      <c r="BH821" s="5"/>
      <c r="BI821" s="5"/>
      <c r="BJ821" s="5"/>
      <c r="BK821" s="5"/>
      <c r="BL821" s="5"/>
      <c r="BM821" s="5"/>
      <c r="BN821" s="5"/>
      <c r="BO821" s="5"/>
      <c r="BP821" s="5"/>
      <c r="BQ821" s="5"/>
      <c r="BR821" s="5"/>
      <c r="BS821" s="5"/>
      <c r="BT821" s="5"/>
      <c r="BU821" s="5"/>
    </row>
    <row r="822" spans="1:73" hidden="1" x14ac:dyDescent="0.25">
      <c r="A822" s="5"/>
      <c r="B822" s="5"/>
      <c r="C822" s="32" t="s">
        <v>2113</v>
      </c>
      <c r="D822" s="5"/>
      <c r="E822" s="5"/>
      <c r="F822" s="5"/>
      <c r="G822" s="5"/>
      <c r="H822" s="5"/>
      <c r="I822" s="5"/>
      <c r="J822" s="5"/>
      <c r="K822" s="5"/>
      <c r="L822" s="129"/>
      <c r="M822" s="129"/>
      <c r="N822" s="387"/>
      <c r="O822" s="379"/>
      <c r="P822" s="379"/>
      <c r="Q822" s="379"/>
      <c r="R822" s="379"/>
      <c r="S822" s="379"/>
      <c r="T822" s="379"/>
      <c r="U822" s="105"/>
      <c r="V822" s="105"/>
      <c r="W822" s="105"/>
      <c r="X822" s="105"/>
      <c r="Y822" s="5"/>
      <c r="Z822" s="5"/>
      <c r="AA822" s="5"/>
      <c r="AB822" s="5"/>
      <c r="AC822" s="5"/>
      <c r="AD822" s="5"/>
      <c r="AE822" s="5"/>
      <c r="AF822" s="5"/>
      <c r="AG822" s="5"/>
      <c r="AH822" s="5"/>
      <c r="AI822" s="5"/>
      <c r="AJ822" s="5"/>
      <c r="AK822" s="5"/>
      <c r="AL822" s="110" t="s">
        <v>2114</v>
      </c>
      <c r="AM822" s="5"/>
      <c r="AN822" s="5"/>
      <c r="AO822" s="5"/>
      <c r="AP822" s="5"/>
      <c r="AQ822" s="5"/>
      <c r="AR822" s="5"/>
      <c r="AS822" s="5"/>
      <c r="AT822" s="579" t="str">
        <f t="shared" si="29"/>
        <v/>
      </c>
      <c r="AU822" s="579"/>
      <c r="AV822" s="579" t="str">
        <f t="shared" si="30"/>
        <v>Yes</v>
      </c>
      <c r="AW822" s="579"/>
      <c r="AX822" s="108" t="s">
        <v>725</v>
      </c>
      <c r="AY822" s="5"/>
      <c r="AZ822" s="5"/>
      <c r="BA822" s="5"/>
      <c r="BB822" s="579" t="b">
        <f t="shared" si="31"/>
        <v>0</v>
      </c>
      <c r="BC822" s="579"/>
      <c r="BD822" s="5"/>
      <c r="BE822" s="5"/>
      <c r="BF822" s="5"/>
      <c r="BG822" s="5"/>
      <c r="BH822" s="5"/>
      <c r="BI822" s="5"/>
      <c r="BJ822" s="5"/>
      <c r="BK822" s="5"/>
      <c r="BL822" s="5"/>
      <c r="BM822" s="5"/>
      <c r="BN822" s="5"/>
      <c r="BO822" s="5"/>
      <c r="BP822" s="5"/>
      <c r="BQ822" s="5"/>
      <c r="BR822" s="5"/>
      <c r="BS822" s="5"/>
      <c r="BT822" s="5"/>
      <c r="BU822" s="5"/>
    </row>
    <row r="823" spans="1:73" hidden="1" x14ac:dyDescent="0.25">
      <c r="A823" s="5"/>
      <c r="B823" s="5"/>
      <c r="C823" s="32" t="s">
        <v>2115</v>
      </c>
      <c r="D823" s="5"/>
      <c r="E823" s="5"/>
      <c r="F823" s="5"/>
      <c r="G823" s="5"/>
      <c r="H823" s="5"/>
      <c r="I823" s="5"/>
      <c r="J823" s="5"/>
      <c r="K823" s="5"/>
      <c r="L823" s="129"/>
      <c r="M823" s="129"/>
      <c r="N823" s="387"/>
      <c r="O823" s="379"/>
      <c r="P823" s="379"/>
      <c r="Q823" s="379"/>
      <c r="R823" s="379"/>
      <c r="S823" s="379"/>
      <c r="T823" s="379"/>
      <c r="U823" s="105"/>
      <c r="V823" s="105"/>
      <c r="W823" s="105"/>
      <c r="X823" s="105"/>
      <c r="Y823" s="5"/>
      <c r="Z823" s="5"/>
      <c r="AA823" s="5"/>
      <c r="AB823" s="5"/>
      <c r="AC823" s="5"/>
      <c r="AD823" s="5"/>
      <c r="AE823" s="5"/>
      <c r="AF823" s="5"/>
      <c r="AG823" s="5"/>
      <c r="AH823" s="5"/>
      <c r="AI823" s="5"/>
      <c r="AJ823" s="5"/>
      <c r="AK823" s="5"/>
      <c r="AL823" s="113" t="s">
        <v>2116</v>
      </c>
      <c r="AM823" s="5"/>
      <c r="AN823" s="5"/>
      <c r="AO823" s="5"/>
      <c r="AP823" s="5"/>
      <c r="AQ823" s="5"/>
      <c r="AR823" s="5"/>
      <c r="AS823" s="5"/>
      <c r="AT823" s="579" t="str">
        <f t="shared" si="29"/>
        <v/>
      </c>
      <c r="AU823" s="579"/>
      <c r="AV823" s="579" t="str">
        <f t="shared" si="30"/>
        <v>Yes</v>
      </c>
      <c r="AW823" s="579"/>
      <c r="AX823" s="108" t="s">
        <v>725</v>
      </c>
      <c r="AY823" s="5"/>
      <c r="AZ823" s="5"/>
      <c r="BA823" s="5"/>
      <c r="BB823" s="579" t="b">
        <f t="shared" si="31"/>
        <v>0</v>
      </c>
      <c r="BC823" s="579"/>
      <c r="BD823" s="5"/>
      <c r="BE823" s="5"/>
      <c r="BF823" s="5"/>
      <c r="BG823" s="5"/>
      <c r="BH823" s="5"/>
      <c r="BI823" s="5"/>
      <c r="BJ823" s="5"/>
      <c r="BK823" s="5"/>
      <c r="BL823" s="5"/>
      <c r="BM823" s="5"/>
      <c r="BN823" s="5"/>
      <c r="BO823" s="5"/>
      <c r="BP823" s="5"/>
      <c r="BQ823" s="5"/>
      <c r="BR823" s="5"/>
      <c r="BS823" s="5"/>
      <c r="BT823" s="5"/>
      <c r="BU823" s="5"/>
    </row>
    <row r="824" spans="1:73" hidden="1" x14ac:dyDescent="0.25">
      <c r="A824" s="5"/>
      <c r="B824" s="5"/>
      <c r="C824" s="32" t="s">
        <v>2117</v>
      </c>
      <c r="D824" s="5"/>
      <c r="E824" s="5"/>
      <c r="F824" s="5"/>
      <c r="G824" s="5"/>
      <c r="H824" s="5"/>
      <c r="I824" s="5"/>
      <c r="J824" s="5"/>
      <c r="K824" s="5"/>
      <c r="L824" s="129"/>
      <c r="M824" s="129"/>
      <c r="N824" s="387"/>
      <c r="O824" s="379"/>
      <c r="P824" s="379"/>
      <c r="Q824" s="379"/>
      <c r="R824" s="379"/>
      <c r="S824" s="379"/>
      <c r="T824" s="379"/>
      <c r="U824" s="105"/>
      <c r="V824" s="105"/>
      <c r="W824" s="105"/>
      <c r="X824" s="105"/>
      <c r="Y824" s="5"/>
      <c r="Z824" s="5"/>
      <c r="AA824" s="5"/>
      <c r="AB824" s="5"/>
      <c r="AC824" s="5"/>
      <c r="AD824" s="5"/>
      <c r="AE824" s="5"/>
      <c r="AF824" s="5"/>
      <c r="AG824" s="5"/>
      <c r="AH824" s="5"/>
      <c r="AI824" s="5"/>
      <c r="AJ824" s="5"/>
      <c r="AK824" s="5"/>
      <c r="AL824" s="105" t="s">
        <v>2118</v>
      </c>
      <c r="AM824" s="5"/>
      <c r="AN824" s="5"/>
      <c r="AO824" s="5"/>
      <c r="AP824" s="5"/>
      <c r="AQ824" s="5"/>
      <c r="AR824" s="5"/>
      <c r="AS824" s="5"/>
      <c r="AT824" s="579" t="str">
        <f t="shared" si="29"/>
        <v/>
      </c>
      <c r="AU824" s="579"/>
      <c r="AV824" s="579" t="str">
        <f t="shared" si="30"/>
        <v>Yes</v>
      </c>
      <c r="AW824" s="579"/>
      <c r="AX824" s="109" t="s">
        <v>725</v>
      </c>
      <c r="AY824" s="5"/>
      <c r="AZ824" s="5"/>
      <c r="BA824" s="5"/>
      <c r="BB824" s="579" t="b">
        <f t="shared" si="31"/>
        <v>0</v>
      </c>
      <c r="BC824" s="579"/>
      <c r="BD824" s="5"/>
      <c r="BE824" s="5"/>
      <c r="BF824" s="5"/>
      <c r="BG824" s="5"/>
      <c r="BH824" s="5"/>
      <c r="BI824" s="5"/>
      <c r="BJ824" s="5"/>
      <c r="BK824" s="5"/>
      <c r="BL824" s="5"/>
      <c r="BM824" s="5"/>
      <c r="BN824" s="5"/>
      <c r="BO824" s="5"/>
      <c r="BP824" s="5"/>
      <c r="BQ824" s="5"/>
      <c r="BR824" s="5"/>
      <c r="BS824" s="5"/>
      <c r="BT824" s="5"/>
      <c r="BU824" s="5"/>
    </row>
    <row r="825" spans="1:73" hidden="1" x14ac:dyDescent="0.25">
      <c r="A825" s="5"/>
      <c r="B825" s="5"/>
      <c r="C825" s="32" t="s">
        <v>2119</v>
      </c>
      <c r="D825" s="5"/>
      <c r="E825" s="5"/>
      <c r="F825" s="5"/>
      <c r="G825" s="5"/>
      <c r="H825" s="5"/>
      <c r="I825" s="5"/>
      <c r="J825" s="5"/>
      <c r="K825" s="5"/>
      <c r="L825" s="129"/>
      <c r="M825" s="129"/>
      <c r="N825" s="387"/>
      <c r="O825" s="379"/>
      <c r="P825" s="379"/>
      <c r="Q825" s="379"/>
      <c r="R825" s="379"/>
      <c r="S825" s="379"/>
      <c r="T825" s="379"/>
      <c r="U825" s="105"/>
      <c r="V825" s="105"/>
      <c r="W825" s="105"/>
      <c r="X825" s="105"/>
      <c r="Y825" s="5"/>
      <c r="Z825" s="5"/>
      <c r="AA825" s="5"/>
      <c r="AB825" s="5"/>
      <c r="AC825" s="5"/>
      <c r="AD825" s="5"/>
      <c r="AE825" s="5"/>
      <c r="AF825" s="5"/>
      <c r="AG825" s="5"/>
      <c r="AH825" s="5"/>
      <c r="AI825" s="5"/>
      <c r="AJ825" s="5"/>
      <c r="AK825" s="5"/>
      <c r="AL825" s="105" t="s">
        <v>2120</v>
      </c>
      <c r="AM825" s="5"/>
      <c r="AN825" s="5"/>
      <c r="AO825" s="5"/>
      <c r="AP825" s="5"/>
      <c r="AQ825" s="5"/>
      <c r="AR825" s="5"/>
      <c r="AS825" s="5"/>
      <c r="AT825" s="579" t="str">
        <f t="shared" si="29"/>
        <v/>
      </c>
      <c r="AU825" s="579"/>
      <c r="AV825" s="579" t="str">
        <f t="shared" si="30"/>
        <v>Yes</v>
      </c>
      <c r="AW825" s="579"/>
      <c r="AX825" s="109" t="s">
        <v>733</v>
      </c>
      <c r="AY825" s="5"/>
      <c r="AZ825" s="5"/>
      <c r="BA825" s="5"/>
      <c r="BB825" s="579" t="b">
        <f t="shared" si="31"/>
        <v>0</v>
      </c>
      <c r="BC825" s="579"/>
      <c r="BD825" s="5"/>
      <c r="BE825" s="5"/>
      <c r="BF825" s="5"/>
      <c r="BG825" s="5"/>
      <c r="BH825" s="5"/>
      <c r="BI825" s="5"/>
      <c r="BJ825" s="5"/>
      <c r="BK825" s="5"/>
      <c r="BL825" s="5"/>
      <c r="BM825" s="5"/>
      <c r="BN825" s="5"/>
      <c r="BO825" s="5"/>
      <c r="BP825" s="5"/>
      <c r="BQ825" s="5"/>
      <c r="BR825" s="5"/>
      <c r="BS825" s="5"/>
      <c r="BT825" s="5"/>
      <c r="BU825" s="5"/>
    </row>
    <row r="826" spans="1:73" hidden="1" x14ac:dyDescent="0.25">
      <c r="A826" s="5"/>
      <c r="B826" s="5"/>
      <c r="C826" s="32" t="s">
        <v>2121</v>
      </c>
      <c r="D826" s="5"/>
      <c r="E826" s="5"/>
      <c r="F826" s="5"/>
      <c r="G826" s="5"/>
      <c r="H826" s="5"/>
      <c r="I826" s="5"/>
      <c r="J826" s="5"/>
      <c r="K826" s="5"/>
      <c r="L826" s="129"/>
      <c r="M826" s="129"/>
      <c r="N826" s="387"/>
      <c r="O826" s="379"/>
      <c r="P826" s="379"/>
      <c r="Q826" s="379"/>
      <c r="R826" s="379"/>
      <c r="S826" s="379"/>
      <c r="T826" s="379"/>
      <c r="U826" s="105"/>
      <c r="V826" s="105"/>
      <c r="W826" s="105"/>
      <c r="X826" s="105"/>
      <c r="Y826" s="5"/>
      <c r="Z826" s="5"/>
      <c r="AA826" s="5"/>
      <c r="AB826" s="5"/>
      <c r="AC826" s="5"/>
      <c r="AD826" s="5"/>
      <c r="AE826" s="5"/>
      <c r="AF826" s="5"/>
      <c r="AG826" s="5"/>
      <c r="AH826" s="5"/>
      <c r="AI826" s="5"/>
      <c r="AJ826" s="5"/>
      <c r="AK826" s="5"/>
      <c r="AL826" s="110" t="s">
        <v>2122</v>
      </c>
      <c r="AM826" s="5"/>
      <c r="AN826" s="5"/>
      <c r="AO826" s="5"/>
      <c r="AP826" s="5"/>
      <c r="AQ826" s="5"/>
      <c r="AR826" s="5"/>
      <c r="AS826" s="5"/>
      <c r="AT826" s="579" t="str">
        <f t="shared" si="29"/>
        <v/>
      </c>
      <c r="AU826" s="579"/>
      <c r="AV826" s="579" t="str">
        <f t="shared" si="30"/>
        <v>Yes</v>
      </c>
      <c r="AW826" s="579"/>
      <c r="AX826" s="108" t="s">
        <v>725</v>
      </c>
      <c r="AY826" s="5"/>
      <c r="AZ826" s="5"/>
      <c r="BA826" s="5"/>
      <c r="BB826" s="579" t="b">
        <f t="shared" si="31"/>
        <v>0</v>
      </c>
      <c r="BC826" s="579"/>
      <c r="BD826" s="5"/>
      <c r="BE826" s="5"/>
      <c r="BF826" s="5"/>
      <c r="BG826" s="5"/>
      <c r="BH826" s="5"/>
      <c r="BI826" s="5"/>
      <c r="BJ826" s="5"/>
      <c r="BK826" s="5"/>
      <c r="BL826" s="5"/>
      <c r="BM826" s="5"/>
      <c r="BN826" s="5"/>
      <c r="BO826" s="5"/>
      <c r="BP826" s="5"/>
      <c r="BQ826" s="5"/>
      <c r="BR826" s="5"/>
      <c r="BS826" s="5"/>
      <c r="BT826" s="5"/>
      <c r="BU826" s="5"/>
    </row>
    <row r="827" spans="1:73" hidden="1" x14ac:dyDescent="0.25">
      <c r="A827" s="5"/>
      <c r="B827" s="5"/>
      <c r="C827" s="32" t="s">
        <v>2123</v>
      </c>
      <c r="D827" s="5"/>
      <c r="E827" s="5"/>
      <c r="F827" s="5"/>
      <c r="G827" s="5"/>
      <c r="H827" s="5"/>
      <c r="I827" s="5"/>
      <c r="J827" s="5"/>
      <c r="K827" s="5"/>
      <c r="L827" s="129"/>
      <c r="M827" s="129"/>
      <c r="N827" s="387"/>
      <c r="O827" s="379"/>
      <c r="P827" s="379"/>
      <c r="Q827" s="379"/>
      <c r="R827" s="379"/>
      <c r="S827" s="379"/>
      <c r="T827" s="379"/>
      <c r="U827" s="105"/>
      <c r="V827" s="105"/>
      <c r="W827" s="105"/>
      <c r="X827" s="105"/>
      <c r="Y827" s="5"/>
      <c r="Z827" s="5"/>
      <c r="AA827" s="5"/>
      <c r="AB827" s="5"/>
      <c r="AC827" s="5"/>
      <c r="AD827" s="5"/>
      <c r="AE827" s="5"/>
      <c r="AF827" s="5"/>
      <c r="AG827" s="5"/>
      <c r="AH827" s="5"/>
      <c r="AI827" s="5"/>
      <c r="AJ827" s="5"/>
      <c r="AK827" s="5"/>
      <c r="AL827" s="105" t="s">
        <v>2124</v>
      </c>
      <c r="AM827" s="5"/>
      <c r="AN827" s="5"/>
      <c r="AO827" s="5"/>
      <c r="AP827" s="5"/>
      <c r="AQ827" s="5"/>
      <c r="AR827" s="5"/>
      <c r="AS827" s="5"/>
      <c r="AT827" s="579" t="str">
        <f t="shared" si="29"/>
        <v/>
      </c>
      <c r="AU827" s="579"/>
      <c r="AV827" s="579" t="str">
        <f t="shared" si="30"/>
        <v>Yes</v>
      </c>
      <c r="AW827" s="579"/>
      <c r="AX827" s="109" t="s">
        <v>733</v>
      </c>
      <c r="AY827" s="5"/>
      <c r="AZ827" s="5"/>
      <c r="BA827" s="5"/>
      <c r="BB827" s="579" t="b">
        <f t="shared" si="31"/>
        <v>0</v>
      </c>
      <c r="BC827" s="579"/>
      <c r="BD827" s="5"/>
      <c r="BE827" s="5"/>
      <c r="BF827" s="5"/>
      <c r="BG827" s="5"/>
      <c r="BH827" s="5"/>
      <c r="BI827" s="5"/>
      <c r="BJ827" s="5"/>
      <c r="BK827" s="5"/>
      <c r="BL827" s="5"/>
      <c r="BM827" s="5"/>
      <c r="BN827" s="5"/>
      <c r="BO827" s="5"/>
      <c r="BP827" s="5"/>
      <c r="BQ827" s="5"/>
      <c r="BR827" s="5"/>
      <c r="BS827" s="5"/>
      <c r="BT827" s="5"/>
      <c r="BU827" s="5"/>
    </row>
    <row r="828" spans="1:73" hidden="1" x14ac:dyDescent="0.25">
      <c r="A828" s="5"/>
      <c r="B828" s="5"/>
      <c r="C828" s="32" t="s">
        <v>2125</v>
      </c>
      <c r="D828" s="5"/>
      <c r="E828" s="5"/>
      <c r="F828" s="5"/>
      <c r="G828" s="5"/>
      <c r="H828" s="5"/>
      <c r="I828" s="5"/>
      <c r="J828" s="5"/>
      <c r="K828" s="5"/>
      <c r="L828" s="129"/>
      <c r="M828" s="129"/>
      <c r="N828" s="387"/>
      <c r="O828" s="379"/>
      <c r="P828" s="379"/>
      <c r="Q828" s="379"/>
      <c r="R828" s="379"/>
      <c r="S828" s="379"/>
      <c r="T828" s="379"/>
      <c r="U828" s="105"/>
      <c r="V828" s="105"/>
      <c r="W828" s="105"/>
      <c r="X828" s="105"/>
      <c r="Y828" s="5"/>
      <c r="Z828" s="5"/>
      <c r="AA828" s="5"/>
      <c r="AB828" s="5"/>
      <c r="AC828" s="5"/>
      <c r="AD828" s="5"/>
      <c r="AE828" s="5"/>
      <c r="AF828" s="5"/>
      <c r="AG828" s="5"/>
      <c r="AH828" s="5"/>
      <c r="AI828" s="5"/>
      <c r="AJ828" s="5"/>
      <c r="AK828" s="5"/>
      <c r="AL828" s="105" t="s">
        <v>2126</v>
      </c>
      <c r="AM828" s="5"/>
      <c r="AN828" s="5"/>
      <c r="AO828" s="5"/>
      <c r="AP828" s="5"/>
      <c r="AQ828" s="5"/>
      <c r="AR828" s="5"/>
      <c r="AS828" s="5"/>
      <c r="AT828" s="579" t="str">
        <f t="shared" si="29"/>
        <v/>
      </c>
      <c r="AU828" s="579"/>
      <c r="AV828" s="579" t="str">
        <f t="shared" si="30"/>
        <v>Yes</v>
      </c>
      <c r="AW828" s="579"/>
      <c r="AX828" s="31" t="s">
        <v>797</v>
      </c>
      <c r="AY828" s="5"/>
      <c r="AZ828" s="5"/>
      <c r="BA828" s="5"/>
      <c r="BB828" s="579" t="b">
        <f t="shared" si="31"/>
        <v>0</v>
      </c>
      <c r="BC828" s="579"/>
      <c r="BD828" s="5"/>
      <c r="BE828" s="5"/>
      <c r="BF828" s="5"/>
      <c r="BG828" s="5"/>
      <c r="BH828" s="5"/>
      <c r="BI828" s="5"/>
      <c r="BJ828" s="5"/>
      <c r="BK828" s="5"/>
      <c r="BL828" s="5"/>
      <c r="BM828" s="5"/>
      <c r="BN828" s="5"/>
      <c r="BO828" s="5"/>
      <c r="BP828" s="5"/>
      <c r="BQ828" s="5"/>
      <c r="BR828" s="5"/>
      <c r="BS828" s="5"/>
      <c r="BT828" s="5"/>
      <c r="BU828" s="5"/>
    </row>
    <row r="829" spans="1:73" hidden="1" x14ac:dyDescent="0.25">
      <c r="A829" s="5"/>
      <c r="B829" s="5"/>
      <c r="C829" s="32" t="s">
        <v>2127</v>
      </c>
      <c r="D829" s="5"/>
      <c r="E829" s="5"/>
      <c r="F829" s="5"/>
      <c r="G829" s="5"/>
      <c r="H829" s="5"/>
      <c r="I829" s="5"/>
      <c r="J829" s="5"/>
      <c r="K829" s="5"/>
      <c r="L829" s="129"/>
      <c r="M829" s="129"/>
      <c r="N829" s="387"/>
      <c r="O829" s="379"/>
      <c r="P829" s="379"/>
      <c r="Q829" s="379"/>
      <c r="R829" s="379"/>
      <c r="S829" s="379"/>
      <c r="T829" s="379"/>
      <c r="U829" s="105"/>
      <c r="V829" s="105"/>
      <c r="W829" s="105"/>
      <c r="X829" s="105"/>
      <c r="Y829" s="5"/>
      <c r="Z829" s="5"/>
      <c r="AA829" s="5"/>
      <c r="AB829" s="5"/>
      <c r="AC829" s="5"/>
      <c r="AD829" s="5"/>
      <c r="AE829" s="5"/>
      <c r="AF829" s="5"/>
      <c r="AG829" s="5"/>
      <c r="AH829" s="5"/>
      <c r="AI829" s="5"/>
      <c r="AJ829" s="5"/>
      <c r="AK829" s="5"/>
      <c r="AL829" s="110" t="s">
        <v>2128</v>
      </c>
      <c r="AM829" s="5"/>
      <c r="AN829" s="5"/>
      <c r="AO829" s="5"/>
      <c r="AP829" s="5"/>
      <c r="AQ829" s="5"/>
      <c r="AR829" s="5"/>
      <c r="AS829" s="5"/>
      <c r="AT829" s="579" t="str">
        <f t="shared" si="29"/>
        <v/>
      </c>
      <c r="AU829" s="579"/>
      <c r="AV829" s="579" t="str">
        <f t="shared" si="30"/>
        <v>Yes</v>
      </c>
      <c r="AW829" s="579"/>
      <c r="AX829" s="108" t="s">
        <v>725</v>
      </c>
      <c r="AY829" s="5"/>
      <c r="AZ829" s="5"/>
      <c r="BA829" s="5"/>
      <c r="BB829" s="579" t="b">
        <f t="shared" si="31"/>
        <v>0</v>
      </c>
      <c r="BC829" s="579"/>
      <c r="BD829" s="5"/>
      <c r="BE829" s="5"/>
      <c r="BF829" s="5"/>
      <c r="BG829" s="5"/>
      <c r="BH829" s="5"/>
      <c r="BI829" s="5"/>
      <c r="BJ829" s="5"/>
      <c r="BK829" s="5"/>
      <c r="BL829" s="5"/>
      <c r="BM829" s="5"/>
      <c r="BN829" s="5"/>
      <c r="BO829" s="5"/>
      <c r="BP829" s="5"/>
      <c r="BQ829" s="5"/>
      <c r="BR829" s="5"/>
      <c r="BS829" s="5"/>
      <c r="BT829" s="5"/>
      <c r="BU829" s="5"/>
    </row>
    <row r="830" spans="1:73" hidden="1" x14ac:dyDescent="0.25">
      <c r="A830" s="5"/>
      <c r="B830" s="5"/>
      <c r="C830" s="32" t="s">
        <v>2129</v>
      </c>
      <c r="D830" s="5"/>
      <c r="E830" s="5"/>
      <c r="F830" s="5"/>
      <c r="G830" s="5"/>
      <c r="H830" s="5"/>
      <c r="I830" s="5"/>
      <c r="J830" s="5"/>
      <c r="K830" s="5"/>
      <c r="L830" s="129"/>
      <c r="M830" s="129"/>
      <c r="N830" s="387"/>
      <c r="O830" s="379"/>
      <c r="P830" s="379"/>
      <c r="Q830" s="379"/>
      <c r="R830" s="379"/>
      <c r="S830" s="379"/>
      <c r="T830" s="379"/>
      <c r="U830" s="105"/>
      <c r="V830" s="105"/>
      <c r="W830" s="105"/>
      <c r="X830" s="105"/>
      <c r="Y830" s="5"/>
      <c r="Z830" s="5"/>
      <c r="AA830" s="5"/>
      <c r="AB830" s="5"/>
      <c r="AC830" s="5"/>
      <c r="AD830" s="5"/>
      <c r="AE830" s="5"/>
      <c r="AF830" s="5"/>
      <c r="AG830" s="5"/>
      <c r="AH830" s="5"/>
      <c r="AI830" s="5"/>
      <c r="AJ830" s="5"/>
      <c r="AK830" s="5"/>
      <c r="AL830" s="110" t="s">
        <v>2130</v>
      </c>
      <c r="AM830" s="5"/>
      <c r="AN830" s="5"/>
      <c r="AO830" s="5"/>
      <c r="AP830" s="5"/>
      <c r="AQ830" s="5"/>
      <c r="AR830" s="5"/>
      <c r="AS830" s="5"/>
      <c r="AT830" s="579" t="str">
        <f t="shared" si="29"/>
        <v/>
      </c>
      <c r="AU830" s="579"/>
      <c r="AV830" s="579" t="str">
        <f t="shared" si="30"/>
        <v>Yes</v>
      </c>
      <c r="AW830" s="579"/>
      <c r="AX830" s="108" t="s">
        <v>725</v>
      </c>
      <c r="AY830" s="5"/>
      <c r="AZ830" s="5"/>
      <c r="BA830" s="5"/>
      <c r="BB830" s="579" t="b">
        <f t="shared" si="31"/>
        <v>0</v>
      </c>
      <c r="BC830" s="579"/>
      <c r="BD830" s="5"/>
      <c r="BE830" s="5"/>
      <c r="BF830" s="5"/>
      <c r="BG830" s="5"/>
      <c r="BH830" s="5"/>
      <c r="BI830" s="5"/>
      <c r="BJ830" s="5"/>
      <c r="BK830" s="5"/>
      <c r="BL830" s="5"/>
      <c r="BM830" s="5"/>
      <c r="BN830" s="5"/>
      <c r="BO830" s="5"/>
      <c r="BP830" s="5"/>
      <c r="BQ830" s="5"/>
      <c r="BR830" s="5"/>
      <c r="BS830" s="5"/>
      <c r="BT830" s="5"/>
      <c r="BU830" s="5"/>
    </row>
    <row r="831" spans="1:73" hidden="1" x14ac:dyDescent="0.25">
      <c r="A831" s="5"/>
      <c r="B831" s="5"/>
      <c r="C831" s="32" t="s">
        <v>2131</v>
      </c>
      <c r="D831" s="5"/>
      <c r="E831" s="5"/>
      <c r="F831" s="5"/>
      <c r="G831" s="5"/>
      <c r="H831" s="5"/>
      <c r="I831" s="5"/>
      <c r="J831" s="5"/>
      <c r="K831" s="5"/>
      <c r="L831" s="129"/>
      <c r="M831" s="129"/>
      <c r="N831" s="387"/>
      <c r="O831" s="379"/>
      <c r="P831" s="379"/>
      <c r="Q831" s="379"/>
      <c r="R831" s="379"/>
      <c r="S831" s="379"/>
      <c r="T831" s="379"/>
      <c r="U831" s="105"/>
      <c r="V831" s="105"/>
      <c r="W831" s="105"/>
      <c r="X831" s="105"/>
      <c r="Y831" s="5"/>
      <c r="Z831" s="5"/>
      <c r="AA831" s="5"/>
      <c r="AB831" s="5"/>
      <c r="AC831" s="5"/>
      <c r="AD831" s="5"/>
      <c r="AE831" s="5"/>
      <c r="AF831" s="5"/>
      <c r="AG831" s="5"/>
      <c r="AH831" s="5"/>
      <c r="AI831" s="5"/>
      <c r="AJ831" s="5"/>
      <c r="AK831" s="5"/>
      <c r="AL831" s="105" t="s">
        <v>2132</v>
      </c>
      <c r="AM831" s="5"/>
      <c r="AN831" s="5"/>
      <c r="AO831" s="5"/>
      <c r="AP831" s="5"/>
      <c r="AQ831" s="5"/>
      <c r="AR831" s="5"/>
      <c r="AS831" s="5"/>
      <c r="AT831" s="579" t="str">
        <f t="shared" ref="AT831:AT894" si="32">IF($AL831=$Q$183,"Yes","")</f>
        <v/>
      </c>
      <c r="AU831" s="579"/>
      <c r="AV831" s="579" t="str">
        <f t="shared" si="30"/>
        <v>Yes</v>
      </c>
      <c r="AW831" s="579"/>
      <c r="AX831" s="109" t="s">
        <v>733</v>
      </c>
      <c r="AY831" s="5"/>
      <c r="AZ831" s="5"/>
      <c r="BA831" s="5"/>
      <c r="BB831" s="579" t="b">
        <f t="shared" si="31"/>
        <v>0</v>
      </c>
      <c r="BC831" s="579"/>
      <c r="BD831" s="5"/>
      <c r="BE831" s="5"/>
      <c r="BF831" s="5"/>
      <c r="BG831" s="5"/>
      <c r="BH831" s="5"/>
      <c r="BI831" s="5"/>
      <c r="BJ831" s="5"/>
      <c r="BK831" s="5"/>
      <c r="BL831" s="5"/>
      <c r="BM831" s="5"/>
      <c r="BN831" s="5"/>
      <c r="BO831" s="5"/>
      <c r="BP831" s="5"/>
      <c r="BQ831" s="5"/>
      <c r="BR831" s="5"/>
      <c r="BS831" s="5"/>
      <c r="BT831" s="5"/>
      <c r="BU831" s="5"/>
    </row>
    <row r="832" spans="1:73" hidden="1" x14ac:dyDescent="0.25">
      <c r="A832" s="5"/>
      <c r="B832" s="5"/>
      <c r="C832" s="32" t="s">
        <v>2133</v>
      </c>
      <c r="D832" s="5"/>
      <c r="E832" s="5"/>
      <c r="F832" s="5"/>
      <c r="G832" s="5"/>
      <c r="H832" s="5"/>
      <c r="I832" s="5"/>
      <c r="J832" s="5"/>
      <c r="K832" s="5"/>
      <c r="L832" s="129"/>
      <c r="M832" s="129"/>
      <c r="N832" s="387"/>
      <c r="O832" s="379"/>
      <c r="P832" s="379"/>
      <c r="Q832" s="379"/>
      <c r="R832" s="379"/>
      <c r="S832" s="379"/>
      <c r="T832" s="379"/>
      <c r="U832" s="105"/>
      <c r="V832" s="105"/>
      <c r="W832" s="105"/>
      <c r="X832" s="105"/>
      <c r="Y832" s="5"/>
      <c r="Z832" s="5"/>
      <c r="AA832" s="5"/>
      <c r="AB832" s="5"/>
      <c r="AC832" s="5"/>
      <c r="AD832" s="5"/>
      <c r="AE832" s="5"/>
      <c r="AF832" s="5"/>
      <c r="AG832" s="5"/>
      <c r="AH832" s="5"/>
      <c r="AI832" s="5"/>
      <c r="AJ832" s="5"/>
      <c r="AK832" s="5"/>
      <c r="AL832" s="105" t="s">
        <v>1147</v>
      </c>
      <c r="AM832" s="5"/>
      <c r="AN832" s="5"/>
      <c r="AO832" s="5"/>
      <c r="AP832" s="5"/>
      <c r="AQ832" s="5"/>
      <c r="AR832" s="5"/>
      <c r="AS832" s="5"/>
      <c r="AT832" s="579" t="str">
        <f t="shared" si="32"/>
        <v/>
      </c>
      <c r="AU832" s="579"/>
      <c r="AV832" s="579" t="str">
        <f t="shared" ref="AV832:AV895" si="33">IF(AX832="90.1-2001","No","Yes")</f>
        <v>Yes</v>
      </c>
      <c r="AW832" s="579"/>
      <c r="AX832" s="109" t="s">
        <v>725</v>
      </c>
      <c r="AY832" s="5"/>
      <c r="AZ832" s="5"/>
      <c r="BA832" s="5"/>
      <c r="BB832" s="579" t="b">
        <f t="shared" ref="BB832:BB895" si="34">AND(AT832="Yes",AV832="Yes")</f>
        <v>0</v>
      </c>
      <c r="BC832" s="579"/>
      <c r="BD832" s="5"/>
      <c r="BE832" s="5"/>
      <c r="BF832" s="5"/>
      <c r="BG832" s="5"/>
      <c r="BH832" s="5"/>
      <c r="BI832" s="5"/>
      <c r="BJ832" s="5"/>
      <c r="BK832" s="5"/>
      <c r="BL832" s="5"/>
      <c r="BM832" s="5"/>
      <c r="BN832" s="5"/>
      <c r="BO832" s="5"/>
      <c r="BP832" s="5"/>
      <c r="BQ832" s="5"/>
      <c r="BR832" s="5"/>
      <c r="BS832" s="5"/>
      <c r="BT832" s="5"/>
      <c r="BU832" s="5"/>
    </row>
    <row r="833" spans="1:73" hidden="1" x14ac:dyDescent="0.25">
      <c r="A833" s="5"/>
      <c r="B833" s="5"/>
      <c r="C833" s="32" t="s">
        <v>2134</v>
      </c>
      <c r="D833" s="5"/>
      <c r="E833" s="5"/>
      <c r="F833" s="5"/>
      <c r="G833" s="5"/>
      <c r="H833" s="5"/>
      <c r="I833" s="5"/>
      <c r="J833" s="5"/>
      <c r="K833" s="5"/>
      <c r="L833" s="129"/>
      <c r="M833" s="129"/>
      <c r="N833" s="387"/>
      <c r="O833" s="379"/>
      <c r="P833" s="379"/>
      <c r="Q833" s="379"/>
      <c r="R833" s="379"/>
      <c r="S833" s="379"/>
      <c r="T833" s="379"/>
      <c r="U833" s="105"/>
      <c r="V833" s="105"/>
      <c r="W833" s="105"/>
      <c r="X833" s="105"/>
      <c r="Y833" s="5"/>
      <c r="Z833" s="5"/>
      <c r="AA833" s="5"/>
      <c r="AB833" s="5"/>
      <c r="AC833" s="5"/>
      <c r="AD833" s="5"/>
      <c r="AE833" s="5"/>
      <c r="AF833" s="5"/>
      <c r="AG833" s="5"/>
      <c r="AH833" s="5"/>
      <c r="AI833" s="5"/>
      <c r="AJ833" s="5"/>
      <c r="AK833" s="5"/>
      <c r="AL833" s="105" t="s">
        <v>2135</v>
      </c>
      <c r="AM833" s="5"/>
      <c r="AN833" s="5"/>
      <c r="AO833" s="5"/>
      <c r="AP833" s="5"/>
      <c r="AQ833" s="5"/>
      <c r="AR833" s="5"/>
      <c r="AS833" s="5"/>
      <c r="AT833" s="579" t="str">
        <f t="shared" si="32"/>
        <v/>
      </c>
      <c r="AU833" s="579"/>
      <c r="AV833" s="579" t="str">
        <f t="shared" si="33"/>
        <v>Yes</v>
      </c>
      <c r="AW833" s="579"/>
      <c r="AX833" s="108" t="s">
        <v>725</v>
      </c>
      <c r="AY833" s="5"/>
      <c r="AZ833" s="5"/>
      <c r="BA833" s="5"/>
      <c r="BB833" s="579" t="b">
        <f t="shared" si="34"/>
        <v>0</v>
      </c>
      <c r="BC833" s="579"/>
      <c r="BD833" s="5"/>
      <c r="BE833" s="5"/>
      <c r="BF833" s="5"/>
      <c r="BG833" s="5"/>
      <c r="BH833" s="5"/>
      <c r="BI833" s="5"/>
      <c r="BJ833" s="5"/>
      <c r="BK833" s="5"/>
      <c r="BL833" s="5"/>
      <c r="BM833" s="5"/>
      <c r="BN833" s="5"/>
      <c r="BO833" s="5"/>
      <c r="BP833" s="5"/>
      <c r="BQ833" s="5"/>
      <c r="BR833" s="5"/>
      <c r="BS833" s="5"/>
      <c r="BT833" s="5"/>
      <c r="BU833" s="5"/>
    </row>
    <row r="834" spans="1:73" hidden="1" x14ac:dyDescent="0.25">
      <c r="A834" s="5"/>
      <c r="B834" s="5"/>
      <c r="C834" s="32" t="s">
        <v>2136</v>
      </c>
      <c r="D834" s="5"/>
      <c r="E834" s="5"/>
      <c r="F834" s="5"/>
      <c r="G834" s="5"/>
      <c r="H834" s="5"/>
      <c r="I834" s="5"/>
      <c r="J834" s="5"/>
      <c r="K834" s="5"/>
      <c r="L834" s="129"/>
      <c r="M834" s="129"/>
      <c r="N834" s="387"/>
      <c r="O834" s="379"/>
      <c r="P834" s="379"/>
      <c r="Q834" s="379"/>
      <c r="R834" s="379"/>
      <c r="S834" s="379"/>
      <c r="T834" s="379"/>
      <c r="U834" s="105"/>
      <c r="V834" s="105"/>
      <c r="W834" s="105"/>
      <c r="X834" s="105"/>
      <c r="Y834" s="5"/>
      <c r="Z834" s="5"/>
      <c r="AA834" s="5"/>
      <c r="AB834" s="5"/>
      <c r="AC834" s="5"/>
      <c r="AD834" s="5"/>
      <c r="AE834" s="5"/>
      <c r="AF834" s="5"/>
      <c r="AG834" s="5"/>
      <c r="AH834" s="5"/>
      <c r="AI834" s="5"/>
      <c r="AJ834" s="5"/>
      <c r="AK834" s="5"/>
      <c r="AL834" s="105" t="s">
        <v>2137</v>
      </c>
      <c r="AM834" s="5"/>
      <c r="AN834" s="5"/>
      <c r="AO834" s="5"/>
      <c r="AP834" s="5"/>
      <c r="AQ834" s="5"/>
      <c r="AR834" s="5"/>
      <c r="AS834" s="5"/>
      <c r="AT834" s="579" t="str">
        <f t="shared" si="32"/>
        <v/>
      </c>
      <c r="AU834" s="579"/>
      <c r="AV834" s="579" t="str">
        <f t="shared" si="33"/>
        <v>Yes</v>
      </c>
      <c r="AW834" s="579"/>
      <c r="AX834" s="108" t="s">
        <v>725</v>
      </c>
      <c r="AY834" s="5"/>
      <c r="AZ834" s="5"/>
      <c r="BA834" s="5"/>
      <c r="BB834" s="579" t="b">
        <f t="shared" si="34"/>
        <v>0</v>
      </c>
      <c r="BC834" s="579"/>
      <c r="BD834" s="5"/>
      <c r="BE834" s="5"/>
      <c r="BF834" s="5"/>
      <c r="BG834" s="5"/>
      <c r="BH834" s="5"/>
      <c r="BI834" s="5"/>
      <c r="BJ834" s="5"/>
      <c r="BK834" s="5"/>
      <c r="BL834" s="5"/>
      <c r="BM834" s="5"/>
      <c r="BN834" s="5"/>
      <c r="BO834" s="5"/>
      <c r="BP834" s="5"/>
      <c r="BQ834" s="5"/>
      <c r="BR834" s="5"/>
      <c r="BS834" s="5"/>
      <c r="BT834" s="5"/>
      <c r="BU834" s="5"/>
    </row>
    <row r="835" spans="1:73" hidden="1" x14ac:dyDescent="0.25">
      <c r="A835" s="5"/>
      <c r="B835" s="5"/>
      <c r="C835" s="32" t="s">
        <v>2138</v>
      </c>
      <c r="D835" s="5"/>
      <c r="E835" s="5"/>
      <c r="F835" s="5"/>
      <c r="G835" s="5"/>
      <c r="H835" s="5"/>
      <c r="I835" s="5"/>
      <c r="J835" s="5"/>
      <c r="K835" s="5"/>
      <c r="L835" s="129"/>
      <c r="M835" s="129"/>
      <c r="N835" s="387"/>
      <c r="O835" s="379"/>
      <c r="P835" s="379"/>
      <c r="Q835" s="379"/>
      <c r="R835" s="379"/>
      <c r="S835" s="379"/>
      <c r="T835" s="379"/>
      <c r="U835" s="105"/>
      <c r="V835" s="105"/>
      <c r="W835" s="105"/>
      <c r="X835" s="105"/>
      <c r="Y835" s="5"/>
      <c r="Z835" s="5"/>
      <c r="AA835" s="5"/>
      <c r="AB835" s="5"/>
      <c r="AC835" s="5"/>
      <c r="AD835" s="5"/>
      <c r="AE835" s="5"/>
      <c r="AF835" s="5"/>
      <c r="AG835" s="5"/>
      <c r="AH835" s="5"/>
      <c r="AI835" s="5"/>
      <c r="AJ835" s="5"/>
      <c r="AK835" s="5"/>
      <c r="AL835" s="105" t="s">
        <v>2139</v>
      </c>
      <c r="AM835" s="5"/>
      <c r="AN835" s="5"/>
      <c r="AO835" s="5"/>
      <c r="AP835" s="5"/>
      <c r="AQ835" s="5"/>
      <c r="AR835" s="5"/>
      <c r="AS835" s="5"/>
      <c r="AT835" s="579" t="str">
        <f t="shared" si="32"/>
        <v/>
      </c>
      <c r="AU835" s="579"/>
      <c r="AV835" s="579" t="str">
        <f t="shared" si="33"/>
        <v>Yes</v>
      </c>
      <c r="AW835" s="579"/>
      <c r="AX835" s="109" t="s">
        <v>733</v>
      </c>
      <c r="AY835" s="5"/>
      <c r="AZ835" s="5"/>
      <c r="BA835" s="5"/>
      <c r="BB835" s="579" t="b">
        <f t="shared" si="34"/>
        <v>0</v>
      </c>
      <c r="BC835" s="579"/>
      <c r="BD835" s="5"/>
      <c r="BE835" s="5"/>
      <c r="BF835" s="5"/>
      <c r="BG835" s="5"/>
      <c r="BH835" s="5"/>
      <c r="BI835" s="5"/>
      <c r="BJ835" s="5"/>
      <c r="BK835" s="5"/>
      <c r="BL835" s="5"/>
      <c r="BM835" s="5"/>
      <c r="BN835" s="5"/>
      <c r="BO835" s="5"/>
      <c r="BP835" s="5"/>
      <c r="BQ835" s="5"/>
      <c r="BR835" s="5"/>
      <c r="BS835" s="5"/>
      <c r="BT835" s="5"/>
      <c r="BU835" s="5"/>
    </row>
    <row r="836" spans="1:73" hidden="1" x14ac:dyDescent="0.25">
      <c r="A836" s="5"/>
      <c r="B836" s="5"/>
      <c r="C836" s="32" t="s">
        <v>2140</v>
      </c>
      <c r="D836" s="5"/>
      <c r="E836" s="5"/>
      <c r="F836" s="5"/>
      <c r="G836" s="5"/>
      <c r="H836" s="5"/>
      <c r="I836" s="5"/>
      <c r="J836" s="5"/>
      <c r="K836" s="5"/>
      <c r="L836" s="129"/>
      <c r="M836" s="129"/>
      <c r="N836" s="387"/>
      <c r="O836" s="379"/>
      <c r="P836" s="379"/>
      <c r="Q836" s="379"/>
      <c r="R836" s="379"/>
      <c r="S836" s="379"/>
      <c r="T836" s="379"/>
      <c r="U836" s="105"/>
      <c r="V836" s="105"/>
      <c r="W836" s="105"/>
      <c r="X836" s="105"/>
      <c r="Y836" s="5"/>
      <c r="Z836" s="5"/>
      <c r="AA836" s="5"/>
      <c r="AB836" s="5"/>
      <c r="AC836" s="5"/>
      <c r="AD836" s="5"/>
      <c r="AE836" s="5"/>
      <c r="AF836" s="5"/>
      <c r="AG836" s="5"/>
      <c r="AH836" s="5"/>
      <c r="AI836" s="5"/>
      <c r="AJ836" s="5"/>
      <c r="AK836" s="5"/>
      <c r="AL836" s="110" t="s">
        <v>2141</v>
      </c>
      <c r="AM836" s="5"/>
      <c r="AN836" s="5"/>
      <c r="AO836" s="5"/>
      <c r="AP836" s="5"/>
      <c r="AQ836" s="5"/>
      <c r="AR836" s="5"/>
      <c r="AS836" s="5"/>
      <c r="AT836" s="579" t="str">
        <f t="shared" si="32"/>
        <v/>
      </c>
      <c r="AU836" s="579"/>
      <c r="AV836" s="579" t="str">
        <f t="shared" si="33"/>
        <v>Yes</v>
      </c>
      <c r="AW836" s="579"/>
      <c r="AX836" s="108" t="s">
        <v>725</v>
      </c>
      <c r="AY836" s="5"/>
      <c r="AZ836" s="5"/>
      <c r="BA836" s="5"/>
      <c r="BB836" s="579" t="b">
        <f t="shared" si="34"/>
        <v>0</v>
      </c>
      <c r="BC836" s="579"/>
      <c r="BD836" s="5"/>
      <c r="BE836" s="5"/>
      <c r="BF836" s="5"/>
      <c r="BG836" s="5"/>
      <c r="BH836" s="5"/>
      <c r="BI836" s="5"/>
      <c r="BJ836" s="5"/>
      <c r="BK836" s="5"/>
      <c r="BL836" s="5"/>
      <c r="BM836" s="5"/>
      <c r="BN836" s="5"/>
      <c r="BO836" s="5"/>
      <c r="BP836" s="5"/>
      <c r="BQ836" s="5"/>
      <c r="BR836" s="5"/>
      <c r="BS836" s="5"/>
      <c r="BT836" s="5"/>
      <c r="BU836" s="5"/>
    </row>
    <row r="837" spans="1:73" hidden="1" x14ac:dyDescent="0.25">
      <c r="A837" s="5"/>
      <c r="B837" s="5"/>
      <c r="C837" s="32" t="s">
        <v>2142</v>
      </c>
      <c r="D837" s="5"/>
      <c r="E837" s="5"/>
      <c r="F837" s="5"/>
      <c r="G837" s="5"/>
      <c r="H837" s="5"/>
      <c r="I837" s="5"/>
      <c r="J837" s="5"/>
      <c r="K837" s="5"/>
      <c r="L837" s="129"/>
      <c r="M837" s="129"/>
      <c r="N837" s="387"/>
      <c r="O837" s="379"/>
      <c r="P837" s="379"/>
      <c r="Q837" s="379"/>
      <c r="R837" s="379"/>
      <c r="S837" s="379"/>
      <c r="T837" s="379"/>
      <c r="U837" s="105"/>
      <c r="V837" s="105"/>
      <c r="W837" s="105"/>
      <c r="X837" s="105"/>
      <c r="Y837" s="5"/>
      <c r="Z837" s="5"/>
      <c r="AA837" s="5"/>
      <c r="AB837" s="5"/>
      <c r="AC837" s="5"/>
      <c r="AD837" s="5"/>
      <c r="AE837" s="5"/>
      <c r="AF837" s="5"/>
      <c r="AG837" s="5"/>
      <c r="AH837" s="5"/>
      <c r="AI837" s="5"/>
      <c r="AJ837" s="5"/>
      <c r="AK837" s="5"/>
      <c r="AL837" s="110" t="s">
        <v>2143</v>
      </c>
      <c r="AM837" s="5"/>
      <c r="AN837" s="5"/>
      <c r="AO837" s="5"/>
      <c r="AP837" s="5"/>
      <c r="AQ837" s="5"/>
      <c r="AR837" s="5"/>
      <c r="AS837" s="5"/>
      <c r="AT837" s="579" t="str">
        <f t="shared" si="32"/>
        <v/>
      </c>
      <c r="AU837" s="579"/>
      <c r="AV837" s="579" t="str">
        <f t="shared" si="33"/>
        <v>Yes</v>
      </c>
      <c r="AW837" s="579"/>
      <c r="AX837" s="108" t="s">
        <v>725</v>
      </c>
      <c r="AY837" s="5"/>
      <c r="AZ837" s="5"/>
      <c r="BA837" s="5"/>
      <c r="BB837" s="579" t="b">
        <f t="shared" si="34"/>
        <v>0</v>
      </c>
      <c r="BC837" s="579"/>
      <c r="BD837" s="5"/>
      <c r="BE837" s="5"/>
      <c r="BF837" s="5"/>
      <c r="BG837" s="5"/>
      <c r="BH837" s="5"/>
      <c r="BI837" s="5"/>
      <c r="BJ837" s="5"/>
      <c r="BK837" s="5"/>
      <c r="BL837" s="5"/>
      <c r="BM837" s="5"/>
      <c r="BN837" s="5"/>
      <c r="BO837" s="5"/>
      <c r="BP837" s="5"/>
      <c r="BQ837" s="5"/>
      <c r="BR837" s="5"/>
      <c r="BS837" s="5"/>
      <c r="BT837" s="5"/>
      <c r="BU837" s="5"/>
    </row>
    <row r="838" spans="1:73" hidden="1" x14ac:dyDescent="0.25">
      <c r="A838" s="5"/>
      <c r="B838" s="5"/>
      <c r="C838" s="32" t="s">
        <v>2144</v>
      </c>
      <c r="D838" s="5"/>
      <c r="E838" s="5"/>
      <c r="F838" s="5"/>
      <c r="G838" s="5"/>
      <c r="H838" s="5"/>
      <c r="I838" s="5"/>
      <c r="J838" s="5"/>
      <c r="K838" s="5"/>
      <c r="L838" s="129"/>
      <c r="M838" s="129"/>
      <c r="N838" s="387"/>
      <c r="O838" s="379"/>
      <c r="P838" s="379"/>
      <c r="Q838" s="379"/>
      <c r="R838" s="379"/>
      <c r="S838" s="379"/>
      <c r="T838" s="379"/>
      <c r="U838" s="105"/>
      <c r="V838" s="105"/>
      <c r="W838" s="105"/>
      <c r="X838" s="105"/>
      <c r="Y838" s="5"/>
      <c r="Z838" s="5"/>
      <c r="AA838" s="5"/>
      <c r="AB838" s="5"/>
      <c r="AC838" s="5"/>
      <c r="AD838" s="5"/>
      <c r="AE838" s="5"/>
      <c r="AF838" s="5"/>
      <c r="AG838" s="5"/>
      <c r="AH838" s="5"/>
      <c r="AI838" s="5"/>
      <c r="AJ838" s="5"/>
      <c r="AK838" s="5"/>
      <c r="AL838" s="110" t="s">
        <v>2145</v>
      </c>
      <c r="AM838" s="5"/>
      <c r="AN838" s="5"/>
      <c r="AO838" s="5"/>
      <c r="AP838" s="5"/>
      <c r="AQ838" s="5"/>
      <c r="AR838" s="5"/>
      <c r="AS838" s="5"/>
      <c r="AT838" s="579" t="str">
        <f t="shared" si="32"/>
        <v/>
      </c>
      <c r="AU838" s="579"/>
      <c r="AV838" s="579" t="str">
        <f t="shared" si="33"/>
        <v>Yes</v>
      </c>
      <c r="AW838" s="579"/>
      <c r="AX838" s="108" t="s">
        <v>725</v>
      </c>
      <c r="AY838" s="5"/>
      <c r="AZ838" s="5"/>
      <c r="BA838" s="5"/>
      <c r="BB838" s="579" t="b">
        <f t="shared" si="34"/>
        <v>0</v>
      </c>
      <c r="BC838" s="579"/>
      <c r="BD838" s="5"/>
      <c r="BE838" s="5"/>
      <c r="BF838" s="5"/>
      <c r="BG838" s="5"/>
      <c r="BH838" s="5"/>
      <c r="BI838" s="5"/>
      <c r="BJ838" s="5"/>
      <c r="BK838" s="5"/>
      <c r="BL838" s="5"/>
      <c r="BM838" s="5"/>
      <c r="BN838" s="5"/>
      <c r="BO838" s="5"/>
      <c r="BP838" s="5"/>
      <c r="BQ838" s="5"/>
      <c r="BR838" s="5"/>
      <c r="BS838" s="5"/>
      <c r="BT838" s="5"/>
      <c r="BU838" s="5"/>
    </row>
    <row r="839" spans="1:73" hidden="1" x14ac:dyDescent="0.25">
      <c r="A839" s="5"/>
      <c r="B839" s="5"/>
      <c r="C839" s="32" t="s">
        <v>2146</v>
      </c>
      <c r="D839" s="5"/>
      <c r="E839" s="5"/>
      <c r="F839" s="5"/>
      <c r="G839" s="5"/>
      <c r="H839" s="5"/>
      <c r="I839" s="5"/>
      <c r="J839" s="5"/>
      <c r="K839" s="5"/>
      <c r="L839" s="129"/>
      <c r="M839" s="129"/>
      <c r="N839" s="387"/>
      <c r="O839" s="379"/>
      <c r="P839" s="379"/>
      <c r="Q839" s="379"/>
      <c r="R839" s="379"/>
      <c r="S839" s="379"/>
      <c r="T839" s="379"/>
      <c r="U839" s="105"/>
      <c r="V839" s="105"/>
      <c r="W839" s="105"/>
      <c r="X839" s="105"/>
      <c r="Y839" s="5"/>
      <c r="Z839" s="5"/>
      <c r="AA839" s="5"/>
      <c r="AB839" s="5"/>
      <c r="AC839" s="5"/>
      <c r="AD839" s="5"/>
      <c r="AE839" s="5"/>
      <c r="AF839" s="5"/>
      <c r="AG839" s="5"/>
      <c r="AH839" s="5"/>
      <c r="AI839" s="5"/>
      <c r="AJ839" s="5"/>
      <c r="AK839" s="5"/>
      <c r="AL839" s="105" t="s">
        <v>2147</v>
      </c>
      <c r="AM839" s="5"/>
      <c r="AN839" s="5"/>
      <c r="AO839" s="5"/>
      <c r="AP839" s="5"/>
      <c r="AQ839" s="5"/>
      <c r="AR839" s="5"/>
      <c r="AS839" s="5"/>
      <c r="AT839" s="579" t="str">
        <f t="shared" si="32"/>
        <v/>
      </c>
      <c r="AU839" s="579"/>
      <c r="AV839" s="579" t="str">
        <f t="shared" si="33"/>
        <v>No</v>
      </c>
      <c r="AW839" s="579"/>
      <c r="AX839" s="109" t="s">
        <v>729</v>
      </c>
      <c r="AY839" s="5"/>
      <c r="AZ839" s="5"/>
      <c r="BA839" s="5"/>
      <c r="BB839" s="579" t="b">
        <f t="shared" si="34"/>
        <v>0</v>
      </c>
      <c r="BC839" s="579"/>
      <c r="BD839" s="5"/>
      <c r="BE839" s="5"/>
      <c r="BF839" s="5"/>
      <c r="BG839" s="5"/>
      <c r="BH839" s="5"/>
      <c r="BI839" s="5"/>
      <c r="BJ839" s="5"/>
      <c r="BK839" s="5"/>
      <c r="BL839" s="5"/>
      <c r="BM839" s="5"/>
      <c r="BN839" s="5"/>
      <c r="BO839" s="5"/>
      <c r="BP839" s="5"/>
      <c r="BQ839" s="5"/>
      <c r="BR839" s="5"/>
      <c r="BS839" s="5"/>
      <c r="BT839" s="5"/>
      <c r="BU839" s="5"/>
    </row>
    <row r="840" spans="1:73" hidden="1" x14ac:dyDescent="0.25">
      <c r="A840" s="5"/>
      <c r="B840" s="5"/>
      <c r="C840" s="32" t="s">
        <v>2148</v>
      </c>
      <c r="D840" s="5"/>
      <c r="E840" s="5"/>
      <c r="F840" s="5"/>
      <c r="G840" s="5"/>
      <c r="H840" s="5"/>
      <c r="I840" s="5"/>
      <c r="J840" s="5"/>
      <c r="K840" s="5"/>
      <c r="L840" s="129"/>
      <c r="M840" s="129"/>
      <c r="N840" s="387"/>
      <c r="O840" s="379"/>
      <c r="P840" s="379"/>
      <c r="Q840" s="379"/>
      <c r="R840" s="379"/>
      <c r="S840" s="379"/>
      <c r="T840" s="379"/>
      <c r="U840" s="105"/>
      <c r="V840" s="105"/>
      <c r="W840" s="105"/>
      <c r="X840" s="105"/>
      <c r="Y840" s="5"/>
      <c r="Z840" s="5"/>
      <c r="AA840" s="5"/>
      <c r="AB840" s="5"/>
      <c r="AC840" s="5"/>
      <c r="AD840" s="5"/>
      <c r="AE840" s="5"/>
      <c r="AF840" s="5"/>
      <c r="AG840" s="5"/>
      <c r="AH840" s="5"/>
      <c r="AI840" s="5"/>
      <c r="AJ840" s="5"/>
      <c r="AK840" s="5"/>
      <c r="AL840" s="110" t="s">
        <v>2149</v>
      </c>
      <c r="AM840" s="5"/>
      <c r="AN840" s="5"/>
      <c r="AO840" s="5"/>
      <c r="AP840" s="5"/>
      <c r="AQ840" s="5"/>
      <c r="AR840" s="5"/>
      <c r="AS840" s="5"/>
      <c r="AT840" s="579" t="str">
        <f t="shared" si="32"/>
        <v/>
      </c>
      <c r="AU840" s="579"/>
      <c r="AV840" s="579" t="str">
        <f t="shared" si="33"/>
        <v>Yes</v>
      </c>
      <c r="AW840" s="579"/>
      <c r="AX840" s="108" t="s">
        <v>725</v>
      </c>
      <c r="AY840" s="5"/>
      <c r="AZ840" s="5"/>
      <c r="BA840" s="5"/>
      <c r="BB840" s="579" t="b">
        <f t="shared" si="34"/>
        <v>0</v>
      </c>
      <c r="BC840" s="579"/>
      <c r="BD840" s="5"/>
      <c r="BE840" s="5"/>
      <c r="BF840" s="5"/>
      <c r="BG840" s="5"/>
      <c r="BH840" s="5"/>
      <c r="BI840" s="5"/>
      <c r="BJ840" s="5"/>
      <c r="BK840" s="5"/>
      <c r="BL840" s="5"/>
      <c r="BM840" s="5"/>
      <c r="BN840" s="5"/>
      <c r="BO840" s="5"/>
      <c r="BP840" s="5"/>
      <c r="BQ840" s="5"/>
      <c r="BR840" s="5"/>
      <c r="BS840" s="5"/>
      <c r="BT840" s="5"/>
      <c r="BU840" s="5"/>
    </row>
    <row r="841" spans="1:73" hidden="1" x14ac:dyDescent="0.25">
      <c r="A841" s="5"/>
      <c r="B841" s="5"/>
      <c r="C841" s="32" t="s">
        <v>2150</v>
      </c>
      <c r="D841" s="5"/>
      <c r="E841" s="5"/>
      <c r="F841" s="5"/>
      <c r="G841" s="5"/>
      <c r="H841" s="5"/>
      <c r="I841" s="5"/>
      <c r="J841" s="5"/>
      <c r="K841" s="5"/>
      <c r="L841" s="129"/>
      <c r="M841" s="129"/>
      <c r="N841" s="387"/>
      <c r="O841" s="379"/>
      <c r="P841" s="379"/>
      <c r="Q841" s="379"/>
      <c r="R841" s="379"/>
      <c r="S841" s="379"/>
      <c r="T841" s="379"/>
      <c r="U841" s="105"/>
      <c r="V841" s="105"/>
      <c r="W841" s="105"/>
      <c r="X841" s="105"/>
      <c r="Y841" s="5"/>
      <c r="Z841" s="5"/>
      <c r="AA841" s="5"/>
      <c r="AB841" s="5"/>
      <c r="AC841" s="5"/>
      <c r="AD841" s="5"/>
      <c r="AE841" s="5"/>
      <c r="AF841" s="5"/>
      <c r="AG841" s="5"/>
      <c r="AH841" s="5"/>
      <c r="AI841" s="5"/>
      <c r="AJ841" s="5"/>
      <c r="AK841" s="5"/>
      <c r="AL841" s="107" t="s">
        <v>2151</v>
      </c>
      <c r="AM841" s="5"/>
      <c r="AN841" s="5"/>
      <c r="AO841" s="5"/>
      <c r="AP841" s="5"/>
      <c r="AQ841" s="5"/>
      <c r="AR841" s="5"/>
      <c r="AS841" s="5"/>
      <c r="AT841" s="579" t="str">
        <f t="shared" si="32"/>
        <v/>
      </c>
      <c r="AU841" s="579"/>
      <c r="AV841" s="579" t="str">
        <f t="shared" si="33"/>
        <v>Yes</v>
      </c>
      <c r="AW841" s="579"/>
      <c r="AX841" s="108" t="s">
        <v>725</v>
      </c>
      <c r="AY841" s="5"/>
      <c r="AZ841" s="5"/>
      <c r="BA841" s="5"/>
      <c r="BB841" s="579" t="b">
        <f t="shared" si="34"/>
        <v>0</v>
      </c>
      <c r="BC841" s="579"/>
      <c r="BD841" s="5"/>
      <c r="BE841" s="5"/>
      <c r="BF841" s="5"/>
      <c r="BG841" s="5"/>
      <c r="BH841" s="5"/>
      <c r="BI841" s="5"/>
      <c r="BJ841" s="5"/>
      <c r="BK841" s="5"/>
      <c r="BL841" s="5"/>
      <c r="BM841" s="5"/>
      <c r="BN841" s="5"/>
      <c r="BO841" s="5"/>
      <c r="BP841" s="5"/>
      <c r="BQ841" s="5"/>
      <c r="BR841" s="5"/>
      <c r="BS841" s="5"/>
      <c r="BT841" s="5"/>
      <c r="BU841" s="5"/>
    </row>
    <row r="842" spans="1:73" hidden="1" x14ac:dyDescent="0.25">
      <c r="A842" s="5"/>
      <c r="B842" s="5"/>
      <c r="C842" s="32" t="s">
        <v>2152</v>
      </c>
      <c r="D842" s="5"/>
      <c r="E842" s="5"/>
      <c r="F842" s="5"/>
      <c r="G842" s="5"/>
      <c r="H842" s="5"/>
      <c r="I842" s="5"/>
      <c r="J842" s="5"/>
      <c r="K842" s="5"/>
      <c r="L842" s="129"/>
      <c r="M842" s="129"/>
      <c r="N842" s="387"/>
      <c r="O842" s="379"/>
      <c r="P842" s="379"/>
      <c r="Q842" s="379"/>
      <c r="R842" s="379"/>
      <c r="S842" s="379"/>
      <c r="T842" s="379"/>
      <c r="U842" s="105"/>
      <c r="V842" s="105"/>
      <c r="W842" s="105"/>
      <c r="X842" s="105"/>
      <c r="Y842" s="5"/>
      <c r="Z842" s="5"/>
      <c r="AA842" s="5"/>
      <c r="AB842" s="5"/>
      <c r="AC842" s="5"/>
      <c r="AD842" s="5"/>
      <c r="AE842" s="5"/>
      <c r="AF842" s="5"/>
      <c r="AG842" s="5"/>
      <c r="AH842" s="5"/>
      <c r="AI842" s="5"/>
      <c r="AJ842" s="5"/>
      <c r="AK842" s="5"/>
      <c r="AL842" s="110" t="s">
        <v>2153</v>
      </c>
      <c r="AM842" s="5"/>
      <c r="AN842" s="5"/>
      <c r="AO842" s="5"/>
      <c r="AP842" s="5"/>
      <c r="AQ842" s="5"/>
      <c r="AR842" s="5"/>
      <c r="AS842" s="5"/>
      <c r="AT842" s="579" t="str">
        <f t="shared" si="32"/>
        <v/>
      </c>
      <c r="AU842" s="579"/>
      <c r="AV842" s="579" t="str">
        <f t="shared" si="33"/>
        <v>Yes</v>
      </c>
      <c r="AW842" s="579"/>
      <c r="AX842" s="108" t="s">
        <v>725</v>
      </c>
      <c r="AY842" s="5"/>
      <c r="AZ842" s="5"/>
      <c r="BA842" s="5"/>
      <c r="BB842" s="579" t="b">
        <f t="shared" si="34"/>
        <v>0</v>
      </c>
      <c r="BC842" s="579"/>
      <c r="BD842" s="5"/>
      <c r="BE842" s="5"/>
      <c r="BF842" s="5"/>
      <c r="BG842" s="5"/>
      <c r="BH842" s="5"/>
      <c r="BI842" s="5"/>
      <c r="BJ842" s="5"/>
      <c r="BK842" s="5"/>
      <c r="BL842" s="5"/>
      <c r="BM842" s="5"/>
      <c r="BN842" s="5"/>
      <c r="BO842" s="5"/>
      <c r="BP842" s="5"/>
      <c r="BQ842" s="5"/>
      <c r="BR842" s="5"/>
      <c r="BS842" s="5"/>
      <c r="BT842" s="5"/>
      <c r="BU842" s="5"/>
    </row>
    <row r="843" spans="1:73" hidden="1" x14ac:dyDescent="0.25">
      <c r="A843" s="5"/>
      <c r="B843" s="5"/>
      <c r="C843" s="32" t="s">
        <v>2154</v>
      </c>
      <c r="D843" s="5"/>
      <c r="E843" s="5"/>
      <c r="F843" s="5"/>
      <c r="G843" s="5"/>
      <c r="H843" s="5"/>
      <c r="I843" s="5"/>
      <c r="J843" s="5"/>
      <c r="K843" s="5"/>
      <c r="L843" s="129"/>
      <c r="M843" s="129"/>
      <c r="N843" s="387"/>
      <c r="O843" s="379"/>
      <c r="P843" s="379"/>
      <c r="Q843" s="379"/>
      <c r="R843" s="379"/>
      <c r="S843" s="379"/>
      <c r="T843" s="379"/>
      <c r="U843" s="105"/>
      <c r="V843" s="105"/>
      <c r="W843" s="105"/>
      <c r="X843" s="105"/>
      <c r="Y843" s="5"/>
      <c r="Z843" s="5"/>
      <c r="AA843" s="5"/>
      <c r="AB843" s="5"/>
      <c r="AC843" s="5"/>
      <c r="AD843" s="5"/>
      <c r="AE843" s="5"/>
      <c r="AF843" s="5"/>
      <c r="AG843" s="5"/>
      <c r="AH843" s="5"/>
      <c r="AI843" s="5"/>
      <c r="AJ843" s="5"/>
      <c r="AK843" s="5"/>
      <c r="AL843" s="105" t="s">
        <v>2155</v>
      </c>
      <c r="AM843" s="5"/>
      <c r="AN843" s="5"/>
      <c r="AO843" s="5"/>
      <c r="AP843" s="5"/>
      <c r="AQ843" s="5"/>
      <c r="AR843" s="5"/>
      <c r="AS843" s="5"/>
      <c r="AT843" s="579" t="str">
        <f t="shared" si="32"/>
        <v/>
      </c>
      <c r="AU843" s="579"/>
      <c r="AV843" s="579" t="str">
        <f t="shared" si="33"/>
        <v>Yes</v>
      </c>
      <c r="AW843" s="579"/>
      <c r="AX843" s="31" t="s">
        <v>797</v>
      </c>
      <c r="AY843" s="5"/>
      <c r="AZ843" s="5"/>
      <c r="BA843" s="5"/>
      <c r="BB843" s="579" t="b">
        <f t="shared" si="34"/>
        <v>0</v>
      </c>
      <c r="BC843" s="579"/>
      <c r="BD843" s="5"/>
      <c r="BE843" s="5"/>
      <c r="BF843" s="5"/>
      <c r="BG843" s="5"/>
      <c r="BH843" s="5"/>
      <c r="BI843" s="5"/>
      <c r="BJ843" s="5"/>
      <c r="BK843" s="5"/>
      <c r="BL843" s="5"/>
      <c r="BM843" s="5"/>
      <c r="BN843" s="5"/>
      <c r="BO843" s="5"/>
      <c r="BP843" s="5"/>
      <c r="BQ843" s="5"/>
      <c r="BR843" s="5"/>
      <c r="BS843" s="5"/>
      <c r="BT843" s="5"/>
      <c r="BU843" s="5"/>
    </row>
    <row r="844" spans="1:73" hidden="1" x14ac:dyDescent="0.25">
      <c r="A844" s="5"/>
      <c r="B844" s="5"/>
      <c r="C844" s="32" t="s">
        <v>2156</v>
      </c>
      <c r="D844" s="5"/>
      <c r="E844" s="5"/>
      <c r="F844" s="5"/>
      <c r="G844" s="5"/>
      <c r="H844" s="5"/>
      <c r="I844" s="5"/>
      <c r="J844" s="5"/>
      <c r="K844" s="5"/>
      <c r="L844" s="129"/>
      <c r="M844" s="129"/>
      <c r="N844" s="387"/>
      <c r="O844" s="379"/>
      <c r="P844" s="379"/>
      <c r="Q844" s="379"/>
      <c r="R844" s="379"/>
      <c r="S844" s="379"/>
      <c r="T844" s="379"/>
      <c r="U844" s="105"/>
      <c r="V844" s="105"/>
      <c r="W844" s="105"/>
      <c r="X844" s="105"/>
      <c r="Y844" s="5"/>
      <c r="Z844" s="5"/>
      <c r="AA844" s="5"/>
      <c r="AB844" s="5"/>
      <c r="AC844" s="5"/>
      <c r="AD844" s="5"/>
      <c r="AE844" s="5"/>
      <c r="AF844" s="5"/>
      <c r="AG844" s="5"/>
      <c r="AH844" s="5"/>
      <c r="AI844" s="5"/>
      <c r="AJ844" s="5"/>
      <c r="AK844" s="5"/>
      <c r="AL844" s="110" t="s">
        <v>2157</v>
      </c>
      <c r="AM844" s="5"/>
      <c r="AN844" s="5"/>
      <c r="AO844" s="5"/>
      <c r="AP844" s="5"/>
      <c r="AQ844" s="5"/>
      <c r="AR844" s="5"/>
      <c r="AS844" s="5"/>
      <c r="AT844" s="579" t="str">
        <f t="shared" si="32"/>
        <v/>
      </c>
      <c r="AU844" s="579"/>
      <c r="AV844" s="579" t="str">
        <f t="shared" si="33"/>
        <v>Yes</v>
      </c>
      <c r="AW844" s="579"/>
      <c r="AX844" s="108" t="s">
        <v>725</v>
      </c>
      <c r="AY844" s="5"/>
      <c r="AZ844" s="5"/>
      <c r="BA844" s="5"/>
      <c r="BB844" s="579" t="b">
        <f t="shared" si="34"/>
        <v>0</v>
      </c>
      <c r="BC844" s="579"/>
      <c r="BD844" s="5"/>
      <c r="BE844" s="5"/>
      <c r="BF844" s="5"/>
      <c r="BG844" s="5"/>
      <c r="BH844" s="5"/>
      <c r="BI844" s="5"/>
      <c r="BJ844" s="5"/>
      <c r="BK844" s="5"/>
      <c r="BL844" s="5"/>
      <c r="BM844" s="5"/>
      <c r="BN844" s="5"/>
      <c r="BO844" s="5"/>
      <c r="BP844" s="5"/>
      <c r="BQ844" s="5"/>
      <c r="BR844" s="5"/>
      <c r="BS844" s="5"/>
      <c r="BT844" s="5"/>
      <c r="BU844" s="5"/>
    </row>
    <row r="845" spans="1:73" hidden="1" x14ac:dyDescent="0.25">
      <c r="A845" s="5"/>
      <c r="B845" s="5"/>
      <c r="C845" s="32" t="s">
        <v>2158</v>
      </c>
      <c r="D845" s="5"/>
      <c r="E845" s="5"/>
      <c r="F845" s="5"/>
      <c r="G845" s="5"/>
      <c r="H845" s="5"/>
      <c r="I845" s="5"/>
      <c r="J845" s="5"/>
      <c r="K845" s="5"/>
      <c r="L845" s="129"/>
      <c r="M845" s="129"/>
      <c r="N845" s="387"/>
      <c r="O845" s="379"/>
      <c r="P845" s="379"/>
      <c r="Q845" s="379"/>
      <c r="R845" s="379"/>
      <c r="S845" s="379"/>
      <c r="T845" s="379"/>
      <c r="U845" s="105"/>
      <c r="V845" s="105"/>
      <c r="W845" s="105"/>
      <c r="X845" s="105"/>
      <c r="Y845" s="5"/>
      <c r="Z845" s="5"/>
      <c r="AA845" s="5"/>
      <c r="AB845" s="5"/>
      <c r="AC845" s="5"/>
      <c r="AD845" s="5"/>
      <c r="AE845" s="5"/>
      <c r="AF845" s="5"/>
      <c r="AG845" s="5"/>
      <c r="AH845" s="5"/>
      <c r="AI845" s="5"/>
      <c r="AJ845" s="5"/>
      <c r="AK845" s="5"/>
      <c r="AL845" s="105" t="s">
        <v>2159</v>
      </c>
      <c r="AM845" s="5"/>
      <c r="AN845" s="5"/>
      <c r="AO845" s="5"/>
      <c r="AP845" s="5"/>
      <c r="AQ845" s="5"/>
      <c r="AR845" s="5"/>
      <c r="AS845" s="5"/>
      <c r="AT845" s="579" t="str">
        <f t="shared" si="32"/>
        <v/>
      </c>
      <c r="AU845" s="579"/>
      <c r="AV845" s="579" t="str">
        <f t="shared" si="33"/>
        <v>Yes</v>
      </c>
      <c r="AW845" s="579"/>
      <c r="AX845" s="109" t="s">
        <v>733</v>
      </c>
      <c r="AY845" s="5"/>
      <c r="AZ845" s="5"/>
      <c r="BA845" s="5"/>
      <c r="BB845" s="579" t="b">
        <f t="shared" si="34"/>
        <v>0</v>
      </c>
      <c r="BC845" s="579"/>
      <c r="BD845" s="5"/>
      <c r="BE845" s="5"/>
      <c r="BF845" s="5"/>
      <c r="BG845" s="5"/>
      <c r="BH845" s="5"/>
      <c r="BI845" s="5"/>
      <c r="BJ845" s="5"/>
      <c r="BK845" s="5"/>
      <c r="BL845" s="5"/>
      <c r="BM845" s="5"/>
      <c r="BN845" s="5"/>
      <c r="BO845" s="5"/>
      <c r="BP845" s="5"/>
      <c r="BQ845" s="5"/>
      <c r="BR845" s="5"/>
      <c r="BS845" s="5"/>
      <c r="BT845" s="5"/>
      <c r="BU845" s="5"/>
    </row>
    <row r="846" spans="1:73" hidden="1" x14ac:dyDescent="0.25">
      <c r="A846" s="5"/>
      <c r="B846" s="5"/>
      <c r="C846" s="32" t="s">
        <v>2160</v>
      </c>
      <c r="D846" s="5"/>
      <c r="E846" s="5"/>
      <c r="F846" s="5"/>
      <c r="G846" s="5"/>
      <c r="H846" s="5"/>
      <c r="I846" s="5"/>
      <c r="J846" s="5"/>
      <c r="K846" s="5"/>
      <c r="L846" s="129"/>
      <c r="M846" s="129"/>
      <c r="N846" s="387"/>
      <c r="O846" s="379"/>
      <c r="P846" s="379"/>
      <c r="Q846" s="379"/>
      <c r="R846" s="379"/>
      <c r="S846" s="379"/>
      <c r="T846" s="379"/>
      <c r="U846" s="105"/>
      <c r="V846" s="105"/>
      <c r="W846" s="105"/>
      <c r="X846" s="105"/>
      <c r="Y846" s="5"/>
      <c r="Z846" s="5"/>
      <c r="AA846" s="5"/>
      <c r="AB846" s="5"/>
      <c r="AC846" s="5"/>
      <c r="AD846" s="5"/>
      <c r="AE846" s="5"/>
      <c r="AF846" s="5"/>
      <c r="AG846" s="5"/>
      <c r="AH846" s="5"/>
      <c r="AI846" s="5"/>
      <c r="AJ846" s="5"/>
      <c r="AK846" s="5"/>
      <c r="AL846" s="105" t="s">
        <v>1625</v>
      </c>
      <c r="AM846" s="5"/>
      <c r="AN846" s="5"/>
      <c r="AO846" s="5"/>
      <c r="AP846" s="5"/>
      <c r="AQ846" s="5"/>
      <c r="AR846" s="5"/>
      <c r="AS846" s="5"/>
      <c r="AT846" s="579" t="str">
        <f t="shared" si="32"/>
        <v/>
      </c>
      <c r="AU846" s="579"/>
      <c r="AV846" s="579" t="str">
        <f t="shared" si="33"/>
        <v>Yes</v>
      </c>
      <c r="AW846" s="579"/>
      <c r="AX846" s="109" t="s">
        <v>733</v>
      </c>
      <c r="AY846" s="5"/>
      <c r="AZ846" s="5"/>
      <c r="BA846" s="5"/>
      <c r="BB846" s="579" t="b">
        <f t="shared" si="34"/>
        <v>0</v>
      </c>
      <c r="BC846" s="579"/>
      <c r="BD846" s="5"/>
      <c r="BE846" s="5"/>
      <c r="BF846" s="5"/>
      <c r="BG846" s="5"/>
      <c r="BH846" s="5"/>
      <c r="BI846" s="5"/>
      <c r="BJ846" s="5"/>
      <c r="BK846" s="5"/>
      <c r="BL846" s="5"/>
      <c r="BM846" s="5"/>
      <c r="BN846" s="5"/>
      <c r="BO846" s="5"/>
      <c r="BP846" s="5"/>
      <c r="BQ846" s="5"/>
      <c r="BR846" s="5"/>
      <c r="BS846" s="5"/>
      <c r="BT846" s="5"/>
      <c r="BU846" s="5"/>
    </row>
    <row r="847" spans="1:73" hidden="1" x14ac:dyDescent="0.25">
      <c r="A847" s="5"/>
      <c r="B847" s="5"/>
      <c r="C847" s="32" t="s">
        <v>2161</v>
      </c>
      <c r="D847" s="5"/>
      <c r="E847" s="5"/>
      <c r="F847" s="5"/>
      <c r="G847" s="5"/>
      <c r="H847" s="5"/>
      <c r="I847" s="5"/>
      <c r="J847" s="5"/>
      <c r="K847" s="5"/>
      <c r="L847" s="129"/>
      <c r="M847" s="129"/>
      <c r="N847" s="387"/>
      <c r="O847" s="379"/>
      <c r="P847" s="379"/>
      <c r="Q847" s="379"/>
      <c r="R847" s="379"/>
      <c r="S847" s="379"/>
      <c r="T847" s="379"/>
      <c r="U847" s="105"/>
      <c r="V847" s="105"/>
      <c r="W847" s="105"/>
      <c r="X847" s="105"/>
      <c r="Y847" s="5"/>
      <c r="Z847" s="5"/>
      <c r="AA847" s="5"/>
      <c r="AB847" s="5"/>
      <c r="AC847" s="5"/>
      <c r="AD847" s="5"/>
      <c r="AE847" s="5"/>
      <c r="AF847" s="5"/>
      <c r="AG847" s="5"/>
      <c r="AH847" s="5"/>
      <c r="AI847" s="5"/>
      <c r="AJ847" s="5"/>
      <c r="AK847" s="5"/>
      <c r="AL847" s="105" t="s">
        <v>2162</v>
      </c>
      <c r="AM847" s="5"/>
      <c r="AN847" s="5"/>
      <c r="AO847" s="5"/>
      <c r="AP847" s="5"/>
      <c r="AQ847" s="5"/>
      <c r="AR847" s="5"/>
      <c r="AS847" s="5"/>
      <c r="AT847" s="579" t="str">
        <f t="shared" si="32"/>
        <v/>
      </c>
      <c r="AU847" s="579"/>
      <c r="AV847" s="579" t="str">
        <f t="shared" si="33"/>
        <v>Yes</v>
      </c>
      <c r="AW847" s="579"/>
      <c r="AX847" s="109" t="s">
        <v>733</v>
      </c>
      <c r="AY847" s="5"/>
      <c r="AZ847" s="5"/>
      <c r="BA847" s="5"/>
      <c r="BB847" s="579" t="b">
        <f t="shared" si="34"/>
        <v>0</v>
      </c>
      <c r="BC847" s="579"/>
      <c r="BD847" s="5"/>
      <c r="BE847" s="5"/>
      <c r="BF847" s="5"/>
      <c r="BG847" s="5"/>
      <c r="BH847" s="5"/>
      <c r="BI847" s="5"/>
      <c r="BJ847" s="5"/>
      <c r="BK847" s="5"/>
      <c r="BL847" s="5"/>
      <c r="BM847" s="5"/>
      <c r="BN847" s="5"/>
      <c r="BO847" s="5"/>
      <c r="BP847" s="5"/>
      <c r="BQ847" s="5"/>
      <c r="BR847" s="5"/>
      <c r="BS847" s="5"/>
      <c r="BT847" s="5"/>
      <c r="BU847" s="5"/>
    </row>
    <row r="848" spans="1:73" hidden="1" x14ac:dyDescent="0.25">
      <c r="A848" s="5"/>
      <c r="B848" s="5"/>
      <c r="C848" s="32" t="s">
        <v>2163</v>
      </c>
      <c r="D848" s="5"/>
      <c r="E848" s="5"/>
      <c r="F848" s="5"/>
      <c r="G848" s="5"/>
      <c r="H848" s="5"/>
      <c r="I848" s="5"/>
      <c r="J848" s="5"/>
      <c r="K848" s="5"/>
      <c r="L848" s="129"/>
      <c r="M848" s="129"/>
      <c r="N848" s="387"/>
      <c r="O848" s="379"/>
      <c r="P848" s="379"/>
      <c r="Q848" s="379"/>
      <c r="R848" s="379"/>
      <c r="S848" s="379"/>
      <c r="T848" s="379"/>
      <c r="U848" s="105"/>
      <c r="V848" s="105"/>
      <c r="W848" s="105"/>
      <c r="X848" s="105"/>
      <c r="Y848" s="5"/>
      <c r="Z848" s="5"/>
      <c r="AA848" s="5"/>
      <c r="AB848" s="5"/>
      <c r="AC848" s="5"/>
      <c r="AD848" s="5"/>
      <c r="AE848" s="5"/>
      <c r="AF848" s="5"/>
      <c r="AG848" s="5"/>
      <c r="AH848" s="5"/>
      <c r="AI848" s="5"/>
      <c r="AJ848" s="5"/>
      <c r="AK848" s="5"/>
      <c r="AL848" s="105" t="s">
        <v>2164</v>
      </c>
      <c r="AM848" s="5"/>
      <c r="AN848" s="5"/>
      <c r="AO848" s="5"/>
      <c r="AP848" s="5"/>
      <c r="AQ848" s="5"/>
      <c r="AR848" s="5"/>
      <c r="AS848" s="5"/>
      <c r="AT848" s="579" t="str">
        <f t="shared" si="32"/>
        <v/>
      </c>
      <c r="AU848" s="579"/>
      <c r="AV848" s="579" t="str">
        <f t="shared" si="33"/>
        <v>Yes</v>
      </c>
      <c r="AW848" s="579"/>
      <c r="AX848" s="109" t="s">
        <v>733</v>
      </c>
      <c r="AY848" s="5"/>
      <c r="AZ848" s="5"/>
      <c r="BA848" s="5"/>
      <c r="BB848" s="579" t="b">
        <f t="shared" si="34"/>
        <v>0</v>
      </c>
      <c r="BC848" s="579"/>
      <c r="BD848" s="5"/>
      <c r="BE848" s="5"/>
      <c r="BF848" s="5"/>
      <c r="BG848" s="5"/>
      <c r="BH848" s="5"/>
      <c r="BI848" s="5"/>
      <c r="BJ848" s="5"/>
      <c r="BK848" s="5"/>
      <c r="BL848" s="5"/>
      <c r="BM848" s="5"/>
      <c r="BN848" s="5"/>
      <c r="BO848" s="5"/>
      <c r="BP848" s="5"/>
      <c r="BQ848" s="5"/>
      <c r="BR848" s="5"/>
      <c r="BS848" s="5"/>
      <c r="BT848" s="5"/>
      <c r="BU848" s="5"/>
    </row>
    <row r="849" spans="1:73" hidden="1" x14ac:dyDescent="0.25">
      <c r="A849" s="5"/>
      <c r="B849" s="5"/>
      <c r="C849" s="32" t="s">
        <v>2165</v>
      </c>
      <c r="D849" s="5"/>
      <c r="E849" s="5"/>
      <c r="F849" s="5"/>
      <c r="G849" s="5"/>
      <c r="H849" s="5"/>
      <c r="I849" s="5"/>
      <c r="J849" s="5"/>
      <c r="K849" s="5"/>
      <c r="L849" s="129"/>
      <c r="M849" s="129"/>
      <c r="N849" s="387"/>
      <c r="O849" s="379"/>
      <c r="P849" s="379"/>
      <c r="Q849" s="379"/>
      <c r="R849" s="379"/>
      <c r="S849" s="379"/>
      <c r="T849" s="379"/>
      <c r="U849" s="105"/>
      <c r="V849" s="105"/>
      <c r="W849" s="105"/>
      <c r="X849" s="105"/>
      <c r="Y849" s="5"/>
      <c r="Z849" s="5"/>
      <c r="AA849" s="5"/>
      <c r="AB849" s="5"/>
      <c r="AC849" s="5"/>
      <c r="AD849" s="5"/>
      <c r="AE849" s="5"/>
      <c r="AF849" s="5"/>
      <c r="AG849" s="5"/>
      <c r="AH849" s="5"/>
      <c r="AI849" s="5"/>
      <c r="AJ849" s="5"/>
      <c r="AK849" s="5"/>
      <c r="AL849" s="110" t="s">
        <v>2166</v>
      </c>
      <c r="AM849" s="5"/>
      <c r="AN849" s="5"/>
      <c r="AO849" s="5"/>
      <c r="AP849" s="5"/>
      <c r="AQ849" s="5"/>
      <c r="AR849" s="5"/>
      <c r="AS849" s="5"/>
      <c r="AT849" s="579" t="str">
        <f t="shared" si="32"/>
        <v/>
      </c>
      <c r="AU849" s="579"/>
      <c r="AV849" s="579" t="str">
        <f t="shared" si="33"/>
        <v>Yes</v>
      </c>
      <c r="AW849" s="579"/>
      <c r="AX849" s="108" t="s">
        <v>725</v>
      </c>
      <c r="AY849" s="5"/>
      <c r="AZ849" s="5"/>
      <c r="BA849" s="5"/>
      <c r="BB849" s="579" t="b">
        <f t="shared" si="34"/>
        <v>0</v>
      </c>
      <c r="BC849" s="579"/>
      <c r="BD849" s="5"/>
      <c r="BE849" s="5"/>
      <c r="BF849" s="5"/>
      <c r="BG849" s="5"/>
      <c r="BH849" s="5"/>
      <c r="BI849" s="5"/>
      <c r="BJ849" s="5"/>
      <c r="BK849" s="5"/>
      <c r="BL849" s="5"/>
      <c r="BM849" s="5"/>
      <c r="BN849" s="5"/>
      <c r="BO849" s="5"/>
      <c r="BP849" s="5"/>
      <c r="BQ849" s="5"/>
      <c r="BR849" s="5"/>
      <c r="BS849" s="5"/>
      <c r="BT849" s="5"/>
      <c r="BU849" s="5"/>
    </row>
    <row r="850" spans="1:73" hidden="1" x14ac:dyDescent="0.25">
      <c r="A850" s="5"/>
      <c r="B850" s="5"/>
      <c r="C850" s="32" t="s">
        <v>2167</v>
      </c>
      <c r="D850" s="5"/>
      <c r="E850" s="5"/>
      <c r="F850" s="5"/>
      <c r="G850" s="5"/>
      <c r="H850" s="5"/>
      <c r="I850" s="5"/>
      <c r="J850" s="5"/>
      <c r="K850" s="5"/>
      <c r="L850" s="129"/>
      <c r="M850" s="129"/>
      <c r="N850" s="387"/>
      <c r="O850" s="379"/>
      <c r="P850" s="379"/>
      <c r="Q850" s="379"/>
      <c r="R850" s="379"/>
      <c r="S850" s="379"/>
      <c r="T850" s="379"/>
      <c r="U850" s="105"/>
      <c r="V850" s="105"/>
      <c r="W850" s="105"/>
      <c r="X850" s="105"/>
      <c r="Y850" s="5"/>
      <c r="Z850" s="5"/>
      <c r="AA850" s="5"/>
      <c r="AB850" s="5"/>
      <c r="AC850" s="5"/>
      <c r="AD850" s="5"/>
      <c r="AE850" s="5"/>
      <c r="AF850" s="5"/>
      <c r="AG850" s="5"/>
      <c r="AH850" s="5"/>
      <c r="AI850" s="5"/>
      <c r="AJ850" s="5"/>
      <c r="AK850" s="5"/>
      <c r="AL850" s="110" t="s">
        <v>2168</v>
      </c>
      <c r="AM850" s="5"/>
      <c r="AN850" s="5"/>
      <c r="AO850" s="5"/>
      <c r="AP850" s="5"/>
      <c r="AQ850" s="5"/>
      <c r="AR850" s="5"/>
      <c r="AS850" s="5"/>
      <c r="AT850" s="579" t="str">
        <f t="shared" si="32"/>
        <v/>
      </c>
      <c r="AU850" s="579"/>
      <c r="AV850" s="579" t="str">
        <f t="shared" si="33"/>
        <v>Yes</v>
      </c>
      <c r="AW850" s="579"/>
      <c r="AX850" s="108" t="s">
        <v>725</v>
      </c>
      <c r="AY850" s="5"/>
      <c r="AZ850" s="5"/>
      <c r="BA850" s="5"/>
      <c r="BB850" s="579" t="b">
        <f t="shared" si="34"/>
        <v>0</v>
      </c>
      <c r="BC850" s="579"/>
      <c r="BD850" s="5"/>
      <c r="BE850" s="5"/>
      <c r="BF850" s="5"/>
      <c r="BG850" s="5"/>
      <c r="BH850" s="5"/>
      <c r="BI850" s="5"/>
      <c r="BJ850" s="5"/>
      <c r="BK850" s="5"/>
      <c r="BL850" s="5"/>
      <c r="BM850" s="5"/>
      <c r="BN850" s="5"/>
      <c r="BO850" s="5"/>
      <c r="BP850" s="5"/>
      <c r="BQ850" s="5"/>
      <c r="BR850" s="5"/>
      <c r="BS850" s="5"/>
      <c r="BT850" s="5"/>
      <c r="BU850" s="5"/>
    </row>
    <row r="851" spans="1:73" hidden="1" x14ac:dyDescent="0.25">
      <c r="A851" s="5"/>
      <c r="B851" s="5"/>
      <c r="C851" s="32" t="s">
        <v>2169</v>
      </c>
      <c r="D851" s="5"/>
      <c r="E851" s="5"/>
      <c r="F851" s="5"/>
      <c r="G851" s="5"/>
      <c r="H851" s="5"/>
      <c r="I851" s="5"/>
      <c r="J851" s="5"/>
      <c r="K851" s="5"/>
      <c r="L851" s="129"/>
      <c r="M851" s="129"/>
      <c r="N851" s="387"/>
      <c r="O851" s="379"/>
      <c r="P851" s="379"/>
      <c r="Q851" s="379"/>
      <c r="R851" s="379"/>
      <c r="S851" s="379"/>
      <c r="T851" s="379"/>
      <c r="U851" s="105"/>
      <c r="V851" s="105"/>
      <c r="W851" s="105"/>
      <c r="X851" s="105"/>
      <c r="Y851" s="5"/>
      <c r="Z851" s="5"/>
      <c r="AA851" s="5"/>
      <c r="AB851" s="5"/>
      <c r="AC851" s="5"/>
      <c r="AD851" s="5"/>
      <c r="AE851" s="5"/>
      <c r="AF851" s="5"/>
      <c r="AG851" s="5"/>
      <c r="AH851" s="5"/>
      <c r="AI851" s="5"/>
      <c r="AJ851" s="5"/>
      <c r="AK851" s="5"/>
      <c r="AL851" s="110" t="s">
        <v>2170</v>
      </c>
      <c r="AM851" s="5"/>
      <c r="AN851" s="5"/>
      <c r="AO851" s="5"/>
      <c r="AP851" s="5"/>
      <c r="AQ851" s="5"/>
      <c r="AR851" s="5"/>
      <c r="AS851" s="5"/>
      <c r="AT851" s="579" t="str">
        <f t="shared" si="32"/>
        <v/>
      </c>
      <c r="AU851" s="579"/>
      <c r="AV851" s="579" t="str">
        <f t="shared" si="33"/>
        <v>Yes</v>
      </c>
      <c r="AW851" s="579"/>
      <c r="AX851" s="108" t="s">
        <v>725</v>
      </c>
      <c r="AY851" s="5"/>
      <c r="AZ851" s="5"/>
      <c r="BA851" s="5"/>
      <c r="BB851" s="579" t="b">
        <f t="shared" si="34"/>
        <v>0</v>
      </c>
      <c r="BC851" s="579"/>
      <c r="BD851" s="5"/>
      <c r="BE851" s="5"/>
      <c r="BF851" s="5"/>
      <c r="BG851" s="5"/>
      <c r="BH851" s="5"/>
      <c r="BI851" s="5"/>
      <c r="BJ851" s="5"/>
      <c r="BK851" s="5"/>
      <c r="BL851" s="5"/>
      <c r="BM851" s="5"/>
      <c r="BN851" s="5"/>
      <c r="BO851" s="5"/>
      <c r="BP851" s="5"/>
      <c r="BQ851" s="5"/>
      <c r="BR851" s="5"/>
      <c r="BS851" s="5"/>
      <c r="BT851" s="5"/>
      <c r="BU851" s="5"/>
    </row>
    <row r="852" spans="1:73" hidden="1" x14ac:dyDescent="0.25">
      <c r="A852" s="5"/>
      <c r="B852" s="5"/>
      <c r="C852" s="32" t="s">
        <v>2171</v>
      </c>
      <c r="D852" s="5"/>
      <c r="E852" s="5"/>
      <c r="F852" s="5"/>
      <c r="G852" s="5"/>
      <c r="H852" s="5"/>
      <c r="I852" s="5"/>
      <c r="J852" s="5"/>
      <c r="K852" s="5"/>
      <c r="L852" s="129"/>
      <c r="M852" s="129"/>
      <c r="N852" s="387"/>
      <c r="O852" s="379"/>
      <c r="P852" s="379"/>
      <c r="Q852" s="379"/>
      <c r="R852" s="379"/>
      <c r="S852" s="379"/>
      <c r="T852" s="379"/>
      <c r="U852" s="105"/>
      <c r="V852" s="105"/>
      <c r="W852" s="105"/>
      <c r="X852" s="105"/>
      <c r="Y852" s="5"/>
      <c r="Z852" s="5"/>
      <c r="AA852" s="5"/>
      <c r="AB852" s="5"/>
      <c r="AC852" s="5"/>
      <c r="AD852" s="5"/>
      <c r="AE852" s="5"/>
      <c r="AF852" s="5"/>
      <c r="AG852" s="5"/>
      <c r="AH852" s="5"/>
      <c r="AI852" s="5"/>
      <c r="AJ852" s="5"/>
      <c r="AK852" s="5"/>
      <c r="AL852" s="113" t="s">
        <v>2172</v>
      </c>
      <c r="AM852" s="5"/>
      <c r="AN852" s="5"/>
      <c r="AO852" s="5"/>
      <c r="AP852" s="5"/>
      <c r="AQ852" s="5"/>
      <c r="AR852" s="5"/>
      <c r="AS852" s="5"/>
      <c r="AT852" s="579" t="str">
        <f t="shared" si="32"/>
        <v/>
      </c>
      <c r="AU852" s="579"/>
      <c r="AV852" s="579" t="str">
        <f t="shared" si="33"/>
        <v>Yes</v>
      </c>
      <c r="AW852" s="579"/>
      <c r="AX852" s="108" t="s">
        <v>725</v>
      </c>
      <c r="AY852" s="5"/>
      <c r="AZ852" s="5"/>
      <c r="BA852" s="5"/>
      <c r="BB852" s="579" t="b">
        <f t="shared" si="34"/>
        <v>0</v>
      </c>
      <c r="BC852" s="579"/>
      <c r="BD852" s="5"/>
      <c r="BE852" s="5"/>
      <c r="BF852" s="5"/>
      <c r="BG852" s="5"/>
      <c r="BH852" s="5"/>
      <c r="BI852" s="5"/>
      <c r="BJ852" s="5"/>
      <c r="BK852" s="5"/>
      <c r="BL852" s="5"/>
      <c r="BM852" s="5"/>
      <c r="BN852" s="5"/>
      <c r="BO852" s="5"/>
      <c r="BP852" s="5"/>
      <c r="BQ852" s="5"/>
      <c r="BR852" s="5"/>
      <c r="BS852" s="5"/>
      <c r="BT852" s="5"/>
      <c r="BU852" s="5"/>
    </row>
    <row r="853" spans="1:73" hidden="1" x14ac:dyDescent="0.25">
      <c r="A853" s="5"/>
      <c r="B853" s="5"/>
      <c r="C853" s="32" t="s">
        <v>2173</v>
      </c>
      <c r="D853" s="5"/>
      <c r="E853" s="5"/>
      <c r="F853" s="5"/>
      <c r="G853" s="5"/>
      <c r="H853" s="5"/>
      <c r="I853" s="5"/>
      <c r="J853" s="5"/>
      <c r="K853" s="5"/>
      <c r="L853" s="129"/>
      <c r="M853" s="129"/>
      <c r="N853" s="387"/>
      <c r="O853" s="379"/>
      <c r="P853" s="379"/>
      <c r="Q853" s="379"/>
      <c r="R853" s="379"/>
      <c r="S853" s="379"/>
      <c r="T853" s="379"/>
      <c r="U853" s="105"/>
      <c r="V853" s="105"/>
      <c r="W853" s="105"/>
      <c r="X853" s="105"/>
      <c r="Y853" s="5"/>
      <c r="Z853" s="5"/>
      <c r="AA853" s="5"/>
      <c r="AB853" s="5"/>
      <c r="AC853" s="5"/>
      <c r="AD853" s="5"/>
      <c r="AE853" s="5"/>
      <c r="AF853" s="5"/>
      <c r="AG853" s="5"/>
      <c r="AH853" s="5"/>
      <c r="AI853" s="5"/>
      <c r="AJ853" s="5"/>
      <c r="AK853" s="5"/>
      <c r="AL853" s="105" t="s">
        <v>2174</v>
      </c>
      <c r="AM853" s="5"/>
      <c r="AN853" s="5"/>
      <c r="AO853" s="5"/>
      <c r="AP853" s="5"/>
      <c r="AQ853" s="5"/>
      <c r="AR853" s="5"/>
      <c r="AS853" s="5"/>
      <c r="AT853" s="579" t="str">
        <f t="shared" si="32"/>
        <v/>
      </c>
      <c r="AU853" s="579"/>
      <c r="AV853" s="579" t="str">
        <f t="shared" si="33"/>
        <v>No</v>
      </c>
      <c r="AW853" s="579"/>
      <c r="AX853" s="109" t="s">
        <v>729</v>
      </c>
      <c r="AY853" s="5"/>
      <c r="AZ853" s="5"/>
      <c r="BA853" s="5"/>
      <c r="BB853" s="579" t="b">
        <f t="shared" si="34"/>
        <v>0</v>
      </c>
      <c r="BC853" s="579"/>
      <c r="BD853" s="5"/>
      <c r="BE853" s="5"/>
      <c r="BF853" s="5"/>
      <c r="BG853" s="5"/>
      <c r="BH853" s="5"/>
      <c r="BI853" s="5"/>
      <c r="BJ853" s="5"/>
      <c r="BK853" s="5"/>
      <c r="BL853" s="5"/>
      <c r="BM853" s="5"/>
      <c r="BN853" s="5"/>
      <c r="BO853" s="5"/>
      <c r="BP853" s="5"/>
      <c r="BQ853" s="5"/>
      <c r="BR853" s="5"/>
      <c r="BS853" s="5"/>
      <c r="BT853" s="5"/>
      <c r="BU853" s="5"/>
    </row>
    <row r="854" spans="1:73" hidden="1" x14ac:dyDescent="0.25">
      <c r="A854" s="5"/>
      <c r="B854" s="5"/>
      <c r="C854" s="32" t="s">
        <v>2175</v>
      </c>
      <c r="D854" s="5"/>
      <c r="E854" s="5"/>
      <c r="F854" s="5"/>
      <c r="G854" s="5"/>
      <c r="H854" s="5"/>
      <c r="I854" s="5"/>
      <c r="J854" s="5"/>
      <c r="K854" s="5"/>
      <c r="L854" s="129"/>
      <c r="M854" s="129"/>
      <c r="N854" s="387"/>
      <c r="O854" s="379"/>
      <c r="P854" s="379"/>
      <c r="Q854" s="379"/>
      <c r="R854" s="379"/>
      <c r="S854" s="379"/>
      <c r="T854" s="379"/>
      <c r="U854" s="105"/>
      <c r="V854" s="105"/>
      <c r="W854" s="105"/>
      <c r="X854" s="105"/>
      <c r="Y854" s="5"/>
      <c r="Z854" s="5"/>
      <c r="AA854" s="5"/>
      <c r="AB854" s="5"/>
      <c r="AC854" s="5"/>
      <c r="AD854" s="5"/>
      <c r="AE854" s="5"/>
      <c r="AF854" s="5"/>
      <c r="AG854" s="5"/>
      <c r="AH854" s="5"/>
      <c r="AI854" s="5"/>
      <c r="AJ854" s="5"/>
      <c r="AK854" s="5"/>
      <c r="AL854" s="105" t="s">
        <v>2176</v>
      </c>
      <c r="AM854" s="5"/>
      <c r="AN854" s="5"/>
      <c r="AO854" s="5"/>
      <c r="AP854" s="5"/>
      <c r="AQ854" s="5"/>
      <c r="AR854" s="5"/>
      <c r="AS854" s="5"/>
      <c r="AT854" s="579" t="str">
        <f t="shared" si="32"/>
        <v/>
      </c>
      <c r="AU854" s="579"/>
      <c r="AV854" s="579" t="str">
        <f t="shared" si="33"/>
        <v>Yes</v>
      </c>
      <c r="AW854" s="579"/>
      <c r="AX854" s="31" t="s">
        <v>797</v>
      </c>
      <c r="AY854" s="5"/>
      <c r="AZ854" s="5"/>
      <c r="BA854" s="5"/>
      <c r="BB854" s="579" t="b">
        <f t="shared" si="34"/>
        <v>0</v>
      </c>
      <c r="BC854" s="579"/>
      <c r="BD854" s="5"/>
      <c r="BE854" s="5"/>
      <c r="BF854" s="5"/>
      <c r="BG854" s="5"/>
      <c r="BH854" s="5"/>
      <c r="BI854" s="5"/>
      <c r="BJ854" s="5"/>
      <c r="BK854" s="5"/>
      <c r="BL854" s="5"/>
      <c r="BM854" s="5"/>
      <c r="BN854" s="5"/>
      <c r="BO854" s="5"/>
      <c r="BP854" s="5"/>
      <c r="BQ854" s="5"/>
      <c r="BR854" s="5"/>
      <c r="BS854" s="5"/>
      <c r="BT854" s="5"/>
      <c r="BU854" s="5"/>
    </row>
    <row r="855" spans="1:73" hidden="1" x14ac:dyDescent="0.25">
      <c r="A855" s="5"/>
      <c r="B855" s="5"/>
      <c r="C855" s="32" t="s">
        <v>2177</v>
      </c>
      <c r="D855" s="5"/>
      <c r="E855" s="5"/>
      <c r="F855" s="5"/>
      <c r="G855" s="5"/>
      <c r="H855" s="5"/>
      <c r="I855" s="5"/>
      <c r="J855" s="5"/>
      <c r="K855" s="5"/>
      <c r="L855" s="129"/>
      <c r="M855" s="129"/>
      <c r="N855" s="387"/>
      <c r="O855" s="379"/>
      <c r="P855" s="379"/>
      <c r="Q855" s="379"/>
      <c r="R855" s="379"/>
      <c r="S855" s="379"/>
      <c r="T855" s="379"/>
      <c r="U855" s="105"/>
      <c r="V855" s="105"/>
      <c r="W855" s="105"/>
      <c r="X855" s="105"/>
      <c r="Y855" s="5"/>
      <c r="Z855" s="5"/>
      <c r="AA855" s="5"/>
      <c r="AB855" s="5"/>
      <c r="AC855" s="5"/>
      <c r="AD855" s="5"/>
      <c r="AE855" s="5"/>
      <c r="AF855" s="5"/>
      <c r="AG855" s="5"/>
      <c r="AH855" s="5"/>
      <c r="AI855" s="5"/>
      <c r="AJ855" s="5"/>
      <c r="AK855" s="5"/>
      <c r="AL855" s="105" t="s">
        <v>2178</v>
      </c>
      <c r="AM855" s="5"/>
      <c r="AN855" s="5"/>
      <c r="AO855" s="5"/>
      <c r="AP855" s="5"/>
      <c r="AQ855" s="5"/>
      <c r="AR855" s="5"/>
      <c r="AS855" s="5"/>
      <c r="AT855" s="579" t="str">
        <f t="shared" si="32"/>
        <v/>
      </c>
      <c r="AU855" s="579"/>
      <c r="AV855" s="579" t="str">
        <f t="shared" si="33"/>
        <v>Yes</v>
      </c>
      <c r="AW855" s="579"/>
      <c r="AX855" s="31" t="s">
        <v>797</v>
      </c>
      <c r="AY855" s="5"/>
      <c r="AZ855" s="5"/>
      <c r="BA855" s="5"/>
      <c r="BB855" s="579" t="b">
        <f t="shared" si="34"/>
        <v>0</v>
      </c>
      <c r="BC855" s="579"/>
      <c r="BD855" s="5"/>
      <c r="BE855" s="5"/>
      <c r="BF855" s="5"/>
      <c r="BG855" s="5"/>
      <c r="BH855" s="5"/>
      <c r="BI855" s="5"/>
      <c r="BJ855" s="5"/>
      <c r="BK855" s="5"/>
      <c r="BL855" s="5"/>
      <c r="BM855" s="5"/>
      <c r="BN855" s="5"/>
      <c r="BO855" s="5"/>
      <c r="BP855" s="5"/>
      <c r="BQ855" s="5"/>
      <c r="BR855" s="5"/>
      <c r="BS855" s="5"/>
      <c r="BT855" s="5"/>
      <c r="BU855" s="5"/>
    </row>
    <row r="856" spans="1:73" hidden="1" x14ac:dyDescent="0.25">
      <c r="A856" s="5"/>
      <c r="B856" s="5"/>
      <c r="C856" s="32" t="s">
        <v>2179</v>
      </c>
      <c r="D856" s="5"/>
      <c r="E856" s="5"/>
      <c r="F856" s="5"/>
      <c r="G856" s="5"/>
      <c r="H856" s="5"/>
      <c r="I856" s="5"/>
      <c r="J856" s="5"/>
      <c r="K856" s="5"/>
      <c r="L856" s="129"/>
      <c r="M856" s="129"/>
      <c r="N856" s="387"/>
      <c r="O856" s="379"/>
      <c r="P856" s="379"/>
      <c r="Q856" s="379"/>
      <c r="R856" s="379"/>
      <c r="S856" s="379"/>
      <c r="T856" s="379"/>
      <c r="U856" s="105"/>
      <c r="V856" s="105"/>
      <c r="W856" s="105"/>
      <c r="X856" s="105"/>
      <c r="Y856" s="5"/>
      <c r="Z856" s="5"/>
      <c r="AA856" s="5"/>
      <c r="AB856" s="5"/>
      <c r="AC856" s="5"/>
      <c r="AD856" s="5"/>
      <c r="AE856" s="5"/>
      <c r="AF856" s="5"/>
      <c r="AG856" s="5"/>
      <c r="AH856" s="5"/>
      <c r="AI856" s="5"/>
      <c r="AJ856" s="5"/>
      <c r="AK856" s="5"/>
      <c r="AL856" s="105" t="s">
        <v>1628</v>
      </c>
      <c r="AM856" s="5"/>
      <c r="AN856" s="5"/>
      <c r="AO856" s="5"/>
      <c r="AP856" s="5"/>
      <c r="AQ856" s="5"/>
      <c r="AR856" s="5"/>
      <c r="AS856" s="5"/>
      <c r="AT856" s="579" t="str">
        <f t="shared" si="32"/>
        <v/>
      </c>
      <c r="AU856" s="579"/>
      <c r="AV856" s="579" t="str">
        <f t="shared" si="33"/>
        <v>No</v>
      </c>
      <c r="AW856" s="579"/>
      <c r="AX856" s="109" t="s">
        <v>729</v>
      </c>
      <c r="AY856" s="5"/>
      <c r="AZ856" s="5"/>
      <c r="BA856" s="5"/>
      <c r="BB856" s="579" t="b">
        <f t="shared" si="34"/>
        <v>0</v>
      </c>
      <c r="BC856" s="579"/>
      <c r="BD856" s="5"/>
      <c r="BE856" s="5"/>
      <c r="BF856" s="5"/>
      <c r="BG856" s="5"/>
      <c r="BH856" s="5"/>
      <c r="BI856" s="5"/>
      <c r="BJ856" s="5"/>
      <c r="BK856" s="5"/>
      <c r="BL856" s="5"/>
      <c r="BM856" s="5"/>
      <c r="BN856" s="5"/>
      <c r="BO856" s="5"/>
      <c r="BP856" s="5"/>
      <c r="BQ856" s="5"/>
      <c r="BR856" s="5"/>
      <c r="BS856" s="5"/>
      <c r="BT856" s="5"/>
      <c r="BU856" s="5"/>
    </row>
    <row r="857" spans="1:73" hidden="1" x14ac:dyDescent="0.25">
      <c r="A857" s="5"/>
      <c r="B857" s="5"/>
      <c r="C857" s="32" t="s">
        <v>2180</v>
      </c>
      <c r="D857" s="5"/>
      <c r="E857" s="5"/>
      <c r="F857" s="5"/>
      <c r="G857" s="5"/>
      <c r="H857" s="5"/>
      <c r="I857" s="5"/>
      <c r="J857" s="5"/>
      <c r="K857" s="5"/>
      <c r="L857" s="129"/>
      <c r="M857" s="129"/>
      <c r="N857" s="387"/>
      <c r="O857" s="379"/>
      <c r="P857" s="379"/>
      <c r="Q857" s="379"/>
      <c r="R857" s="379"/>
      <c r="S857" s="379"/>
      <c r="T857" s="379"/>
      <c r="U857" s="105"/>
      <c r="V857" s="105"/>
      <c r="W857" s="105"/>
      <c r="X857" s="105"/>
      <c r="Y857" s="5"/>
      <c r="Z857" s="5"/>
      <c r="AA857" s="5"/>
      <c r="AB857" s="5"/>
      <c r="AC857" s="5"/>
      <c r="AD857" s="5"/>
      <c r="AE857" s="5"/>
      <c r="AF857" s="5"/>
      <c r="AG857" s="5"/>
      <c r="AH857" s="5"/>
      <c r="AI857" s="5"/>
      <c r="AJ857" s="5"/>
      <c r="AK857" s="5"/>
      <c r="AL857" s="105" t="s">
        <v>2181</v>
      </c>
      <c r="AM857" s="5"/>
      <c r="AN857" s="5"/>
      <c r="AO857" s="5"/>
      <c r="AP857" s="5"/>
      <c r="AQ857" s="5"/>
      <c r="AR857" s="5"/>
      <c r="AS857" s="5"/>
      <c r="AT857" s="579" t="str">
        <f t="shared" si="32"/>
        <v/>
      </c>
      <c r="AU857" s="579"/>
      <c r="AV857" s="579" t="str">
        <f t="shared" si="33"/>
        <v>Yes</v>
      </c>
      <c r="AW857" s="579"/>
      <c r="AX857" s="108" t="s">
        <v>725</v>
      </c>
      <c r="AY857" s="5"/>
      <c r="AZ857" s="5"/>
      <c r="BA857" s="5"/>
      <c r="BB857" s="579" t="b">
        <f t="shared" si="34"/>
        <v>0</v>
      </c>
      <c r="BC857" s="579"/>
      <c r="BD857" s="5"/>
      <c r="BE857" s="5"/>
      <c r="BF857" s="5"/>
      <c r="BG857" s="5"/>
      <c r="BH857" s="5"/>
      <c r="BI857" s="5"/>
      <c r="BJ857" s="5"/>
      <c r="BK857" s="5"/>
      <c r="BL857" s="5"/>
      <c r="BM857" s="5"/>
      <c r="BN857" s="5"/>
      <c r="BO857" s="5"/>
      <c r="BP857" s="5"/>
      <c r="BQ857" s="5"/>
      <c r="BR857" s="5"/>
      <c r="BS857" s="5"/>
      <c r="BT857" s="5"/>
      <c r="BU857" s="5"/>
    </row>
    <row r="858" spans="1:73" hidden="1" x14ac:dyDescent="0.25">
      <c r="A858" s="5"/>
      <c r="B858" s="5"/>
      <c r="C858" s="32" t="s">
        <v>2182</v>
      </c>
      <c r="D858" s="5"/>
      <c r="E858" s="5"/>
      <c r="F858" s="5"/>
      <c r="G858" s="5"/>
      <c r="H858" s="5"/>
      <c r="I858" s="5"/>
      <c r="J858" s="5"/>
      <c r="K858" s="5"/>
      <c r="L858" s="129"/>
      <c r="M858" s="129"/>
      <c r="N858" s="387"/>
      <c r="O858" s="379"/>
      <c r="P858" s="379"/>
      <c r="Q858" s="379"/>
      <c r="R858" s="379"/>
      <c r="S858" s="379"/>
      <c r="T858" s="379"/>
      <c r="U858" s="105"/>
      <c r="V858" s="105"/>
      <c r="W858" s="105"/>
      <c r="X858" s="105"/>
      <c r="Y858" s="5"/>
      <c r="Z858" s="5"/>
      <c r="AA858" s="5"/>
      <c r="AB858" s="5"/>
      <c r="AC858" s="5"/>
      <c r="AD858" s="5"/>
      <c r="AE858" s="5"/>
      <c r="AF858" s="5"/>
      <c r="AG858" s="5"/>
      <c r="AH858" s="5"/>
      <c r="AI858" s="5"/>
      <c r="AJ858" s="5"/>
      <c r="AK858" s="5"/>
      <c r="AL858" s="110" t="s">
        <v>2183</v>
      </c>
      <c r="AM858" s="5"/>
      <c r="AN858" s="5"/>
      <c r="AO858" s="5"/>
      <c r="AP858" s="5"/>
      <c r="AQ858" s="5"/>
      <c r="AR858" s="5"/>
      <c r="AS858" s="5"/>
      <c r="AT858" s="579" t="str">
        <f t="shared" si="32"/>
        <v/>
      </c>
      <c r="AU858" s="579"/>
      <c r="AV858" s="579" t="str">
        <f t="shared" si="33"/>
        <v>Yes</v>
      </c>
      <c r="AW858" s="579"/>
      <c r="AX858" s="108" t="s">
        <v>725</v>
      </c>
      <c r="AY858" s="5"/>
      <c r="AZ858" s="5"/>
      <c r="BA858" s="5"/>
      <c r="BB858" s="579" t="b">
        <f t="shared" si="34"/>
        <v>0</v>
      </c>
      <c r="BC858" s="579"/>
      <c r="BD858" s="5"/>
      <c r="BE858" s="5"/>
      <c r="BF858" s="5"/>
      <c r="BG858" s="5"/>
      <c r="BH858" s="5"/>
      <c r="BI858" s="5"/>
      <c r="BJ858" s="5"/>
      <c r="BK858" s="5"/>
      <c r="BL858" s="5"/>
      <c r="BM858" s="5"/>
      <c r="BN858" s="5"/>
      <c r="BO858" s="5"/>
      <c r="BP858" s="5"/>
      <c r="BQ858" s="5"/>
      <c r="BR858" s="5"/>
      <c r="BS858" s="5"/>
      <c r="BT858" s="5"/>
      <c r="BU858" s="5"/>
    </row>
    <row r="859" spans="1:73" hidden="1" x14ac:dyDescent="0.25">
      <c r="A859" s="5"/>
      <c r="B859" s="5"/>
      <c r="C859" s="32" t="s">
        <v>2184</v>
      </c>
      <c r="D859" s="5"/>
      <c r="E859" s="5"/>
      <c r="F859" s="5"/>
      <c r="G859" s="5"/>
      <c r="H859" s="5"/>
      <c r="I859" s="5"/>
      <c r="J859" s="5"/>
      <c r="K859" s="5"/>
      <c r="L859" s="129"/>
      <c r="M859" s="129"/>
      <c r="N859" s="387"/>
      <c r="O859" s="379"/>
      <c r="P859" s="379"/>
      <c r="Q859" s="379"/>
      <c r="R859" s="379"/>
      <c r="S859" s="379"/>
      <c r="T859" s="379"/>
      <c r="U859" s="105"/>
      <c r="V859" s="105"/>
      <c r="W859" s="105"/>
      <c r="X859" s="105"/>
      <c r="Y859" s="5"/>
      <c r="Z859" s="5"/>
      <c r="AA859" s="5"/>
      <c r="AB859" s="5"/>
      <c r="AC859" s="5"/>
      <c r="AD859" s="5"/>
      <c r="AE859" s="5"/>
      <c r="AF859" s="5"/>
      <c r="AG859" s="5"/>
      <c r="AH859" s="5"/>
      <c r="AI859" s="5"/>
      <c r="AJ859" s="5"/>
      <c r="AK859" s="5"/>
      <c r="AL859" s="110" t="s">
        <v>2185</v>
      </c>
      <c r="AM859" s="5"/>
      <c r="AN859" s="5"/>
      <c r="AO859" s="5"/>
      <c r="AP859" s="5"/>
      <c r="AQ859" s="5"/>
      <c r="AR859" s="5"/>
      <c r="AS859" s="5"/>
      <c r="AT859" s="579" t="str">
        <f t="shared" si="32"/>
        <v/>
      </c>
      <c r="AU859" s="579"/>
      <c r="AV859" s="579" t="str">
        <f t="shared" si="33"/>
        <v>Yes</v>
      </c>
      <c r="AW859" s="579"/>
      <c r="AX859" s="108" t="s">
        <v>725</v>
      </c>
      <c r="AY859" s="5"/>
      <c r="AZ859" s="5"/>
      <c r="BA859" s="5"/>
      <c r="BB859" s="579" t="b">
        <f t="shared" si="34"/>
        <v>0</v>
      </c>
      <c r="BC859" s="579"/>
      <c r="BD859" s="5"/>
      <c r="BE859" s="5"/>
      <c r="BF859" s="5"/>
      <c r="BG859" s="5"/>
      <c r="BH859" s="5"/>
      <c r="BI859" s="5"/>
      <c r="BJ859" s="5"/>
      <c r="BK859" s="5"/>
      <c r="BL859" s="5"/>
      <c r="BM859" s="5"/>
      <c r="BN859" s="5"/>
      <c r="BO859" s="5"/>
      <c r="BP859" s="5"/>
      <c r="BQ859" s="5"/>
      <c r="BR859" s="5"/>
      <c r="BS859" s="5"/>
      <c r="BT859" s="5"/>
      <c r="BU859" s="5"/>
    </row>
    <row r="860" spans="1:73" hidden="1" x14ac:dyDescent="0.25">
      <c r="A860" s="5"/>
      <c r="B860" s="5"/>
      <c r="C860" s="32" t="s">
        <v>2186</v>
      </c>
      <c r="D860" s="5"/>
      <c r="E860" s="5"/>
      <c r="F860" s="5"/>
      <c r="G860" s="5"/>
      <c r="H860" s="5"/>
      <c r="I860" s="5"/>
      <c r="J860" s="5"/>
      <c r="K860" s="5"/>
      <c r="L860" s="129"/>
      <c r="M860" s="129"/>
      <c r="N860" s="387"/>
      <c r="O860" s="379"/>
      <c r="P860" s="379"/>
      <c r="Q860" s="379"/>
      <c r="R860" s="379"/>
      <c r="S860" s="379"/>
      <c r="T860" s="379"/>
      <c r="U860" s="105"/>
      <c r="V860" s="105"/>
      <c r="W860" s="105"/>
      <c r="X860" s="105"/>
      <c r="Y860" s="5"/>
      <c r="Z860" s="5"/>
      <c r="AA860" s="5"/>
      <c r="AB860" s="5"/>
      <c r="AC860" s="5"/>
      <c r="AD860" s="5"/>
      <c r="AE860" s="5"/>
      <c r="AF860" s="5"/>
      <c r="AG860" s="5"/>
      <c r="AH860" s="5"/>
      <c r="AI860" s="5"/>
      <c r="AJ860" s="5"/>
      <c r="AK860" s="5"/>
      <c r="AL860" s="105" t="s">
        <v>2187</v>
      </c>
      <c r="AM860" s="5"/>
      <c r="AN860" s="5"/>
      <c r="AO860" s="5"/>
      <c r="AP860" s="5"/>
      <c r="AQ860" s="5"/>
      <c r="AR860" s="5"/>
      <c r="AS860" s="5"/>
      <c r="AT860" s="579" t="str">
        <f t="shared" si="32"/>
        <v/>
      </c>
      <c r="AU860" s="579"/>
      <c r="AV860" s="579" t="str">
        <f t="shared" si="33"/>
        <v>Yes</v>
      </c>
      <c r="AW860" s="579"/>
      <c r="AX860" s="31" t="s">
        <v>797</v>
      </c>
      <c r="AY860" s="5"/>
      <c r="AZ860" s="5"/>
      <c r="BA860" s="5"/>
      <c r="BB860" s="579" t="b">
        <f t="shared" si="34"/>
        <v>0</v>
      </c>
      <c r="BC860" s="579"/>
      <c r="BD860" s="5"/>
      <c r="BE860" s="5"/>
      <c r="BF860" s="5"/>
      <c r="BG860" s="5"/>
      <c r="BH860" s="5"/>
      <c r="BI860" s="5"/>
      <c r="BJ860" s="5"/>
      <c r="BK860" s="5"/>
      <c r="BL860" s="5"/>
      <c r="BM860" s="5"/>
      <c r="BN860" s="5"/>
      <c r="BO860" s="5"/>
      <c r="BP860" s="5"/>
      <c r="BQ860" s="5"/>
      <c r="BR860" s="5"/>
      <c r="BS860" s="5"/>
      <c r="BT860" s="5"/>
      <c r="BU860" s="5"/>
    </row>
    <row r="861" spans="1:73" hidden="1" x14ac:dyDescent="0.25">
      <c r="A861" s="5"/>
      <c r="B861" s="5"/>
      <c r="C861" s="32" t="s">
        <v>2188</v>
      </c>
      <c r="D861" s="5"/>
      <c r="E861" s="5"/>
      <c r="F861" s="5"/>
      <c r="G861" s="5"/>
      <c r="H861" s="5"/>
      <c r="I861" s="5"/>
      <c r="J861" s="5"/>
      <c r="K861" s="5"/>
      <c r="L861" s="129"/>
      <c r="M861" s="129"/>
      <c r="N861" s="387"/>
      <c r="O861" s="379"/>
      <c r="P861" s="379"/>
      <c r="Q861" s="379"/>
      <c r="R861" s="379"/>
      <c r="S861" s="379"/>
      <c r="T861" s="379"/>
      <c r="U861" s="105"/>
      <c r="V861" s="105"/>
      <c r="W861" s="105"/>
      <c r="X861" s="105"/>
      <c r="Y861" s="5"/>
      <c r="Z861" s="5"/>
      <c r="AA861" s="5"/>
      <c r="AB861" s="5"/>
      <c r="AC861" s="5"/>
      <c r="AD861" s="5"/>
      <c r="AE861" s="5"/>
      <c r="AF861" s="5"/>
      <c r="AG861" s="5"/>
      <c r="AH861" s="5"/>
      <c r="AI861" s="5"/>
      <c r="AJ861" s="5"/>
      <c r="AK861" s="5"/>
      <c r="AL861" s="113" t="s">
        <v>2189</v>
      </c>
      <c r="AM861" s="5"/>
      <c r="AN861" s="5"/>
      <c r="AO861" s="5"/>
      <c r="AP861" s="5"/>
      <c r="AQ861" s="5"/>
      <c r="AR861" s="5"/>
      <c r="AS861" s="5"/>
      <c r="AT861" s="579" t="str">
        <f t="shared" si="32"/>
        <v/>
      </c>
      <c r="AU861" s="579"/>
      <c r="AV861" s="579" t="str">
        <f t="shared" si="33"/>
        <v>Yes</v>
      </c>
      <c r="AW861" s="579"/>
      <c r="AX861" s="31" t="s">
        <v>797</v>
      </c>
      <c r="AY861" s="5"/>
      <c r="AZ861" s="5"/>
      <c r="BA861" s="5"/>
      <c r="BB861" s="579" t="b">
        <f t="shared" si="34"/>
        <v>0</v>
      </c>
      <c r="BC861" s="579"/>
      <c r="BD861" s="5"/>
      <c r="BE861" s="5"/>
      <c r="BF861" s="5"/>
      <c r="BG861" s="5"/>
      <c r="BH861" s="5"/>
      <c r="BI861" s="5"/>
      <c r="BJ861" s="5"/>
      <c r="BK861" s="5"/>
      <c r="BL861" s="5"/>
      <c r="BM861" s="5"/>
      <c r="BN861" s="5"/>
      <c r="BO861" s="5"/>
      <c r="BP861" s="5"/>
      <c r="BQ861" s="5"/>
      <c r="BR861" s="5"/>
      <c r="BS861" s="5"/>
      <c r="BT861" s="5"/>
      <c r="BU861" s="5"/>
    </row>
    <row r="862" spans="1:73" hidden="1" x14ac:dyDescent="0.25">
      <c r="A862" s="5"/>
      <c r="B862" s="5"/>
      <c r="C862" s="32" t="s">
        <v>2190</v>
      </c>
      <c r="D862" s="5"/>
      <c r="E862" s="5"/>
      <c r="F862" s="5"/>
      <c r="G862" s="5"/>
      <c r="H862" s="5"/>
      <c r="I862" s="5"/>
      <c r="J862" s="5"/>
      <c r="K862" s="5"/>
      <c r="L862" s="129"/>
      <c r="M862" s="129"/>
      <c r="N862" s="387"/>
      <c r="O862" s="379"/>
      <c r="P862" s="379"/>
      <c r="Q862" s="379"/>
      <c r="R862" s="379"/>
      <c r="S862" s="379"/>
      <c r="T862" s="379"/>
      <c r="U862" s="105"/>
      <c r="V862" s="105"/>
      <c r="W862" s="105"/>
      <c r="X862" s="105"/>
      <c r="Y862" s="5"/>
      <c r="Z862" s="5"/>
      <c r="AA862" s="5"/>
      <c r="AB862" s="5"/>
      <c r="AC862" s="5"/>
      <c r="AD862" s="5"/>
      <c r="AE862" s="5"/>
      <c r="AF862" s="5"/>
      <c r="AG862" s="5"/>
      <c r="AH862" s="5"/>
      <c r="AI862" s="5"/>
      <c r="AJ862" s="5"/>
      <c r="AK862" s="5"/>
      <c r="AL862" s="105" t="s">
        <v>2191</v>
      </c>
      <c r="AM862" s="5"/>
      <c r="AN862" s="5"/>
      <c r="AO862" s="5"/>
      <c r="AP862" s="5"/>
      <c r="AQ862" s="5"/>
      <c r="AR862" s="5"/>
      <c r="AS862" s="5"/>
      <c r="AT862" s="579" t="str">
        <f t="shared" si="32"/>
        <v/>
      </c>
      <c r="AU862" s="579"/>
      <c r="AV862" s="579" t="str">
        <f t="shared" si="33"/>
        <v>Yes</v>
      </c>
      <c r="AW862" s="579"/>
      <c r="AX862" s="31" t="s">
        <v>797</v>
      </c>
      <c r="AY862" s="5"/>
      <c r="AZ862" s="5"/>
      <c r="BA862" s="5"/>
      <c r="BB862" s="579" t="b">
        <f t="shared" si="34"/>
        <v>0</v>
      </c>
      <c r="BC862" s="579"/>
      <c r="BD862" s="5"/>
      <c r="BE862" s="5"/>
      <c r="BF862" s="5"/>
      <c r="BG862" s="5"/>
      <c r="BH862" s="5"/>
      <c r="BI862" s="5"/>
      <c r="BJ862" s="5"/>
      <c r="BK862" s="5"/>
      <c r="BL862" s="5"/>
      <c r="BM862" s="5"/>
      <c r="BN862" s="5"/>
      <c r="BO862" s="5"/>
      <c r="BP862" s="5"/>
      <c r="BQ862" s="5"/>
      <c r="BR862" s="5"/>
      <c r="BS862" s="5"/>
      <c r="BT862" s="5"/>
      <c r="BU862" s="5"/>
    </row>
    <row r="863" spans="1:73" hidden="1" x14ac:dyDescent="0.25">
      <c r="A863" s="5"/>
      <c r="B863" s="5"/>
      <c r="C863" s="32" t="s">
        <v>2192</v>
      </c>
      <c r="D863" s="5"/>
      <c r="E863" s="5"/>
      <c r="F863" s="5"/>
      <c r="G863" s="5"/>
      <c r="H863" s="5"/>
      <c r="I863" s="5"/>
      <c r="J863" s="5"/>
      <c r="K863" s="5"/>
      <c r="L863" s="129"/>
      <c r="M863" s="129"/>
      <c r="N863" s="387"/>
      <c r="O863" s="379"/>
      <c r="P863" s="379"/>
      <c r="Q863" s="379"/>
      <c r="R863" s="379"/>
      <c r="S863" s="379"/>
      <c r="T863" s="379"/>
      <c r="U863" s="105"/>
      <c r="V863" s="105"/>
      <c r="W863" s="105"/>
      <c r="X863" s="105"/>
      <c r="Y863" s="5"/>
      <c r="Z863" s="5"/>
      <c r="AA863" s="5"/>
      <c r="AB863" s="5"/>
      <c r="AC863" s="5"/>
      <c r="AD863" s="5"/>
      <c r="AE863" s="5"/>
      <c r="AF863" s="5"/>
      <c r="AG863" s="5"/>
      <c r="AH863" s="5"/>
      <c r="AI863" s="5"/>
      <c r="AJ863" s="5"/>
      <c r="AK863" s="5"/>
      <c r="AL863" s="113" t="s">
        <v>2193</v>
      </c>
      <c r="AM863" s="5"/>
      <c r="AN863" s="5"/>
      <c r="AO863" s="5"/>
      <c r="AP863" s="5"/>
      <c r="AQ863" s="5"/>
      <c r="AR863" s="5"/>
      <c r="AS863" s="5"/>
      <c r="AT863" s="579" t="str">
        <f t="shared" si="32"/>
        <v/>
      </c>
      <c r="AU863" s="579"/>
      <c r="AV863" s="579" t="str">
        <f t="shared" si="33"/>
        <v>Yes</v>
      </c>
      <c r="AW863" s="579"/>
      <c r="AX863" s="108" t="s">
        <v>725</v>
      </c>
      <c r="AY863" s="5"/>
      <c r="AZ863" s="5"/>
      <c r="BA863" s="5"/>
      <c r="BB863" s="579" t="b">
        <f t="shared" si="34"/>
        <v>0</v>
      </c>
      <c r="BC863" s="579"/>
      <c r="BD863" s="5"/>
      <c r="BE863" s="5"/>
      <c r="BF863" s="5"/>
      <c r="BG863" s="5"/>
      <c r="BH863" s="5"/>
      <c r="BI863" s="5"/>
      <c r="BJ863" s="5"/>
      <c r="BK863" s="5"/>
      <c r="BL863" s="5"/>
      <c r="BM863" s="5"/>
      <c r="BN863" s="5"/>
      <c r="BO863" s="5"/>
      <c r="BP863" s="5"/>
      <c r="BQ863" s="5"/>
      <c r="BR863" s="5"/>
      <c r="BS863" s="5"/>
      <c r="BT863" s="5"/>
      <c r="BU863" s="5"/>
    </row>
    <row r="864" spans="1:73" hidden="1" x14ac:dyDescent="0.25">
      <c r="A864" s="5"/>
      <c r="B864" s="5"/>
      <c r="C864" s="32" t="s">
        <v>2194</v>
      </c>
      <c r="D864" s="5"/>
      <c r="E864" s="5"/>
      <c r="F864" s="5"/>
      <c r="G864" s="5"/>
      <c r="H864" s="5"/>
      <c r="I864" s="5"/>
      <c r="J864" s="5"/>
      <c r="K864" s="5"/>
      <c r="L864" s="129"/>
      <c r="M864" s="129"/>
      <c r="N864" s="387"/>
      <c r="O864" s="379"/>
      <c r="P864" s="379"/>
      <c r="Q864" s="379"/>
      <c r="R864" s="379"/>
      <c r="S864" s="379"/>
      <c r="T864" s="379"/>
      <c r="U864" s="105"/>
      <c r="V864" s="105"/>
      <c r="W864" s="105"/>
      <c r="X864" s="105"/>
      <c r="Y864" s="5"/>
      <c r="Z864" s="5"/>
      <c r="AA864" s="5"/>
      <c r="AB864" s="5"/>
      <c r="AC864" s="5"/>
      <c r="AD864" s="5"/>
      <c r="AE864" s="5"/>
      <c r="AF864" s="5"/>
      <c r="AG864" s="5"/>
      <c r="AH864" s="5"/>
      <c r="AI864" s="5"/>
      <c r="AJ864" s="5"/>
      <c r="AK864" s="5"/>
      <c r="AL864" s="110" t="s">
        <v>2195</v>
      </c>
      <c r="AM864" s="5"/>
      <c r="AN864" s="5"/>
      <c r="AO864" s="5"/>
      <c r="AP864" s="5"/>
      <c r="AQ864" s="5"/>
      <c r="AR864" s="5"/>
      <c r="AS864" s="5"/>
      <c r="AT864" s="579" t="str">
        <f t="shared" si="32"/>
        <v/>
      </c>
      <c r="AU864" s="579"/>
      <c r="AV864" s="579" t="str">
        <f t="shared" si="33"/>
        <v>Yes</v>
      </c>
      <c r="AW864" s="579"/>
      <c r="AX864" s="108" t="s">
        <v>725</v>
      </c>
      <c r="AY864" s="5"/>
      <c r="AZ864" s="5"/>
      <c r="BA864" s="5"/>
      <c r="BB864" s="579" t="b">
        <f t="shared" si="34"/>
        <v>0</v>
      </c>
      <c r="BC864" s="579"/>
      <c r="BD864" s="5"/>
      <c r="BE864" s="5"/>
      <c r="BF864" s="5"/>
      <c r="BG864" s="5"/>
      <c r="BH864" s="5"/>
      <c r="BI864" s="5"/>
      <c r="BJ864" s="5"/>
      <c r="BK864" s="5"/>
      <c r="BL864" s="5"/>
      <c r="BM864" s="5"/>
      <c r="BN864" s="5"/>
      <c r="BO864" s="5"/>
      <c r="BP864" s="5"/>
      <c r="BQ864" s="5"/>
      <c r="BR864" s="5"/>
      <c r="BS864" s="5"/>
      <c r="BT864" s="5"/>
      <c r="BU864" s="5"/>
    </row>
    <row r="865" spans="1:73" hidden="1" x14ac:dyDescent="0.25">
      <c r="A865" s="5"/>
      <c r="B865" s="5"/>
      <c r="C865" s="32" t="s">
        <v>2196</v>
      </c>
      <c r="D865" s="5"/>
      <c r="E865" s="5"/>
      <c r="F865" s="5"/>
      <c r="G865" s="5"/>
      <c r="H865" s="5"/>
      <c r="I865" s="5"/>
      <c r="J865" s="5"/>
      <c r="K865" s="5"/>
      <c r="L865" s="129"/>
      <c r="M865" s="129"/>
      <c r="N865" s="387"/>
      <c r="O865" s="379"/>
      <c r="P865" s="379"/>
      <c r="Q865" s="379"/>
      <c r="R865" s="379"/>
      <c r="S865" s="379"/>
      <c r="T865" s="379"/>
      <c r="U865" s="105"/>
      <c r="V865" s="105"/>
      <c r="W865" s="105"/>
      <c r="X865" s="105"/>
      <c r="Y865" s="5"/>
      <c r="Z865" s="5"/>
      <c r="AA865" s="5"/>
      <c r="AB865" s="5"/>
      <c r="AC865" s="5"/>
      <c r="AD865" s="5"/>
      <c r="AE865" s="5"/>
      <c r="AF865" s="5"/>
      <c r="AG865" s="5"/>
      <c r="AH865" s="5"/>
      <c r="AI865" s="5"/>
      <c r="AJ865" s="5"/>
      <c r="AK865" s="5"/>
      <c r="AL865" s="105" t="s">
        <v>2197</v>
      </c>
      <c r="AM865" s="5"/>
      <c r="AN865" s="5"/>
      <c r="AO865" s="5"/>
      <c r="AP865" s="5"/>
      <c r="AQ865" s="5"/>
      <c r="AR865" s="5"/>
      <c r="AS865" s="5"/>
      <c r="AT865" s="579" t="str">
        <f t="shared" si="32"/>
        <v/>
      </c>
      <c r="AU865" s="579"/>
      <c r="AV865" s="579" t="str">
        <f t="shared" si="33"/>
        <v>Yes</v>
      </c>
      <c r="AW865" s="579"/>
      <c r="AX865" s="31" t="s">
        <v>743</v>
      </c>
      <c r="AY865" s="5"/>
      <c r="AZ865" s="5"/>
      <c r="BA865" s="5"/>
      <c r="BB865" s="579" t="b">
        <f t="shared" si="34"/>
        <v>0</v>
      </c>
      <c r="BC865" s="579"/>
      <c r="BD865" s="5"/>
      <c r="BE865" s="5"/>
      <c r="BF865" s="5"/>
      <c r="BG865" s="5"/>
      <c r="BH865" s="5"/>
      <c r="BI865" s="5"/>
      <c r="BJ865" s="5"/>
      <c r="BK865" s="5"/>
      <c r="BL865" s="5"/>
      <c r="BM865" s="5"/>
      <c r="BN865" s="5"/>
      <c r="BO865" s="5"/>
      <c r="BP865" s="5"/>
      <c r="BQ865" s="5"/>
      <c r="BR865" s="5"/>
      <c r="BS865" s="5"/>
      <c r="BT865" s="5"/>
      <c r="BU865" s="5"/>
    </row>
    <row r="866" spans="1:73" hidden="1" x14ac:dyDescent="0.25">
      <c r="A866" s="5"/>
      <c r="B866" s="5"/>
      <c r="C866" s="32" t="s">
        <v>2198</v>
      </c>
      <c r="D866" s="5"/>
      <c r="E866" s="5"/>
      <c r="F866" s="5"/>
      <c r="G866" s="5"/>
      <c r="H866" s="5"/>
      <c r="I866" s="5"/>
      <c r="J866" s="5"/>
      <c r="K866" s="5"/>
      <c r="L866" s="129"/>
      <c r="M866" s="129"/>
      <c r="N866" s="387"/>
      <c r="O866" s="379"/>
      <c r="P866" s="379"/>
      <c r="Q866" s="379"/>
      <c r="R866" s="379"/>
      <c r="S866" s="379"/>
      <c r="T866" s="379"/>
      <c r="U866" s="105"/>
      <c r="V866" s="105"/>
      <c r="W866" s="105"/>
      <c r="X866" s="105"/>
      <c r="Y866" s="5"/>
      <c r="Z866" s="5"/>
      <c r="AA866" s="5"/>
      <c r="AB866" s="5"/>
      <c r="AC866" s="5"/>
      <c r="AD866" s="5"/>
      <c r="AE866" s="5"/>
      <c r="AF866" s="5"/>
      <c r="AG866" s="5"/>
      <c r="AH866" s="5"/>
      <c r="AI866" s="5"/>
      <c r="AJ866" s="5"/>
      <c r="AK866" s="5"/>
      <c r="AL866" s="113" t="s">
        <v>2199</v>
      </c>
      <c r="AM866" s="5"/>
      <c r="AN866" s="5"/>
      <c r="AO866" s="5"/>
      <c r="AP866" s="5"/>
      <c r="AQ866" s="5"/>
      <c r="AR866" s="5"/>
      <c r="AS866" s="5"/>
      <c r="AT866" s="579" t="str">
        <f t="shared" si="32"/>
        <v/>
      </c>
      <c r="AU866" s="579"/>
      <c r="AV866" s="579" t="str">
        <f t="shared" si="33"/>
        <v>Yes</v>
      </c>
      <c r="AW866" s="579"/>
      <c r="AX866" s="108" t="s">
        <v>725</v>
      </c>
      <c r="AY866" s="5"/>
      <c r="AZ866" s="5"/>
      <c r="BA866" s="5"/>
      <c r="BB866" s="579" t="b">
        <f t="shared" si="34"/>
        <v>0</v>
      </c>
      <c r="BC866" s="579"/>
      <c r="BD866" s="5"/>
      <c r="BE866" s="5"/>
      <c r="BF866" s="5"/>
      <c r="BG866" s="5"/>
      <c r="BH866" s="5"/>
      <c r="BI866" s="5"/>
      <c r="BJ866" s="5"/>
      <c r="BK866" s="5"/>
      <c r="BL866" s="5"/>
      <c r="BM866" s="5"/>
      <c r="BN866" s="5"/>
      <c r="BO866" s="5"/>
      <c r="BP866" s="5"/>
      <c r="BQ866" s="5"/>
      <c r="BR866" s="5"/>
      <c r="BS866" s="5"/>
      <c r="BT866" s="5"/>
      <c r="BU866" s="5"/>
    </row>
    <row r="867" spans="1:73" hidden="1" x14ac:dyDescent="0.25">
      <c r="A867" s="5"/>
      <c r="B867" s="5"/>
      <c r="C867" s="32" t="s">
        <v>2200</v>
      </c>
      <c r="D867" s="5"/>
      <c r="E867" s="5"/>
      <c r="F867" s="5"/>
      <c r="G867" s="5"/>
      <c r="H867" s="5"/>
      <c r="I867" s="5"/>
      <c r="J867" s="5"/>
      <c r="K867" s="5"/>
      <c r="L867" s="129"/>
      <c r="M867" s="129"/>
      <c r="N867" s="387"/>
      <c r="O867" s="379"/>
      <c r="P867" s="379"/>
      <c r="Q867" s="379"/>
      <c r="R867" s="379"/>
      <c r="S867" s="379"/>
      <c r="T867" s="379"/>
      <c r="U867" s="105"/>
      <c r="V867" s="105"/>
      <c r="W867" s="105"/>
      <c r="X867" s="105"/>
      <c r="Y867" s="5"/>
      <c r="Z867" s="5"/>
      <c r="AA867" s="5"/>
      <c r="AB867" s="5"/>
      <c r="AC867" s="5"/>
      <c r="AD867" s="5"/>
      <c r="AE867" s="5"/>
      <c r="AF867" s="5"/>
      <c r="AG867" s="5"/>
      <c r="AH867" s="5"/>
      <c r="AI867" s="5"/>
      <c r="AJ867" s="5"/>
      <c r="AK867" s="5"/>
      <c r="AL867" s="107" t="s">
        <v>2201</v>
      </c>
      <c r="AM867" s="5"/>
      <c r="AN867" s="5"/>
      <c r="AO867" s="5"/>
      <c r="AP867" s="5"/>
      <c r="AQ867" s="5"/>
      <c r="AR867" s="5"/>
      <c r="AS867" s="5"/>
      <c r="AT867" s="579" t="str">
        <f t="shared" si="32"/>
        <v/>
      </c>
      <c r="AU867" s="579"/>
      <c r="AV867" s="579" t="str">
        <f t="shared" si="33"/>
        <v>Yes</v>
      </c>
      <c r="AW867" s="579"/>
      <c r="AX867" s="108" t="s">
        <v>725</v>
      </c>
      <c r="AY867" s="5"/>
      <c r="AZ867" s="5"/>
      <c r="BA867" s="5"/>
      <c r="BB867" s="579" t="b">
        <f t="shared" si="34"/>
        <v>0</v>
      </c>
      <c r="BC867" s="579"/>
      <c r="BD867" s="5"/>
      <c r="BE867" s="5"/>
      <c r="BF867" s="5"/>
      <c r="BG867" s="5"/>
      <c r="BH867" s="5"/>
      <c r="BI867" s="5"/>
      <c r="BJ867" s="5"/>
      <c r="BK867" s="5"/>
      <c r="BL867" s="5"/>
      <c r="BM867" s="5"/>
      <c r="BN867" s="5"/>
      <c r="BO867" s="5"/>
      <c r="BP867" s="5"/>
      <c r="BQ867" s="5"/>
      <c r="BR867" s="5"/>
      <c r="BS867" s="5"/>
      <c r="BT867" s="5"/>
      <c r="BU867" s="5"/>
    </row>
    <row r="868" spans="1:73" hidden="1" x14ac:dyDescent="0.25">
      <c r="A868" s="5"/>
      <c r="B868" s="5"/>
      <c r="C868" s="32" t="s">
        <v>2202</v>
      </c>
      <c r="D868" s="5"/>
      <c r="E868" s="5"/>
      <c r="F868" s="5"/>
      <c r="G868" s="5"/>
      <c r="H868" s="5"/>
      <c r="I868" s="5"/>
      <c r="J868" s="5"/>
      <c r="K868" s="5"/>
      <c r="L868" s="129"/>
      <c r="M868" s="129"/>
      <c r="N868" s="387"/>
      <c r="O868" s="379"/>
      <c r="P868" s="379"/>
      <c r="Q868" s="379"/>
      <c r="R868" s="379"/>
      <c r="S868" s="379"/>
      <c r="T868" s="379"/>
      <c r="U868" s="105"/>
      <c r="V868" s="105"/>
      <c r="W868" s="105"/>
      <c r="X868" s="105"/>
      <c r="Y868" s="5"/>
      <c r="Z868" s="5"/>
      <c r="AA868" s="5"/>
      <c r="AB868" s="5"/>
      <c r="AC868" s="5"/>
      <c r="AD868" s="5"/>
      <c r="AE868" s="5"/>
      <c r="AF868" s="5"/>
      <c r="AG868" s="5"/>
      <c r="AH868" s="5"/>
      <c r="AI868" s="5"/>
      <c r="AJ868" s="5"/>
      <c r="AK868" s="5"/>
      <c r="AL868" s="110" t="s">
        <v>2203</v>
      </c>
      <c r="AM868" s="5"/>
      <c r="AN868" s="5"/>
      <c r="AO868" s="5"/>
      <c r="AP868" s="5"/>
      <c r="AQ868" s="5"/>
      <c r="AR868" s="5"/>
      <c r="AS868" s="5"/>
      <c r="AT868" s="579" t="str">
        <f t="shared" si="32"/>
        <v/>
      </c>
      <c r="AU868" s="579"/>
      <c r="AV868" s="579" t="str">
        <f t="shared" si="33"/>
        <v>Yes</v>
      </c>
      <c r="AW868" s="579"/>
      <c r="AX868" s="108" t="s">
        <v>725</v>
      </c>
      <c r="AY868" s="5"/>
      <c r="AZ868" s="5"/>
      <c r="BA868" s="5"/>
      <c r="BB868" s="579" t="b">
        <f t="shared" si="34"/>
        <v>0</v>
      </c>
      <c r="BC868" s="579"/>
      <c r="BD868" s="5"/>
      <c r="BE868" s="5"/>
      <c r="BF868" s="5"/>
      <c r="BG868" s="5"/>
      <c r="BH868" s="5"/>
      <c r="BI868" s="5"/>
      <c r="BJ868" s="5"/>
      <c r="BK868" s="5"/>
      <c r="BL868" s="5"/>
      <c r="BM868" s="5"/>
      <c r="BN868" s="5"/>
      <c r="BO868" s="5"/>
      <c r="BP868" s="5"/>
      <c r="BQ868" s="5"/>
      <c r="BR868" s="5"/>
      <c r="BS868" s="5"/>
      <c r="BT868" s="5"/>
      <c r="BU868" s="5"/>
    </row>
    <row r="869" spans="1:73" hidden="1" x14ac:dyDescent="0.25">
      <c r="A869" s="5"/>
      <c r="B869" s="5"/>
      <c r="C869" s="32" t="s">
        <v>2204</v>
      </c>
      <c r="D869" s="5"/>
      <c r="E869" s="5"/>
      <c r="F869" s="5"/>
      <c r="G869" s="5"/>
      <c r="H869" s="5"/>
      <c r="I869" s="5"/>
      <c r="J869" s="5"/>
      <c r="K869" s="5"/>
      <c r="L869" s="129"/>
      <c r="M869" s="129"/>
      <c r="N869" s="387"/>
      <c r="O869" s="379"/>
      <c r="P869" s="379"/>
      <c r="Q869" s="379"/>
      <c r="R869" s="379"/>
      <c r="S869" s="379"/>
      <c r="T869" s="379"/>
      <c r="U869" s="105"/>
      <c r="V869" s="105"/>
      <c r="W869" s="105"/>
      <c r="X869" s="105"/>
      <c r="Y869" s="5"/>
      <c r="Z869" s="5"/>
      <c r="AA869" s="5"/>
      <c r="AB869" s="5"/>
      <c r="AC869" s="5"/>
      <c r="AD869" s="5"/>
      <c r="AE869" s="5"/>
      <c r="AF869" s="5"/>
      <c r="AG869" s="5"/>
      <c r="AH869" s="5"/>
      <c r="AI869" s="5"/>
      <c r="AJ869" s="5"/>
      <c r="AK869" s="5"/>
      <c r="AL869" s="110" t="s">
        <v>2205</v>
      </c>
      <c r="AM869" s="5"/>
      <c r="AN869" s="5"/>
      <c r="AO869" s="5"/>
      <c r="AP869" s="5"/>
      <c r="AQ869" s="5"/>
      <c r="AR869" s="5"/>
      <c r="AS869" s="5"/>
      <c r="AT869" s="579" t="str">
        <f t="shared" si="32"/>
        <v/>
      </c>
      <c r="AU869" s="579"/>
      <c r="AV869" s="579" t="str">
        <f t="shared" si="33"/>
        <v>Yes</v>
      </c>
      <c r="AW869" s="579"/>
      <c r="AX869" s="108" t="s">
        <v>725</v>
      </c>
      <c r="AY869" s="5"/>
      <c r="AZ869" s="5"/>
      <c r="BA869" s="5"/>
      <c r="BB869" s="579" t="b">
        <f t="shared" si="34"/>
        <v>0</v>
      </c>
      <c r="BC869" s="579"/>
      <c r="BD869" s="5"/>
      <c r="BE869" s="5"/>
      <c r="BF869" s="5"/>
      <c r="BG869" s="5"/>
      <c r="BH869" s="5"/>
      <c r="BI869" s="5"/>
      <c r="BJ869" s="5"/>
      <c r="BK869" s="5"/>
      <c r="BL869" s="5"/>
      <c r="BM869" s="5"/>
      <c r="BN869" s="5"/>
      <c r="BO869" s="5"/>
      <c r="BP869" s="5"/>
      <c r="BQ869" s="5"/>
      <c r="BR869" s="5"/>
      <c r="BS869" s="5"/>
      <c r="BT869" s="5"/>
      <c r="BU869" s="5"/>
    </row>
    <row r="870" spans="1:73" hidden="1" x14ac:dyDescent="0.25">
      <c r="A870" s="5"/>
      <c r="B870" s="5"/>
      <c r="C870" s="32" t="s">
        <v>2206</v>
      </c>
      <c r="D870" s="5"/>
      <c r="E870" s="5"/>
      <c r="F870" s="5"/>
      <c r="G870" s="5"/>
      <c r="H870" s="5"/>
      <c r="I870" s="5"/>
      <c r="J870" s="5"/>
      <c r="K870" s="5"/>
      <c r="L870" s="129"/>
      <c r="M870" s="129"/>
      <c r="N870" s="387"/>
      <c r="O870" s="379"/>
      <c r="P870" s="379"/>
      <c r="Q870" s="379"/>
      <c r="R870" s="379"/>
      <c r="S870" s="379"/>
      <c r="T870" s="379"/>
      <c r="U870" s="105"/>
      <c r="V870" s="105"/>
      <c r="W870" s="105"/>
      <c r="X870" s="105"/>
      <c r="Y870" s="5"/>
      <c r="Z870" s="5"/>
      <c r="AA870" s="5"/>
      <c r="AB870" s="5"/>
      <c r="AC870" s="5"/>
      <c r="AD870" s="5"/>
      <c r="AE870" s="5"/>
      <c r="AF870" s="5"/>
      <c r="AG870" s="5"/>
      <c r="AH870" s="5"/>
      <c r="AI870" s="5"/>
      <c r="AJ870" s="5"/>
      <c r="AK870" s="5"/>
      <c r="AL870" s="110" t="s">
        <v>2207</v>
      </c>
      <c r="AM870" s="5"/>
      <c r="AN870" s="5"/>
      <c r="AO870" s="5"/>
      <c r="AP870" s="5"/>
      <c r="AQ870" s="5"/>
      <c r="AR870" s="5"/>
      <c r="AS870" s="5"/>
      <c r="AT870" s="579" t="str">
        <f t="shared" si="32"/>
        <v/>
      </c>
      <c r="AU870" s="579"/>
      <c r="AV870" s="579" t="str">
        <f t="shared" si="33"/>
        <v>Yes</v>
      </c>
      <c r="AW870" s="579"/>
      <c r="AX870" s="108" t="s">
        <v>725</v>
      </c>
      <c r="AY870" s="5"/>
      <c r="AZ870" s="5"/>
      <c r="BA870" s="5"/>
      <c r="BB870" s="579" t="b">
        <f t="shared" si="34"/>
        <v>0</v>
      </c>
      <c r="BC870" s="579"/>
      <c r="BD870" s="5"/>
      <c r="BE870" s="5"/>
      <c r="BF870" s="5"/>
      <c r="BG870" s="5"/>
      <c r="BH870" s="5"/>
      <c r="BI870" s="5"/>
      <c r="BJ870" s="5"/>
      <c r="BK870" s="5"/>
      <c r="BL870" s="5"/>
      <c r="BM870" s="5"/>
      <c r="BN870" s="5"/>
      <c r="BO870" s="5"/>
      <c r="BP870" s="5"/>
      <c r="BQ870" s="5"/>
      <c r="BR870" s="5"/>
      <c r="BS870" s="5"/>
      <c r="BT870" s="5"/>
      <c r="BU870" s="5"/>
    </row>
    <row r="871" spans="1:73" hidden="1" x14ac:dyDescent="0.25">
      <c r="A871" s="5"/>
      <c r="B871" s="5"/>
      <c r="C871" s="32" t="s">
        <v>2208</v>
      </c>
      <c r="D871" s="5"/>
      <c r="E871" s="5"/>
      <c r="F871" s="5"/>
      <c r="G871" s="5"/>
      <c r="H871" s="5"/>
      <c r="I871" s="5"/>
      <c r="J871" s="5"/>
      <c r="K871" s="5"/>
      <c r="L871" s="129"/>
      <c r="M871" s="129"/>
      <c r="N871" s="387"/>
      <c r="O871" s="379"/>
      <c r="P871" s="379"/>
      <c r="Q871" s="379"/>
      <c r="R871" s="379"/>
      <c r="S871" s="379"/>
      <c r="T871" s="379"/>
      <c r="U871" s="105"/>
      <c r="V871" s="105"/>
      <c r="W871" s="105"/>
      <c r="X871" s="105"/>
      <c r="Y871" s="5"/>
      <c r="Z871" s="5"/>
      <c r="AA871" s="5"/>
      <c r="AB871" s="5"/>
      <c r="AC871" s="5"/>
      <c r="AD871" s="5"/>
      <c r="AE871" s="5"/>
      <c r="AF871" s="5"/>
      <c r="AG871" s="5"/>
      <c r="AH871" s="5"/>
      <c r="AI871" s="5"/>
      <c r="AJ871" s="5"/>
      <c r="AK871" s="5"/>
      <c r="AL871" s="110" t="s">
        <v>2209</v>
      </c>
      <c r="AM871" s="5"/>
      <c r="AN871" s="5"/>
      <c r="AO871" s="5"/>
      <c r="AP871" s="5"/>
      <c r="AQ871" s="5"/>
      <c r="AR871" s="5"/>
      <c r="AS871" s="5"/>
      <c r="AT871" s="579" t="str">
        <f t="shared" si="32"/>
        <v/>
      </c>
      <c r="AU871" s="579"/>
      <c r="AV871" s="579" t="str">
        <f t="shared" si="33"/>
        <v>Yes</v>
      </c>
      <c r="AW871" s="579"/>
      <c r="AX871" s="108" t="s">
        <v>725</v>
      </c>
      <c r="AY871" s="5"/>
      <c r="AZ871" s="5"/>
      <c r="BA871" s="5"/>
      <c r="BB871" s="579" t="b">
        <f t="shared" si="34"/>
        <v>0</v>
      </c>
      <c r="BC871" s="579"/>
      <c r="BD871" s="5"/>
      <c r="BE871" s="5"/>
      <c r="BF871" s="5"/>
      <c r="BG871" s="5"/>
      <c r="BH871" s="5"/>
      <c r="BI871" s="5"/>
      <c r="BJ871" s="5"/>
      <c r="BK871" s="5"/>
      <c r="BL871" s="5"/>
      <c r="BM871" s="5"/>
      <c r="BN871" s="5"/>
      <c r="BO871" s="5"/>
      <c r="BP871" s="5"/>
      <c r="BQ871" s="5"/>
      <c r="BR871" s="5"/>
      <c r="BS871" s="5"/>
      <c r="BT871" s="5"/>
      <c r="BU871" s="5"/>
    </row>
    <row r="872" spans="1:73" hidden="1" x14ac:dyDescent="0.25">
      <c r="A872" s="5"/>
      <c r="B872" s="5"/>
      <c r="C872" s="32" t="s">
        <v>2210</v>
      </c>
      <c r="D872" s="5"/>
      <c r="E872" s="5"/>
      <c r="F872" s="5"/>
      <c r="G872" s="5"/>
      <c r="H872" s="5"/>
      <c r="I872" s="5"/>
      <c r="J872" s="5"/>
      <c r="K872" s="5"/>
      <c r="L872" s="129"/>
      <c r="M872" s="129"/>
      <c r="N872" s="387"/>
      <c r="O872" s="379"/>
      <c r="P872" s="379"/>
      <c r="Q872" s="379"/>
      <c r="R872" s="379"/>
      <c r="S872" s="379"/>
      <c r="T872" s="379"/>
      <c r="U872" s="105"/>
      <c r="V872" s="105"/>
      <c r="W872" s="105"/>
      <c r="X872" s="105"/>
      <c r="Y872" s="5"/>
      <c r="Z872" s="5"/>
      <c r="AA872" s="5"/>
      <c r="AB872" s="5"/>
      <c r="AC872" s="5"/>
      <c r="AD872" s="5"/>
      <c r="AE872" s="5"/>
      <c r="AF872" s="5"/>
      <c r="AG872" s="5"/>
      <c r="AH872" s="5"/>
      <c r="AI872" s="5"/>
      <c r="AJ872" s="5"/>
      <c r="AK872" s="5"/>
      <c r="AL872" s="110" t="s">
        <v>2211</v>
      </c>
      <c r="AM872" s="5"/>
      <c r="AN872" s="5"/>
      <c r="AO872" s="5"/>
      <c r="AP872" s="5"/>
      <c r="AQ872" s="5"/>
      <c r="AR872" s="5"/>
      <c r="AS872" s="5"/>
      <c r="AT872" s="579" t="str">
        <f t="shared" si="32"/>
        <v/>
      </c>
      <c r="AU872" s="579"/>
      <c r="AV872" s="579" t="str">
        <f t="shared" si="33"/>
        <v>Yes</v>
      </c>
      <c r="AW872" s="579"/>
      <c r="AX872" s="108" t="s">
        <v>725</v>
      </c>
      <c r="AY872" s="5"/>
      <c r="AZ872" s="5"/>
      <c r="BA872" s="5"/>
      <c r="BB872" s="579" t="b">
        <f t="shared" si="34"/>
        <v>0</v>
      </c>
      <c r="BC872" s="579"/>
      <c r="BD872" s="5"/>
      <c r="BE872" s="5"/>
      <c r="BF872" s="5"/>
      <c r="BG872" s="5"/>
      <c r="BH872" s="5"/>
      <c r="BI872" s="5"/>
      <c r="BJ872" s="5"/>
      <c r="BK872" s="5"/>
      <c r="BL872" s="5"/>
      <c r="BM872" s="5"/>
      <c r="BN872" s="5"/>
      <c r="BO872" s="5"/>
      <c r="BP872" s="5"/>
      <c r="BQ872" s="5"/>
      <c r="BR872" s="5"/>
      <c r="BS872" s="5"/>
      <c r="BT872" s="5"/>
      <c r="BU872" s="5"/>
    </row>
    <row r="873" spans="1:73" hidden="1" x14ac:dyDescent="0.25">
      <c r="A873" s="5"/>
      <c r="B873" s="5"/>
      <c r="C873" s="32" t="s">
        <v>2212</v>
      </c>
      <c r="D873" s="5"/>
      <c r="E873" s="5"/>
      <c r="F873" s="5"/>
      <c r="G873" s="5"/>
      <c r="H873" s="5"/>
      <c r="I873" s="5"/>
      <c r="J873" s="5"/>
      <c r="K873" s="5"/>
      <c r="L873" s="129"/>
      <c r="M873" s="129"/>
      <c r="N873" s="387"/>
      <c r="O873" s="379"/>
      <c r="P873" s="379"/>
      <c r="Q873" s="379"/>
      <c r="R873" s="379"/>
      <c r="S873" s="379"/>
      <c r="T873" s="379"/>
      <c r="U873" s="105"/>
      <c r="V873" s="105"/>
      <c r="W873" s="105"/>
      <c r="X873" s="105"/>
      <c r="Y873" s="5"/>
      <c r="Z873" s="5"/>
      <c r="AA873" s="5"/>
      <c r="AB873" s="5"/>
      <c r="AC873" s="5"/>
      <c r="AD873" s="5"/>
      <c r="AE873" s="5"/>
      <c r="AF873" s="5"/>
      <c r="AG873" s="5"/>
      <c r="AH873" s="5"/>
      <c r="AI873" s="5"/>
      <c r="AJ873" s="5"/>
      <c r="AK873" s="5"/>
      <c r="AL873" s="110" t="s">
        <v>2213</v>
      </c>
      <c r="AM873" s="5"/>
      <c r="AN873" s="5"/>
      <c r="AO873" s="5"/>
      <c r="AP873" s="5"/>
      <c r="AQ873" s="5"/>
      <c r="AR873" s="5"/>
      <c r="AS873" s="5"/>
      <c r="AT873" s="579" t="str">
        <f t="shared" si="32"/>
        <v/>
      </c>
      <c r="AU873" s="579"/>
      <c r="AV873" s="579" t="str">
        <f t="shared" si="33"/>
        <v>Yes</v>
      </c>
      <c r="AW873" s="579"/>
      <c r="AX873" s="108" t="s">
        <v>725</v>
      </c>
      <c r="AY873" s="5"/>
      <c r="AZ873" s="5"/>
      <c r="BA873" s="5"/>
      <c r="BB873" s="579" t="b">
        <f t="shared" si="34"/>
        <v>0</v>
      </c>
      <c r="BC873" s="579"/>
      <c r="BD873" s="5"/>
      <c r="BE873" s="5"/>
      <c r="BF873" s="5"/>
      <c r="BG873" s="5"/>
      <c r="BH873" s="5"/>
      <c r="BI873" s="5"/>
      <c r="BJ873" s="5"/>
      <c r="BK873" s="5"/>
      <c r="BL873" s="5"/>
      <c r="BM873" s="5"/>
      <c r="BN873" s="5"/>
      <c r="BO873" s="5"/>
      <c r="BP873" s="5"/>
      <c r="BQ873" s="5"/>
      <c r="BR873" s="5"/>
      <c r="BS873" s="5"/>
      <c r="BT873" s="5"/>
      <c r="BU873" s="5"/>
    </row>
    <row r="874" spans="1:73" hidden="1" x14ac:dyDescent="0.25">
      <c r="A874" s="5"/>
      <c r="B874" s="5"/>
      <c r="C874" s="32" t="s">
        <v>2214</v>
      </c>
      <c r="D874" s="5"/>
      <c r="E874" s="5"/>
      <c r="F874" s="5"/>
      <c r="G874" s="5"/>
      <c r="H874" s="5"/>
      <c r="I874" s="5"/>
      <c r="J874" s="5"/>
      <c r="K874" s="5"/>
      <c r="L874" s="129"/>
      <c r="M874" s="129"/>
      <c r="N874" s="387"/>
      <c r="O874" s="379"/>
      <c r="P874" s="379"/>
      <c r="Q874" s="379"/>
      <c r="R874" s="379"/>
      <c r="S874" s="379"/>
      <c r="T874" s="379"/>
      <c r="U874" s="105"/>
      <c r="V874" s="105"/>
      <c r="W874" s="105"/>
      <c r="X874" s="105"/>
      <c r="Y874" s="5"/>
      <c r="Z874" s="5"/>
      <c r="AA874" s="5"/>
      <c r="AB874" s="5"/>
      <c r="AC874" s="5"/>
      <c r="AD874" s="5"/>
      <c r="AE874" s="5"/>
      <c r="AF874" s="5"/>
      <c r="AG874" s="5"/>
      <c r="AH874" s="5"/>
      <c r="AI874" s="5"/>
      <c r="AJ874" s="5"/>
      <c r="AK874" s="5"/>
      <c r="AL874" s="107" t="s">
        <v>2215</v>
      </c>
      <c r="AM874" s="5"/>
      <c r="AN874" s="5"/>
      <c r="AO874" s="5"/>
      <c r="AP874" s="5"/>
      <c r="AQ874" s="5"/>
      <c r="AR874" s="5"/>
      <c r="AS874" s="5"/>
      <c r="AT874" s="579" t="str">
        <f t="shared" si="32"/>
        <v/>
      </c>
      <c r="AU874" s="579"/>
      <c r="AV874" s="579" t="str">
        <f t="shared" si="33"/>
        <v>Yes</v>
      </c>
      <c r="AW874" s="579"/>
      <c r="AX874" s="108" t="s">
        <v>725</v>
      </c>
      <c r="AY874" s="5"/>
      <c r="AZ874" s="5"/>
      <c r="BA874" s="5"/>
      <c r="BB874" s="579" t="b">
        <f t="shared" si="34"/>
        <v>0</v>
      </c>
      <c r="BC874" s="579"/>
      <c r="BD874" s="5"/>
      <c r="BE874" s="5"/>
      <c r="BF874" s="5"/>
      <c r="BG874" s="5"/>
      <c r="BH874" s="5"/>
      <c r="BI874" s="5"/>
      <c r="BJ874" s="5"/>
      <c r="BK874" s="5"/>
      <c r="BL874" s="5"/>
      <c r="BM874" s="5"/>
      <c r="BN874" s="5"/>
      <c r="BO874" s="5"/>
      <c r="BP874" s="5"/>
      <c r="BQ874" s="5"/>
      <c r="BR874" s="5"/>
      <c r="BS874" s="5"/>
      <c r="BT874" s="5"/>
      <c r="BU874" s="5"/>
    </row>
    <row r="875" spans="1:73" hidden="1" x14ac:dyDescent="0.25">
      <c r="A875" s="5"/>
      <c r="B875" s="5"/>
      <c r="C875" s="32" t="s">
        <v>2216</v>
      </c>
      <c r="D875" s="5"/>
      <c r="E875" s="5"/>
      <c r="F875" s="5"/>
      <c r="G875" s="5"/>
      <c r="H875" s="5"/>
      <c r="I875" s="5"/>
      <c r="J875" s="5"/>
      <c r="K875" s="5"/>
      <c r="L875" s="129"/>
      <c r="M875" s="129"/>
      <c r="N875" s="387"/>
      <c r="O875" s="379"/>
      <c r="P875" s="379"/>
      <c r="Q875" s="379"/>
      <c r="R875" s="379"/>
      <c r="S875" s="379"/>
      <c r="T875" s="379"/>
      <c r="U875" s="105"/>
      <c r="V875" s="105"/>
      <c r="W875" s="105"/>
      <c r="X875" s="105"/>
      <c r="Y875" s="5"/>
      <c r="Z875" s="5"/>
      <c r="AA875" s="5"/>
      <c r="AB875" s="5"/>
      <c r="AC875" s="5"/>
      <c r="AD875" s="5"/>
      <c r="AE875" s="5"/>
      <c r="AF875" s="5"/>
      <c r="AG875" s="5"/>
      <c r="AH875" s="5"/>
      <c r="AI875" s="5"/>
      <c r="AJ875" s="5"/>
      <c r="AK875" s="5"/>
      <c r="AL875" s="105" t="s">
        <v>2217</v>
      </c>
      <c r="AM875" s="5"/>
      <c r="AN875" s="5"/>
      <c r="AO875" s="5"/>
      <c r="AP875" s="5"/>
      <c r="AQ875" s="5"/>
      <c r="AR875" s="5"/>
      <c r="AS875" s="5"/>
      <c r="AT875" s="579" t="str">
        <f t="shared" si="32"/>
        <v/>
      </c>
      <c r="AU875" s="579"/>
      <c r="AV875" s="579" t="str">
        <f t="shared" si="33"/>
        <v>Yes</v>
      </c>
      <c r="AW875" s="579"/>
      <c r="AX875" s="109" t="s">
        <v>725</v>
      </c>
      <c r="AY875" s="5"/>
      <c r="AZ875" s="5"/>
      <c r="BA875" s="5"/>
      <c r="BB875" s="579" t="b">
        <f t="shared" si="34"/>
        <v>0</v>
      </c>
      <c r="BC875" s="579"/>
      <c r="BD875" s="5"/>
      <c r="BE875" s="5"/>
      <c r="BF875" s="5"/>
      <c r="BG875" s="5"/>
      <c r="BH875" s="5"/>
      <c r="BI875" s="5"/>
      <c r="BJ875" s="5"/>
      <c r="BK875" s="5"/>
      <c r="BL875" s="5"/>
      <c r="BM875" s="5"/>
      <c r="BN875" s="5"/>
      <c r="BO875" s="5"/>
      <c r="BP875" s="5"/>
      <c r="BQ875" s="5"/>
      <c r="BR875" s="5"/>
      <c r="BS875" s="5"/>
      <c r="BT875" s="5"/>
      <c r="BU875" s="5"/>
    </row>
    <row r="876" spans="1:73" hidden="1" x14ac:dyDescent="0.25">
      <c r="A876" s="5"/>
      <c r="B876" s="5"/>
      <c r="C876" s="32" t="s">
        <v>2218</v>
      </c>
      <c r="D876" s="5"/>
      <c r="E876" s="5"/>
      <c r="F876" s="5"/>
      <c r="G876" s="5"/>
      <c r="H876" s="5"/>
      <c r="I876" s="5"/>
      <c r="J876" s="5"/>
      <c r="K876" s="5"/>
      <c r="L876" s="129"/>
      <c r="M876" s="129"/>
      <c r="N876" s="387"/>
      <c r="O876" s="379"/>
      <c r="P876" s="379"/>
      <c r="Q876" s="379"/>
      <c r="R876" s="379"/>
      <c r="S876" s="379"/>
      <c r="T876" s="379"/>
      <c r="U876" s="105"/>
      <c r="V876" s="105"/>
      <c r="W876" s="105"/>
      <c r="X876" s="105"/>
      <c r="Y876" s="5"/>
      <c r="Z876" s="5"/>
      <c r="AA876" s="5"/>
      <c r="AB876" s="5"/>
      <c r="AC876" s="5"/>
      <c r="AD876" s="5"/>
      <c r="AE876" s="5"/>
      <c r="AF876" s="5"/>
      <c r="AG876" s="5"/>
      <c r="AH876" s="5"/>
      <c r="AI876" s="5"/>
      <c r="AJ876" s="5"/>
      <c r="AK876" s="5"/>
      <c r="AL876" s="105" t="s">
        <v>2219</v>
      </c>
      <c r="AM876" s="5"/>
      <c r="AN876" s="5"/>
      <c r="AO876" s="5"/>
      <c r="AP876" s="5"/>
      <c r="AQ876" s="5"/>
      <c r="AR876" s="5"/>
      <c r="AS876" s="5"/>
      <c r="AT876" s="579" t="str">
        <f t="shared" si="32"/>
        <v/>
      </c>
      <c r="AU876" s="579"/>
      <c r="AV876" s="579" t="str">
        <f t="shared" si="33"/>
        <v>Yes</v>
      </c>
      <c r="AW876" s="579"/>
      <c r="AX876" s="109" t="s">
        <v>733</v>
      </c>
      <c r="AY876" s="5"/>
      <c r="AZ876" s="5"/>
      <c r="BA876" s="5"/>
      <c r="BB876" s="579" t="b">
        <f t="shared" si="34"/>
        <v>0</v>
      </c>
      <c r="BC876" s="579"/>
      <c r="BD876" s="5"/>
      <c r="BE876" s="5"/>
      <c r="BF876" s="5"/>
      <c r="BG876" s="5"/>
      <c r="BH876" s="5"/>
      <c r="BI876" s="5"/>
      <c r="BJ876" s="5"/>
      <c r="BK876" s="5"/>
      <c r="BL876" s="5"/>
      <c r="BM876" s="5"/>
      <c r="BN876" s="5"/>
      <c r="BO876" s="5"/>
      <c r="BP876" s="5"/>
      <c r="BQ876" s="5"/>
      <c r="BR876" s="5"/>
      <c r="BS876" s="5"/>
      <c r="BT876" s="5"/>
      <c r="BU876" s="5"/>
    </row>
    <row r="877" spans="1:73" hidden="1" x14ac:dyDescent="0.25">
      <c r="A877" s="5"/>
      <c r="B877" s="5"/>
      <c r="C877" s="32" t="s">
        <v>2220</v>
      </c>
      <c r="D877" s="5"/>
      <c r="E877" s="5"/>
      <c r="F877" s="5"/>
      <c r="G877" s="5"/>
      <c r="H877" s="5"/>
      <c r="I877" s="5"/>
      <c r="J877" s="5"/>
      <c r="K877" s="5"/>
      <c r="L877" s="129"/>
      <c r="M877" s="129"/>
      <c r="N877" s="387"/>
      <c r="O877" s="379"/>
      <c r="P877" s="379"/>
      <c r="Q877" s="379"/>
      <c r="R877" s="379"/>
      <c r="S877" s="379"/>
      <c r="T877" s="379"/>
      <c r="U877" s="105"/>
      <c r="V877" s="105"/>
      <c r="W877" s="105"/>
      <c r="X877" s="105"/>
      <c r="Y877" s="5"/>
      <c r="Z877" s="5"/>
      <c r="AA877" s="5"/>
      <c r="AB877" s="5"/>
      <c r="AC877" s="5"/>
      <c r="AD877" s="5"/>
      <c r="AE877" s="5"/>
      <c r="AF877" s="5"/>
      <c r="AG877" s="5"/>
      <c r="AH877" s="5"/>
      <c r="AI877" s="5"/>
      <c r="AJ877" s="5"/>
      <c r="AK877" s="5"/>
      <c r="AL877" s="110" t="s">
        <v>2221</v>
      </c>
      <c r="AM877" s="5"/>
      <c r="AN877" s="5"/>
      <c r="AO877" s="5"/>
      <c r="AP877" s="5"/>
      <c r="AQ877" s="5"/>
      <c r="AR877" s="5"/>
      <c r="AS877" s="5"/>
      <c r="AT877" s="579" t="str">
        <f t="shared" si="32"/>
        <v/>
      </c>
      <c r="AU877" s="579"/>
      <c r="AV877" s="579" t="str">
        <f t="shared" si="33"/>
        <v>Yes</v>
      </c>
      <c r="AW877" s="579"/>
      <c r="AX877" s="108" t="s">
        <v>725</v>
      </c>
      <c r="AY877" s="5"/>
      <c r="AZ877" s="5"/>
      <c r="BA877" s="5"/>
      <c r="BB877" s="579" t="b">
        <f t="shared" si="34"/>
        <v>0</v>
      </c>
      <c r="BC877" s="579"/>
      <c r="BD877" s="5"/>
      <c r="BE877" s="5"/>
      <c r="BF877" s="5"/>
      <c r="BG877" s="5"/>
      <c r="BH877" s="5"/>
      <c r="BI877" s="5"/>
      <c r="BJ877" s="5"/>
      <c r="BK877" s="5"/>
      <c r="BL877" s="5"/>
      <c r="BM877" s="5"/>
      <c r="BN877" s="5"/>
      <c r="BO877" s="5"/>
      <c r="BP877" s="5"/>
      <c r="BQ877" s="5"/>
      <c r="BR877" s="5"/>
      <c r="BS877" s="5"/>
      <c r="BT877" s="5"/>
      <c r="BU877" s="5"/>
    </row>
    <row r="878" spans="1:73" hidden="1" x14ac:dyDescent="0.25">
      <c r="A878" s="5"/>
      <c r="B878" s="5"/>
      <c r="C878" s="32" t="s">
        <v>2222</v>
      </c>
      <c r="D878" s="5"/>
      <c r="E878" s="5"/>
      <c r="F878" s="5"/>
      <c r="G878" s="5"/>
      <c r="H878" s="5"/>
      <c r="I878" s="5"/>
      <c r="J878" s="5"/>
      <c r="K878" s="5"/>
      <c r="L878" s="129"/>
      <c r="M878" s="129"/>
      <c r="N878" s="387"/>
      <c r="O878" s="379"/>
      <c r="P878" s="379"/>
      <c r="Q878" s="379"/>
      <c r="R878" s="379"/>
      <c r="S878" s="379"/>
      <c r="T878" s="379"/>
      <c r="U878" s="105"/>
      <c r="V878" s="105"/>
      <c r="W878" s="105"/>
      <c r="X878" s="105"/>
      <c r="Y878" s="5"/>
      <c r="Z878" s="5"/>
      <c r="AA878" s="5"/>
      <c r="AB878" s="5"/>
      <c r="AC878" s="5"/>
      <c r="AD878" s="5"/>
      <c r="AE878" s="5"/>
      <c r="AF878" s="5"/>
      <c r="AG878" s="5"/>
      <c r="AH878" s="5"/>
      <c r="AI878" s="5"/>
      <c r="AJ878" s="5"/>
      <c r="AK878" s="5"/>
      <c r="AL878" s="105" t="s">
        <v>2223</v>
      </c>
      <c r="AM878" s="5"/>
      <c r="AN878" s="5"/>
      <c r="AO878" s="5"/>
      <c r="AP878" s="5"/>
      <c r="AQ878" s="5"/>
      <c r="AR878" s="5"/>
      <c r="AS878" s="5"/>
      <c r="AT878" s="579" t="str">
        <f t="shared" si="32"/>
        <v/>
      </c>
      <c r="AU878" s="579"/>
      <c r="AV878" s="579" t="str">
        <f t="shared" si="33"/>
        <v>Yes</v>
      </c>
      <c r="AW878" s="579"/>
      <c r="AX878" s="31" t="s">
        <v>743</v>
      </c>
      <c r="AY878" s="5"/>
      <c r="AZ878" s="5"/>
      <c r="BA878" s="5"/>
      <c r="BB878" s="579" t="b">
        <f t="shared" si="34"/>
        <v>0</v>
      </c>
      <c r="BC878" s="579"/>
      <c r="BD878" s="5"/>
      <c r="BE878" s="5"/>
      <c r="BF878" s="5"/>
      <c r="BG878" s="5"/>
      <c r="BH878" s="5"/>
      <c r="BI878" s="5"/>
      <c r="BJ878" s="5"/>
      <c r="BK878" s="5"/>
      <c r="BL878" s="5"/>
      <c r="BM878" s="5"/>
      <c r="BN878" s="5"/>
      <c r="BO878" s="5"/>
      <c r="BP878" s="5"/>
      <c r="BQ878" s="5"/>
      <c r="BR878" s="5"/>
      <c r="BS878" s="5"/>
      <c r="BT878" s="5"/>
      <c r="BU878" s="5"/>
    </row>
    <row r="879" spans="1:73" hidden="1" x14ac:dyDescent="0.25">
      <c r="A879" s="5"/>
      <c r="B879" s="5"/>
      <c r="C879" s="32" t="s">
        <v>2224</v>
      </c>
      <c r="D879" s="5"/>
      <c r="E879" s="5"/>
      <c r="F879" s="5"/>
      <c r="G879" s="5"/>
      <c r="H879" s="5"/>
      <c r="I879" s="5"/>
      <c r="J879" s="5"/>
      <c r="K879" s="5"/>
      <c r="L879" s="129"/>
      <c r="M879" s="129"/>
      <c r="N879" s="387"/>
      <c r="O879" s="379"/>
      <c r="P879" s="379"/>
      <c r="Q879" s="379"/>
      <c r="R879" s="379"/>
      <c r="S879" s="379"/>
      <c r="T879" s="379"/>
      <c r="U879" s="105"/>
      <c r="V879" s="105"/>
      <c r="W879" s="105"/>
      <c r="X879" s="105"/>
      <c r="Y879" s="5"/>
      <c r="Z879" s="5"/>
      <c r="AA879" s="5"/>
      <c r="AB879" s="5"/>
      <c r="AC879" s="5"/>
      <c r="AD879" s="5"/>
      <c r="AE879" s="5"/>
      <c r="AF879" s="5"/>
      <c r="AG879" s="5"/>
      <c r="AH879" s="5"/>
      <c r="AI879" s="5"/>
      <c r="AJ879" s="5"/>
      <c r="AK879" s="5"/>
      <c r="AL879" s="110" t="s">
        <v>2225</v>
      </c>
      <c r="AM879" s="5"/>
      <c r="AN879" s="5"/>
      <c r="AO879" s="5"/>
      <c r="AP879" s="5"/>
      <c r="AQ879" s="5"/>
      <c r="AR879" s="5"/>
      <c r="AS879" s="5"/>
      <c r="AT879" s="579" t="str">
        <f t="shared" si="32"/>
        <v/>
      </c>
      <c r="AU879" s="579"/>
      <c r="AV879" s="579" t="str">
        <f t="shared" si="33"/>
        <v>Yes</v>
      </c>
      <c r="AW879" s="579"/>
      <c r="AX879" s="108" t="s">
        <v>725</v>
      </c>
      <c r="AY879" s="5"/>
      <c r="AZ879" s="5"/>
      <c r="BA879" s="5"/>
      <c r="BB879" s="579" t="b">
        <f t="shared" si="34"/>
        <v>0</v>
      </c>
      <c r="BC879" s="579"/>
      <c r="BD879" s="5"/>
      <c r="BE879" s="5"/>
      <c r="BF879" s="5"/>
      <c r="BG879" s="5"/>
      <c r="BH879" s="5"/>
      <c r="BI879" s="5"/>
      <c r="BJ879" s="5"/>
      <c r="BK879" s="5"/>
      <c r="BL879" s="5"/>
      <c r="BM879" s="5"/>
      <c r="BN879" s="5"/>
      <c r="BO879" s="5"/>
      <c r="BP879" s="5"/>
      <c r="BQ879" s="5"/>
      <c r="BR879" s="5"/>
      <c r="BS879" s="5"/>
      <c r="BT879" s="5"/>
      <c r="BU879" s="5"/>
    </row>
    <row r="880" spans="1:73" hidden="1" x14ac:dyDescent="0.25">
      <c r="A880" s="5"/>
      <c r="B880" s="5"/>
      <c r="C880" s="32" t="s">
        <v>2226</v>
      </c>
      <c r="D880" s="5"/>
      <c r="E880" s="5"/>
      <c r="F880" s="5"/>
      <c r="G880" s="5"/>
      <c r="H880" s="5"/>
      <c r="I880" s="5"/>
      <c r="J880" s="5"/>
      <c r="K880" s="5"/>
      <c r="L880" s="129"/>
      <c r="M880" s="129"/>
      <c r="N880" s="387"/>
      <c r="O880" s="379"/>
      <c r="P880" s="379"/>
      <c r="Q880" s="379"/>
      <c r="R880" s="379"/>
      <c r="S880" s="379"/>
      <c r="T880" s="379"/>
      <c r="U880" s="105"/>
      <c r="V880" s="105"/>
      <c r="W880" s="105"/>
      <c r="X880" s="105"/>
      <c r="Y880" s="5"/>
      <c r="Z880" s="5"/>
      <c r="AA880" s="5"/>
      <c r="AB880" s="5"/>
      <c r="AC880" s="5"/>
      <c r="AD880" s="5"/>
      <c r="AE880" s="5"/>
      <c r="AF880" s="5"/>
      <c r="AG880" s="5"/>
      <c r="AH880" s="5"/>
      <c r="AI880" s="5"/>
      <c r="AJ880" s="5"/>
      <c r="AK880" s="5"/>
      <c r="AL880" s="110" t="s">
        <v>2227</v>
      </c>
      <c r="AM880" s="5"/>
      <c r="AN880" s="5"/>
      <c r="AO880" s="5"/>
      <c r="AP880" s="5"/>
      <c r="AQ880" s="5"/>
      <c r="AR880" s="5"/>
      <c r="AS880" s="5"/>
      <c r="AT880" s="579" t="str">
        <f t="shared" si="32"/>
        <v/>
      </c>
      <c r="AU880" s="579"/>
      <c r="AV880" s="579" t="str">
        <f t="shared" si="33"/>
        <v>Yes</v>
      </c>
      <c r="AW880" s="579"/>
      <c r="AX880" s="108" t="s">
        <v>725</v>
      </c>
      <c r="AY880" s="5"/>
      <c r="AZ880" s="5"/>
      <c r="BA880" s="5"/>
      <c r="BB880" s="579" t="b">
        <f t="shared" si="34"/>
        <v>0</v>
      </c>
      <c r="BC880" s="579"/>
      <c r="BD880" s="5"/>
      <c r="BE880" s="5"/>
      <c r="BF880" s="5"/>
      <c r="BG880" s="5"/>
      <c r="BH880" s="5"/>
      <c r="BI880" s="5"/>
      <c r="BJ880" s="5"/>
      <c r="BK880" s="5"/>
      <c r="BL880" s="5"/>
      <c r="BM880" s="5"/>
      <c r="BN880" s="5"/>
      <c r="BO880" s="5"/>
      <c r="BP880" s="5"/>
      <c r="BQ880" s="5"/>
      <c r="BR880" s="5"/>
      <c r="BS880" s="5"/>
      <c r="BT880" s="5"/>
      <c r="BU880" s="5"/>
    </row>
    <row r="881" spans="1:73" hidden="1" x14ac:dyDescent="0.25">
      <c r="A881" s="5"/>
      <c r="B881" s="5"/>
      <c r="C881" s="32" t="s">
        <v>2228</v>
      </c>
      <c r="D881" s="5"/>
      <c r="E881" s="5"/>
      <c r="F881" s="5"/>
      <c r="G881" s="5"/>
      <c r="H881" s="5"/>
      <c r="I881" s="5"/>
      <c r="J881" s="5"/>
      <c r="K881" s="5"/>
      <c r="L881" s="129"/>
      <c r="M881" s="129"/>
      <c r="N881" s="387"/>
      <c r="O881" s="379"/>
      <c r="P881" s="379"/>
      <c r="Q881" s="379"/>
      <c r="R881" s="379"/>
      <c r="S881" s="379"/>
      <c r="T881" s="379"/>
      <c r="U881" s="105"/>
      <c r="V881" s="105"/>
      <c r="W881" s="105"/>
      <c r="X881" s="105"/>
      <c r="Y881" s="5"/>
      <c r="Z881" s="5"/>
      <c r="AA881" s="5"/>
      <c r="AB881" s="5"/>
      <c r="AC881" s="5"/>
      <c r="AD881" s="5"/>
      <c r="AE881" s="5"/>
      <c r="AF881" s="5"/>
      <c r="AG881" s="5"/>
      <c r="AH881" s="5"/>
      <c r="AI881" s="5"/>
      <c r="AJ881" s="5"/>
      <c r="AK881" s="5"/>
      <c r="AL881" s="110" t="s">
        <v>2229</v>
      </c>
      <c r="AM881" s="5"/>
      <c r="AN881" s="5"/>
      <c r="AO881" s="5"/>
      <c r="AP881" s="5"/>
      <c r="AQ881" s="5"/>
      <c r="AR881" s="5"/>
      <c r="AS881" s="5"/>
      <c r="AT881" s="579" t="str">
        <f t="shared" si="32"/>
        <v/>
      </c>
      <c r="AU881" s="579"/>
      <c r="AV881" s="579" t="str">
        <f t="shared" si="33"/>
        <v>Yes</v>
      </c>
      <c r="AW881" s="579"/>
      <c r="AX881" s="108" t="s">
        <v>725</v>
      </c>
      <c r="AY881" s="5"/>
      <c r="AZ881" s="5"/>
      <c r="BA881" s="5"/>
      <c r="BB881" s="579" t="b">
        <f t="shared" si="34"/>
        <v>0</v>
      </c>
      <c r="BC881" s="579"/>
      <c r="BD881" s="5"/>
      <c r="BE881" s="5"/>
      <c r="BF881" s="5"/>
      <c r="BG881" s="5"/>
      <c r="BH881" s="5"/>
      <c r="BI881" s="5"/>
      <c r="BJ881" s="5"/>
      <c r="BK881" s="5"/>
      <c r="BL881" s="5"/>
      <c r="BM881" s="5"/>
      <c r="BN881" s="5"/>
      <c r="BO881" s="5"/>
      <c r="BP881" s="5"/>
      <c r="BQ881" s="5"/>
      <c r="BR881" s="5"/>
      <c r="BS881" s="5"/>
      <c r="BT881" s="5"/>
      <c r="BU881" s="5"/>
    </row>
    <row r="882" spans="1:73" hidden="1" x14ac:dyDescent="0.25">
      <c r="A882" s="5"/>
      <c r="B882" s="5"/>
      <c r="C882" s="32" t="s">
        <v>2230</v>
      </c>
      <c r="D882" s="5"/>
      <c r="E882" s="5"/>
      <c r="F882" s="5"/>
      <c r="G882" s="5"/>
      <c r="H882" s="5"/>
      <c r="I882" s="5"/>
      <c r="J882" s="5"/>
      <c r="K882" s="5"/>
      <c r="L882" s="129"/>
      <c r="M882" s="129"/>
      <c r="N882" s="387"/>
      <c r="O882" s="379"/>
      <c r="P882" s="379"/>
      <c r="Q882" s="379"/>
      <c r="R882" s="379"/>
      <c r="S882" s="379"/>
      <c r="T882" s="379"/>
      <c r="U882" s="105"/>
      <c r="V882" s="105"/>
      <c r="W882" s="105"/>
      <c r="X882" s="105"/>
      <c r="Y882" s="5"/>
      <c r="Z882" s="5"/>
      <c r="AA882" s="5"/>
      <c r="AB882" s="5"/>
      <c r="AC882" s="5"/>
      <c r="AD882" s="5"/>
      <c r="AE882" s="5"/>
      <c r="AF882" s="5"/>
      <c r="AG882" s="5"/>
      <c r="AH882" s="5"/>
      <c r="AI882" s="5"/>
      <c r="AJ882" s="5"/>
      <c r="AK882" s="5"/>
      <c r="AL882" s="105" t="s">
        <v>2231</v>
      </c>
      <c r="AM882" s="5"/>
      <c r="AN882" s="5"/>
      <c r="AO882" s="5"/>
      <c r="AP882" s="5"/>
      <c r="AQ882" s="5"/>
      <c r="AR882" s="5"/>
      <c r="AS882" s="5"/>
      <c r="AT882" s="579" t="str">
        <f t="shared" si="32"/>
        <v/>
      </c>
      <c r="AU882" s="579"/>
      <c r="AV882" s="579" t="str">
        <f t="shared" si="33"/>
        <v>Yes</v>
      </c>
      <c r="AW882" s="579"/>
      <c r="AX882" s="109" t="s">
        <v>733</v>
      </c>
      <c r="AY882" s="5"/>
      <c r="AZ882" s="5"/>
      <c r="BA882" s="5"/>
      <c r="BB882" s="579" t="b">
        <f t="shared" si="34"/>
        <v>0</v>
      </c>
      <c r="BC882" s="579"/>
      <c r="BD882" s="5"/>
      <c r="BE882" s="5"/>
      <c r="BF882" s="5"/>
      <c r="BG882" s="5"/>
      <c r="BH882" s="5"/>
      <c r="BI882" s="5"/>
      <c r="BJ882" s="5"/>
      <c r="BK882" s="5"/>
      <c r="BL882" s="5"/>
      <c r="BM882" s="5"/>
      <c r="BN882" s="5"/>
      <c r="BO882" s="5"/>
      <c r="BP882" s="5"/>
      <c r="BQ882" s="5"/>
      <c r="BR882" s="5"/>
      <c r="BS882" s="5"/>
      <c r="BT882" s="5"/>
      <c r="BU882" s="5"/>
    </row>
    <row r="883" spans="1:73" hidden="1" x14ac:dyDescent="0.25">
      <c r="A883" s="5"/>
      <c r="B883" s="5"/>
      <c r="C883" s="32" t="s">
        <v>2232</v>
      </c>
      <c r="D883" s="5"/>
      <c r="E883" s="5"/>
      <c r="F883" s="5"/>
      <c r="G883" s="5"/>
      <c r="H883" s="5"/>
      <c r="I883" s="5"/>
      <c r="J883" s="5"/>
      <c r="K883" s="5"/>
      <c r="L883" s="129"/>
      <c r="M883" s="129"/>
      <c r="N883" s="387"/>
      <c r="O883" s="379"/>
      <c r="P883" s="379"/>
      <c r="Q883" s="379"/>
      <c r="R883" s="379"/>
      <c r="S883" s="379"/>
      <c r="T883" s="379"/>
      <c r="U883" s="105"/>
      <c r="V883" s="105"/>
      <c r="W883" s="105"/>
      <c r="X883" s="105"/>
      <c r="Y883" s="5"/>
      <c r="Z883" s="5"/>
      <c r="AA883" s="5"/>
      <c r="AB883" s="5"/>
      <c r="AC883" s="5"/>
      <c r="AD883" s="5"/>
      <c r="AE883" s="5"/>
      <c r="AF883" s="5"/>
      <c r="AG883" s="5"/>
      <c r="AH883" s="5"/>
      <c r="AI883" s="5"/>
      <c r="AJ883" s="5"/>
      <c r="AK883" s="5"/>
      <c r="AL883" s="110" t="s">
        <v>2233</v>
      </c>
      <c r="AM883" s="5"/>
      <c r="AN883" s="5"/>
      <c r="AO883" s="5"/>
      <c r="AP883" s="5"/>
      <c r="AQ883" s="5"/>
      <c r="AR883" s="5"/>
      <c r="AS883" s="5"/>
      <c r="AT883" s="579" t="str">
        <f t="shared" si="32"/>
        <v/>
      </c>
      <c r="AU883" s="579"/>
      <c r="AV883" s="579" t="str">
        <f t="shared" si="33"/>
        <v>Yes</v>
      </c>
      <c r="AW883" s="579"/>
      <c r="AX883" s="108" t="s">
        <v>725</v>
      </c>
      <c r="AY883" s="5"/>
      <c r="AZ883" s="5"/>
      <c r="BA883" s="5"/>
      <c r="BB883" s="579" t="b">
        <f t="shared" si="34"/>
        <v>0</v>
      </c>
      <c r="BC883" s="579"/>
      <c r="BD883" s="5"/>
      <c r="BE883" s="5"/>
      <c r="BF883" s="5"/>
      <c r="BG883" s="5"/>
      <c r="BH883" s="5"/>
      <c r="BI883" s="5"/>
      <c r="BJ883" s="5"/>
      <c r="BK883" s="5"/>
      <c r="BL883" s="5"/>
      <c r="BM883" s="5"/>
      <c r="BN883" s="5"/>
      <c r="BO883" s="5"/>
      <c r="BP883" s="5"/>
      <c r="BQ883" s="5"/>
      <c r="BR883" s="5"/>
      <c r="BS883" s="5"/>
      <c r="BT883" s="5"/>
      <c r="BU883" s="5"/>
    </row>
    <row r="884" spans="1:73" hidden="1" x14ac:dyDescent="0.25">
      <c r="A884" s="5"/>
      <c r="B884" s="5"/>
      <c r="C884" s="32" t="s">
        <v>2234</v>
      </c>
      <c r="D884" s="5"/>
      <c r="E884" s="5"/>
      <c r="F884" s="5"/>
      <c r="G884" s="5"/>
      <c r="H884" s="5"/>
      <c r="I884" s="5"/>
      <c r="J884" s="5"/>
      <c r="K884" s="5"/>
      <c r="L884" s="129"/>
      <c r="M884" s="129"/>
      <c r="N884" s="387"/>
      <c r="O884" s="379"/>
      <c r="P884" s="379"/>
      <c r="Q884" s="379"/>
      <c r="R884" s="379"/>
      <c r="S884" s="379"/>
      <c r="T884" s="379"/>
      <c r="U884" s="105"/>
      <c r="V884" s="105"/>
      <c r="W884" s="105"/>
      <c r="X884" s="105"/>
      <c r="Y884" s="5"/>
      <c r="Z884" s="5"/>
      <c r="AA884" s="5"/>
      <c r="AB884" s="5"/>
      <c r="AC884" s="5"/>
      <c r="AD884" s="5"/>
      <c r="AE884" s="5"/>
      <c r="AF884" s="5"/>
      <c r="AG884" s="5"/>
      <c r="AH884" s="5"/>
      <c r="AI884" s="5"/>
      <c r="AJ884" s="5"/>
      <c r="AK884" s="5"/>
      <c r="AL884" s="105" t="s">
        <v>2235</v>
      </c>
      <c r="AM884" s="5"/>
      <c r="AN884" s="5"/>
      <c r="AO884" s="5"/>
      <c r="AP884" s="5"/>
      <c r="AQ884" s="5"/>
      <c r="AR884" s="5"/>
      <c r="AS884" s="5"/>
      <c r="AT884" s="579" t="str">
        <f t="shared" si="32"/>
        <v/>
      </c>
      <c r="AU884" s="579"/>
      <c r="AV884" s="579" t="str">
        <f t="shared" si="33"/>
        <v>Yes</v>
      </c>
      <c r="AW884" s="579"/>
      <c r="AX884" s="31" t="s">
        <v>797</v>
      </c>
      <c r="AY884" s="5"/>
      <c r="AZ884" s="5"/>
      <c r="BA884" s="5"/>
      <c r="BB884" s="579" t="b">
        <f t="shared" si="34"/>
        <v>0</v>
      </c>
      <c r="BC884" s="579"/>
      <c r="BD884" s="5"/>
      <c r="BE884" s="5"/>
      <c r="BF884" s="5"/>
      <c r="BG884" s="5"/>
      <c r="BH884" s="5"/>
      <c r="BI884" s="5"/>
      <c r="BJ884" s="5"/>
      <c r="BK884" s="5"/>
      <c r="BL884" s="5"/>
      <c r="BM884" s="5"/>
      <c r="BN884" s="5"/>
      <c r="BO884" s="5"/>
      <c r="BP884" s="5"/>
      <c r="BQ884" s="5"/>
      <c r="BR884" s="5"/>
      <c r="BS884" s="5"/>
      <c r="BT884" s="5"/>
      <c r="BU884" s="5"/>
    </row>
    <row r="885" spans="1:73" hidden="1" x14ac:dyDescent="0.25">
      <c r="A885" s="5"/>
      <c r="B885" s="5"/>
      <c r="C885" s="32" t="s">
        <v>2236</v>
      </c>
      <c r="D885" s="5"/>
      <c r="E885" s="5"/>
      <c r="F885" s="5"/>
      <c r="G885" s="5"/>
      <c r="H885" s="5"/>
      <c r="I885" s="5"/>
      <c r="J885" s="5"/>
      <c r="K885" s="5"/>
      <c r="L885" s="129"/>
      <c r="M885" s="129"/>
      <c r="N885" s="387"/>
      <c r="O885" s="379"/>
      <c r="P885" s="379"/>
      <c r="Q885" s="379"/>
      <c r="R885" s="379"/>
      <c r="S885" s="379"/>
      <c r="T885" s="379"/>
      <c r="U885" s="105"/>
      <c r="V885" s="105"/>
      <c r="W885" s="105"/>
      <c r="X885" s="105"/>
      <c r="Y885" s="5"/>
      <c r="Z885" s="5"/>
      <c r="AA885" s="5"/>
      <c r="AB885" s="5"/>
      <c r="AC885" s="5"/>
      <c r="AD885" s="5"/>
      <c r="AE885" s="5"/>
      <c r="AF885" s="5"/>
      <c r="AG885" s="5"/>
      <c r="AH885" s="5"/>
      <c r="AI885" s="5"/>
      <c r="AJ885" s="5"/>
      <c r="AK885" s="5"/>
      <c r="AL885" s="105" t="s">
        <v>2237</v>
      </c>
      <c r="AM885" s="5"/>
      <c r="AN885" s="5"/>
      <c r="AO885" s="5"/>
      <c r="AP885" s="5"/>
      <c r="AQ885" s="5"/>
      <c r="AR885" s="5"/>
      <c r="AS885" s="5"/>
      <c r="AT885" s="579" t="str">
        <f t="shared" si="32"/>
        <v/>
      </c>
      <c r="AU885" s="579"/>
      <c r="AV885" s="579" t="str">
        <f t="shared" si="33"/>
        <v>Yes</v>
      </c>
      <c r="AW885" s="579"/>
      <c r="AX885" s="109" t="s">
        <v>725</v>
      </c>
      <c r="AY885" s="5"/>
      <c r="AZ885" s="5"/>
      <c r="BA885" s="5"/>
      <c r="BB885" s="579" t="b">
        <f t="shared" si="34"/>
        <v>0</v>
      </c>
      <c r="BC885" s="579"/>
      <c r="BD885" s="5"/>
      <c r="BE885" s="5"/>
      <c r="BF885" s="5"/>
      <c r="BG885" s="5"/>
      <c r="BH885" s="5"/>
      <c r="BI885" s="5"/>
      <c r="BJ885" s="5"/>
      <c r="BK885" s="5"/>
      <c r="BL885" s="5"/>
      <c r="BM885" s="5"/>
      <c r="BN885" s="5"/>
      <c r="BO885" s="5"/>
      <c r="BP885" s="5"/>
      <c r="BQ885" s="5"/>
      <c r="BR885" s="5"/>
      <c r="BS885" s="5"/>
      <c r="BT885" s="5"/>
      <c r="BU885" s="5"/>
    </row>
    <row r="886" spans="1:73" hidden="1" x14ac:dyDescent="0.25">
      <c r="A886" s="5"/>
      <c r="B886" s="5"/>
      <c r="C886" s="32" t="s">
        <v>2238</v>
      </c>
      <c r="D886" s="5"/>
      <c r="E886" s="5"/>
      <c r="F886" s="5"/>
      <c r="G886" s="5"/>
      <c r="H886" s="5"/>
      <c r="I886" s="5"/>
      <c r="J886" s="5"/>
      <c r="K886" s="5"/>
      <c r="L886" s="129"/>
      <c r="M886" s="129"/>
      <c r="N886" s="387"/>
      <c r="O886" s="379"/>
      <c r="P886" s="379"/>
      <c r="Q886" s="379"/>
      <c r="R886" s="379"/>
      <c r="S886" s="379"/>
      <c r="T886" s="379"/>
      <c r="U886" s="105"/>
      <c r="V886" s="105"/>
      <c r="W886" s="105"/>
      <c r="X886" s="105"/>
      <c r="Y886" s="5"/>
      <c r="Z886" s="5"/>
      <c r="AA886" s="5"/>
      <c r="AB886" s="5"/>
      <c r="AC886" s="5"/>
      <c r="AD886" s="5"/>
      <c r="AE886" s="5"/>
      <c r="AF886" s="5"/>
      <c r="AG886" s="5"/>
      <c r="AH886" s="5"/>
      <c r="AI886" s="5"/>
      <c r="AJ886" s="5"/>
      <c r="AK886" s="5"/>
      <c r="AL886" s="110" t="s">
        <v>2239</v>
      </c>
      <c r="AM886" s="5"/>
      <c r="AN886" s="5"/>
      <c r="AO886" s="5"/>
      <c r="AP886" s="5"/>
      <c r="AQ886" s="5"/>
      <c r="AR886" s="5"/>
      <c r="AS886" s="5"/>
      <c r="AT886" s="579" t="str">
        <f t="shared" si="32"/>
        <v/>
      </c>
      <c r="AU886" s="579"/>
      <c r="AV886" s="579" t="str">
        <f t="shared" si="33"/>
        <v>Yes</v>
      </c>
      <c r="AW886" s="579"/>
      <c r="AX886" s="108" t="s">
        <v>725</v>
      </c>
      <c r="AY886" s="5"/>
      <c r="AZ886" s="5"/>
      <c r="BA886" s="5"/>
      <c r="BB886" s="579" t="b">
        <f t="shared" si="34"/>
        <v>0</v>
      </c>
      <c r="BC886" s="579"/>
      <c r="BD886" s="5"/>
      <c r="BE886" s="5"/>
      <c r="BF886" s="5"/>
      <c r="BG886" s="5"/>
      <c r="BH886" s="5"/>
      <c r="BI886" s="5"/>
      <c r="BJ886" s="5"/>
      <c r="BK886" s="5"/>
      <c r="BL886" s="5"/>
      <c r="BM886" s="5"/>
      <c r="BN886" s="5"/>
      <c r="BO886" s="5"/>
      <c r="BP886" s="5"/>
      <c r="BQ886" s="5"/>
      <c r="BR886" s="5"/>
      <c r="BS886" s="5"/>
      <c r="BT886" s="5"/>
      <c r="BU886" s="5"/>
    </row>
    <row r="887" spans="1:73" hidden="1" x14ac:dyDescent="0.25">
      <c r="A887" s="5"/>
      <c r="B887" s="5"/>
      <c r="C887" s="32" t="s">
        <v>2240</v>
      </c>
      <c r="D887" s="5"/>
      <c r="E887" s="5"/>
      <c r="F887" s="5"/>
      <c r="G887" s="5"/>
      <c r="H887" s="5"/>
      <c r="I887" s="5"/>
      <c r="J887" s="5"/>
      <c r="K887" s="5"/>
      <c r="L887" s="129"/>
      <c r="M887" s="129"/>
      <c r="N887" s="387"/>
      <c r="O887" s="379"/>
      <c r="P887" s="379"/>
      <c r="Q887" s="379"/>
      <c r="R887" s="379"/>
      <c r="S887" s="379"/>
      <c r="T887" s="379"/>
      <c r="U887" s="105"/>
      <c r="V887" s="105"/>
      <c r="W887" s="105"/>
      <c r="X887" s="105"/>
      <c r="Y887" s="5"/>
      <c r="Z887" s="5"/>
      <c r="AA887" s="5"/>
      <c r="AB887" s="5"/>
      <c r="AC887" s="5"/>
      <c r="AD887" s="5"/>
      <c r="AE887" s="5"/>
      <c r="AF887" s="5"/>
      <c r="AG887" s="5"/>
      <c r="AH887" s="5"/>
      <c r="AI887" s="5"/>
      <c r="AJ887" s="5"/>
      <c r="AK887" s="5"/>
      <c r="AL887" s="105" t="s">
        <v>2241</v>
      </c>
      <c r="AM887" s="5"/>
      <c r="AN887" s="5"/>
      <c r="AO887" s="5"/>
      <c r="AP887" s="5"/>
      <c r="AQ887" s="5"/>
      <c r="AR887" s="5"/>
      <c r="AS887" s="5"/>
      <c r="AT887" s="579" t="str">
        <f t="shared" si="32"/>
        <v/>
      </c>
      <c r="AU887" s="579"/>
      <c r="AV887" s="579" t="str">
        <f t="shared" si="33"/>
        <v>Yes</v>
      </c>
      <c r="AW887" s="579"/>
      <c r="AX887" s="108" t="s">
        <v>725</v>
      </c>
      <c r="AY887" s="5"/>
      <c r="AZ887" s="5"/>
      <c r="BA887" s="5"/>
      <c r="BB887" s="579" t="b">
        <f t="shared" si="34"/>
        <v>0</v>
      </c>
      <c r="BC887" s="579"/>
      <c r="BD887" s="5"/>
      <c r="BE887" s="5"/>
      <c r="BF887" s="5"/>
      <c r="BG887" s="5"/>
      <c r="BH887" s="5"/>
      <c r="BI887" s="5"/>
      <c r="BJ887" s="5"/>
      <c r="BK887" s="5"/>
      <c r="BL887" s="5"/>
      <c r="BM887" s="5"/>
      <c r="BN887" s="5"/>
      <c r="BO887" s="5"/>
      <c r="BP887" s="5"/>
      <c r="BQ887" s="5"/>
      <c r="BR887" s="5"/>
      <c r="BS887" s="5"/>
      <c r="BT887" s="5"/>
      <c r="BU887" s="5"/>
    </row>
    <row r="888" spans="1:73" hidden="1" x14ac:dyDescent="0.25">
      <c r="A888" s="5"/>
      <c r="B888" s="5"/>
      <c r="C888" s="32" t="s">
        <v>2242</v>
      </c>
      <c r="D888" s="5"/>
      <c r="E888" s="5"/>
      <c r="F888" s="5"/>
      <c r="G888" s="5"/>
      <c r="H888" s="5"/>
      <c r="I888" s="5"/>
      <c r="J888" s="5"/>
      <c r="K888" s="5"/>
      <c r="L888" s="129"/>
      <c r="M888" s="129"/>
      <c r="N888" s="387"/>
      <c r="O888" s="379"/>
      <c r="P888" s="379"/>
      <c r="Q888" s="379"/>
      <c r="R888" s="379"/>
      <c r="S888" s="379"/>
      <c r="T888" s="379"/>
      <c r="U888" s="105"/>
      <c r="V888" s="105"/>
      <c r="W888" s="105"/>
      <c r="X888" s="105"/>
      <c r="Y888" s="5"/>
      <c r="Z888" s="5"/>
      <c r="AA888" s="5"/>
      <c r="AB888" s="5"/>
      <c r="AC888" s="5"/>
      <c r="AD888" s="5"/>
      <c r="AE888" s="5"/>
      <c r="AF888" s="5"/>
      <c r="AG888" s="5"/>
      <c r="AH888" s="5"/>
      <c r="AI888" s="5"/>
      <c r="AJ888" s="5"/>
      <c r="AK888" s="5"/>
      <c r="AL888" s="107" t="s">
        <v>2243</v>
      </c>
      <c r="AM888" s="5"/>
      <c r="AN888" s="5"/>
      <c r="AO888" s="5"/>
      <c r="AP888" s="5"/>
      <c r="AQ888" s="5"/>
      <c r="AR888" s="5"/>
      <c r="AS888" s="5"/>
      <c r="AT888" s="579" t="str">
        <f t="shared" si="32"/>
        <v/>
      </c>
      <c r="AU888" s="579"/>
      <c r="AV888" s="579" t="str">
        <f t="shared" si="33"/>
        <v>Yes</v>
      </c>
      <c r="AW888" s="579"/>
      <c r="AX888" s="108" t="s">
        <v>725</v>
      </c>
      <c r="AY888" s="5"/>
      <c r="AZ888" s="5"/>
      <c r="BA888" s="5"/>
      <c r="BB888" s="579" t="b">
        <f t="shared" si="34"/>
        <v>0</v>
      </c>
      <c r="BC888" s="579"/>
      <c r="BD888" s="5"/>
      <c r="BE888" s="5"/>
      <c r="BF888" s="5"/>
      <c r="BG888" s="5"/>
      <c r="BH888" s="5"/>
      <c r="BI888" s="5"/>
      <c r="BJ888" s="5"/>
      <c r="BK888" s="5"/>
      <c r="BL888" s="5"/>
      <c r="BM888" s="5"/>
      <c r="BN888" s="5"/>
      <c r="BO888" s="5"/>
      <c r="BP888" s="5"/>
      <c r="BQ888" s="5"/>
      <c r="BR888" s="5"/>
      <c r="BS888" s="5"/>
      <c r="BT888" s="5"/>
      <c r="BU888" s="5"/>
    </row>
    <row r="889" spans="1:73" hidden="1" x14ac:dyDescent="0.25">
      <c r="A889" s="5"/>
      <c r="B889" s="5"/>
      <c r="C889" s="32" t="s">
        <v>2244</v>
      </c>
      <c r="D889" s="5"/>
      <c r="E889" s="5"/>
      <c r="F889" s="5"/>
      <c r="G889" s="5"/>
      <c r="H889" s="5"/>
      <c r="I889" s="5"/>
      <c r="J889" s="5"/>
      <c r="K889" s="5"/>
      <c r="L889" s="129"/>
      <c r="M889" s="129"/>
      <c r="N889" s="387"/>
      <c r="O889" s="379"/>
      <c r="P889" s="379"/>
      <c r="Q889" s="379"/>
      <c r="R889" s="379"/>
      <c r="S889" s="379"/>
      <c r="T889" s="379"/>
      <c r="U889" s="105"/>
      <c r="V889" s="105"/>
      <c r="W889" s="105"/>
      <c r="X889" s="105"/>
      <c r="Y889" s="5"/>
      <c r="Z889" s="5"/>
      <c r="AA889" s="5"/>
      <c r="AB889" s="5"/>
      <c r="AC889" s="5"/>
      <c r="AD889" s="5"/>
      <c r="AE889" s="5"/>
      <c r="AF889" s="5"/>
      <c r="AG889" s="5"/>
      <c r="AH889" s="5"/>
      <c r="AI889" s="5"/>
      <c r="AJ889" s="5"/>
      <c r="AK889" s="5"/>
      <c r="AL889" s="105" t="s">
        <v>1141</v>
      </c>
      <c r="AM889" s="5"/>
      <c r="AN889" s="5"/>
      <c r="AO889" s="5"/>
      <c r="AP889" s="5"/>
      <c r="AQ889" s="5"/>
      <c r="AR889" s="5"/>
      <c r="AS889" s="5"/>
      <c r="AT889" s="579" t="str">
        <f t="shared" si="32"/>
        <v/>
      </c>
      <c r="AU889" s="579"/>
      <c r="AV889" s="579" t="str">
        <f t="shared" si="33"/>
        <v>Yes</v>
      </c>
      <c r="AW889" s="579"/>
      <c r="AX889" s="109" t="s">
        <v>733</v>
      </c>
      <c r="AY889" s="5"/>
      <c r="AZ889" s="5"/>
      <c r="BA889" s="5"/>
      <c r="BB889" s="579" t="b">
        <f t="shared" si="34"/>
        <v>0</v>
      </c>
      <c r="BC889" s="579"/>
      <c r="BD889" s="5"/>
      <c r="BE889" s="5"/>
      <c r="BF889" s="5"/>
      <c r="BG889" s="5"/>
      <c r="BH889" s="5"/>
      <c r="BI889" s="5"/>
      <c r="BJ889" s="5"/>
      <c r="BK889" s="5"/>
      <c r="BL889" s="5"/>
      <c r="BM889" s="5"/>
      <c r="BN889" s="5"/>
      <c r="BO889" s="5"/>
      <c r="BP889" s="5"/>
      <c r="BQ889" s="5"/>
      <c r="BR889" s="5"/>
      <c r="BS889" s="5"/>
      <c r="BT889" s="5"/>
      <c r="BU889" s="5"/>
    </row>
    <row r="890" spans="1:73" hidden="1" x14ac:dyDescent="0.25">
      <c r="A890" s="5"/>
      <c r="B890" s="5"/>
      <c r="C890" s="32" t="s">
        <v>2245</v>
      </c>
      <c r="D890" s="5"/>
      <c r="E890" s="5"/>
      <c r="F890" s="5"/>
      <c r="G890" s="5"/>
      <c r="H890" s="5"/>
      <c r="I890" s="5"/>
      <c r="J890" s="5"/>
      <c r="K890" s="5"/>
      <c r="L890" s="129"/>
      <c r="M890" s="129"/>
      <c r="N890" s="387"/>
      <c r="O890" s="379"/>
      <c r="P890" s="379"/>
      <c r="Q890" s="379"/>
      <c r="R890" s="379"/>
      <c r="S890" s="379"/>
      <c r="T890" s="379"/>
      <c r="U890" s="105"/>
      <c r="V890" s="105"/>
      <c r="W890" s="105"/>
      <c r="X890" s="105"/>
      <c r="Y890" s="5"/>
      <c r="Z890" s="5"/>
      <c r="AA890" s="5"/>
      <c r="AB890" s="5"/>
      <c r="AC890" s="5"/>
      <c r="AD890" s="5"/>
      <c r="AE890" s="5"/>
      <c r="AF890" s="5"/>
      <c r="AG890" s="5"/>
      <c r="AH890" s="5"/>
      <c r="AI890" s="5"/>
      <c r="AJ890" s="5"/>
      <c r="AK890" s="5"/>
      <c r="AL890" s="110" t="s">
        <v>2246</v>
      </c>
      <c r="AM890" s="5"/>
      <c r="AN890" s="5"/>
      <c r="AO890" s="5"/>
      <c r="AP890" s="5"/>
      <c r="AQ890" s="5"/>
      <c r="AR890" s="5"/>
      <c r="AS890" s="5"/>
      <c r="AT890" s="579" t="str">
        <f t="shared" si="32"/>
        <v/>
      </c>
      <c r="AU890" s="579"/>
      <c r="AV890" s="579" t="str">
        <f t="shared" si="33"/>
        <v>Yes</v>
      </c>
      <c r="AW890" s="579"/>
      <c r="AX890" s="108" t="s">
        <v>725</v>
      </c>
      <c r="AY890" s="5"/>
      <c r="AZ890" s="5"/>
      <c r="BA890" s="5"/>
      <c r="BB890" s="579" t="b">
        <f t="shared" si="34"/>
        <v>0</v>
      </c>
      <c r="BC890" s="579"/>
      <c r="BD890" s="5"/>
      <c r="BE890" s="5"/>
      <c r="BF890" s="5"/>
      <c r="BG890" s="5"/>
      <c r="BH890" s="5"/>
      <c r="BI890" s="5"/>
      <c r="BJ890" s="5"/>
      <c r="BK890" s="5"/>
      <c r="BL890" s="5"/>
      <c r="BM890" s="5"/>
      <c r="BN890" s="5"/>
      <c r="BO890" s="5"/>
      <c r="BP890" s="5"/>
      <c r="BQ890" s="5"/>
      <c r="BR890" s="5"/>
      <c r="BS890" s="5"/>
      <c r="BT890" s="5"/>
      <c r="BU890" s="5"/>
    </row>
    <row r="891" spans="1:73" hidden="1" x14ac:dyDescent="0.25">
      <c r="A891" s="5"/>
      <c r="B891" s="5"/>
      <c r="C891" s="32" t="s">
        <v>2247</v>
      </c>
      <c r="D891" s="5"/>
      <c r="E891" s="5"/>
      <c r="F891" s="5"/>
      <c r="G891" s="5"/>
      <c r="H891" s="5"/>
      <c r="I891" s="5"/>
      <c r="J891" s="5"/>
      <c r="K891" s="5"/>
      <c r="L891" s="129"/>
      <c r="M891" s="129"/>
      <c r="N891" s="387"/>
      <c r="O891" s="379"/>
      <c r="P891" s="379"/>
      <c r="Q891" s="379"/>
      <c r="R891" s="379"/>
      <c r="S891" s="379"/>
      <c r="T891" s="379"/>
      <c r="U891" s="105"/>
      <c r="V891" s="105"/>
      <c r="W891" s="105"/>
      <c r="X891" s="105"/>
      <c r="Y891" s="5"/>
      <c r="Z891" s="5"/>
      <c r="AA891" s="5"/>
      <c r="AB891" s="5"/>
      <c r="AC891" s="5"/>
      <c r="AD891" s="5"/>
      <c r="AE891" s="5"/>
      <c r="AF891" s="5"/>
      <c r="AG891" s="5"/>
      <c r="AH891" s="5"/>
      <c r="AI891" s="5"/>
      <c r="AJ891" s="5"/>
      <c r="AK891" s="5"/>
      <c r="AL891" s="105" t="s">
        <v>2248</v>
      </c>
      <c r="AM891" s="5"/>
      <c r="AN891" s="5"/>
      <c r="AO891" s="5"/>
      <c r="AP891" s="5"/>
      <c r="AQ891" s="5"/>
      <c r="AR891" s="5"/>
      <c r="AS891" s="5"/>
      <c r="AT891" s="579" t="str">
        <f t="shared" si="32"/>
        <v/>
      </c>
      <c r="AU891" s="579"/>
      <c r="AV891" s="579" t="str">
        <f t="shared" si="33"/>
        <v>Yes</v>
      </c>
      <c r="AW891" s="579"/>
      <c r="AX891" s="109" t="s">
        <v>733</v>
      </c>
      <c r="AY891" s="5"/>
      <c r="AZ891" s="5"/>
      <c r="BA891" s="5"/>
      <c r="BB891" s="579" t="b">
        <f t="shared" si="34"/>
        <v>0</v>
      </c>
      <c r="BC891" s="579"/>
      <c r="BD891" s="5"/>
      <c r="BE891" s="5"/>
      <c r="BF891" s="5"/>
      <c r="BG891" s="5"/>
      <c r="BH891" s="5"/>
      <c r="BI891" s="5"/>
      <c r="BJ891" s="5"/>
      <c r="BK891" s="5"/>
      <c r="BL891" s="5"/>
      <c r="BM891" s="5"/>
      <c r="BN891" s="5"/>
      <c r="BO891" s="5"/>
      <c r="BP891" s="5"/>
      <c r="BQ891" s="5"/>
      <c r="BR891" s="5"/>
      <c r="BS891" s="5"/>
      <c r="BT891" s="5"/>
      <c r="BU891" s="5"/>
    </row>
    <row r="892" spans="1:73" hidden="1" x14ac:dyDescent="0.25">
      <c r="A892" s="5"/>
      <c r="B892" s="5"/>
      <c r="C892" s="32" t="s">
        <v>2249</v>
      </c>
      <c r="D892" s="5"/>
      <c r="E892" s="5"/>
      <c r="F892" s="5"/>
      <c r="G892" s="5"/>
      <c r="H892" s="5"/>
      <c r="I892" s="5"/>
      <c r="J892" s="5"/>
      <c r="K892" s="5"/>
      <c r="L892" s="129"/>
      <c r="M892" s="129"/>
      <c r="N892" s="387"/>
      <c r="O892" s="379"/>
      <c r="P892" s="379"/>
      <c r="Q892" s="379"/>
      <c r="R892" s="379"/>
      <c r="S892" s="379"/>
      <c r="T892" s="379"/>
      <c r="U892" s="105"/>
      <c r="V892" s="105"/>
      <c r="W892" s="105"/>
      <c r="X892" s="105"/>
      <c r="Y892" s="5"/>
      <c r="Z892" s="5"/>
      <c r="AA892" s="5"/>
      <c r="AB892" s="5"/>
      <c r="AC892" s="5"/>
      <c r="AD892" s="5"/>
      <c r="AE892" s="5"/>
      <c r="AF892" s="5"/>
      <c r="AG892" s="5"/>
      <c r="AH892" s="5"/>
      <c r="AI892" s="5"/>
      <c r="AJ892" s="5"/>
      <c r="AK892" s="5"/>
      <c r="AL892" s="110" t="s">
        <v>2250</v>
      </c>
      <c r="AM892" s="5"/>
      <c r="AN892" s="5"/>
      <c r="AO892" s="5"/>
      <c r="AP892" s="5"/>
      <c r="AQ892" s="5"/>
      <c r="AR892" s="5"/>
      <c r="AS892" s="5"/>
      <c r="AT892" s="579" t="str">
        <f t="shared" si="32"/>
        <v/>
      </c>
      <c r="AU892" s="579"/>
      <c r="AV892" s="579" t="str">
        <f t="shared" si="33"/>
        <v>Yes</v>
      </c>
      <c r="AW892" s="579"/>
      <c r="AX892" s="108" t="s">
        <v>733</v>
      </c>
      <c r="AY892" s="5"/>
      <c r="AZ892" s="5"/>
      <c r="BA892" s="5"/>
      <c r="BB892" s="579" t="b">
        <f t="shared" si="34"/>
        <v>0</v>
      </c>
      <c r="BC892" s="579"/>
      <c r="BD892" s="5"/>
      <c r="BE892" s="5"/>
      <c r="BF892" s="5"/>
      <c r="BG892" s="5"/>
      <c r="BH892" s="5"/>
      <c r="BI892" s="5"/>
      <c r="BJ892" s="5"/>
      <c r="BK892" s="5"/>
      <c r="BL892" s="5"/>
      <c r="BM892" s="5"/>
      <c r="BN892" s="5"/>
      <c r="BO892" s="5"/>
      <c r="BP892" s="5"/>
      <c r="BQ892" s="5"/>
      <c r="BR892" s="5"/>
      <c r="BS892" s="5"/>
      <c r="BT892" s="5"/>
      <c r="BU892" s="5"/>
    </row>
    <row r="893" spans="1:73" hidden="1" x14ac:dyDescent="0.25">
      <c r="A893" s="5"/>
      <c r="B893" s="5"/>
      <c r="C893" s="32" t="s">
        <v>2251</v>
      </c>
      <c r="D893" s="5"/>
      <c r="E893" s="5"/>
      <c r="F893" s="5"/>
      <c r="G893" s="5"/>
      <c r="H893" s="5"/>
      <c r="I893" s="5"/>
      <c r="J893" s="5"/>
      <c r="K893" s="5"/>
      <c r="L893" s="129"/>
      <c r="M893" s="129"/>
      <c r="N893" s="387"/>
      <c r="O893" s="379"/>
      <c r="P893" s="379"/>
      <c r="Q893" s="379"/>
      <c r="R893" s="379"/>
      <c r="S893" s="379"/>
      <c r="T893" s="379"/>
      <c r="U893" s="105"/>
      <c r="V893" s="105"/>
      <c r="W893" s="105"/>
      <c r="X893" s="105"/>
      <c r="Y893" s="5"/>
      <c r="Z893" s="5"/>
      <c r="AA893" s="5"/>
      <c r="AB893" s="5"/>
      <c r="AC893" s="5"/>
      <c r="AD893" s="5"/>
      <c r="AE893" s="5"/>
      <c r="AF893" s="5"/>
      <c r="AG893" s="5"/>
      <c r="AH893" s="5"/>
      <c r="AI893" s="5"/>
      <c r="AJ893" s="5"/>
      <c r="AK893" s="5"/>
      <c r="AL893" s="105" t="s">
        <v>1852</v>
      </c>
      <c r="AM893" s="5"/>
      <c r="AN893" s="5"/>
      <c r="AO893" s="5"/>
      <c r="AP893" s="5"/>
      <c r="AQ893" s="5"/>
      <c r="AR893" s="5"/>
      <c r="AS893" s="5"/>
      <c r="AT893" s="579" t="str">
        <f t="shared" si="32"/>
        <v/>
      </c>
      <c r="AU893" s="579"/>
      <c r="AV893" s="579" t="str">
        <f t="shared" si="33"/>
        <v>Yes</v>
      </c>
      <c r="AW893" s="579"/>
      <c r="AX893" s="109" t="s">
        <v>725</v>
      </c>
      <c r="AY893" s="5"/>
      <c r="AZ893" s="5"/>
      <c r="BA893" s="5"/>
      <c r="BB893" s="579" t="b">
        <f t="shared" si="34"/>
        <v>0</v>
      </c>
      <c r="BC893" s="579"/>
      <c r="BD893" s="5"/>
      <c r="BE893" s="5"/>
      <c r="BF893" s="5"/>
      <c r="BG893" s="5"/>
      <c r="BH893" s="5"/>
      <c r="BI893" s="5"/>
      <c r="BJ893" s="5"/>
      <c r="BK893" s="5"/>
      <c r="BL893" s="5"/>
      <c r="BM893" s="5"/>
      <c r="BN893" s="5"/>
      <c r="BO893" s="5"/>
      <c r="BP893" s="5"/>
      <c r="BQ893" s="5"/>
      <c r="BR893" s="5"/>
      <c r="BS893" s="5"/>
      <c r="BT893" s="5"/>
      <c r="BU893" s="5"/>
    </row>
    <row r="894" spans="1:73" hidden="1" x14ac:dyDescent="0.25">
      <c r="A894" s="5"/>
      <c r="B894" s="5"/>
      <c r="C894" s="32" t="s">
        <v>2252</v>
      </c>
      <c r="D894" s="5"/>
      <c r="E894" s="5"/>
      <c r="F894" s="5"/>
      <c r="G894" s="5"/>
      <c r="H894" s="5"/>
      <c r="I894" s="5"/>
      <c r="J894" s="5"/>
      <c r="K894" s="5"/>
      <c r="L894" s="129"/>
      <c r="M894" s="129"/>
      <c r="N894" s="387"/>
      <c r="O894" s="379"/>
      <c r="P894" s="379"/>
      <c r="Q894" s="379"/>
      <c r="R894" s="379"/>
      <c r="S894" s="379"/>
      <c r="T894" s="379"/>
      <c r="U894" s="105"/>
      <c r="V894" s="105"/>
      <c r="W894" s="105"/>
      <c r="X894" s="105"/>
      <c r="Y894" s="5"/>
      <c r="Z894" s="5"/>
      <c r="AA894" s="5"/>
      <c r="AB894" s="5"/>
      <c r="AC894" s="5"/>
      <c r="AD894" s="5"/>
      <c r="AE894" s="5"/>
      <c r="AF894" s="5"/>
      <c r="AG894" s="5"/>
      <c r="AH894" s="5"/>
      <c r="AI894" s="5"/>
      <c r="AJ894" s="5"/>
      <c r="AK894" s="5"/>
      <c r="AL894" s="105" t="s">
        <v>1711</v>
      </c>
      <c r="AM894" s="5"/>
      <c r="AN894" s="5"/>
      <c r="AO894" s="5"/>
      <c r="AP894" s="5"/>
      <c r="AQ894" s="5"/>
      <c r="AR894" s="5"/>
      <c r="AS894" s="5"/>
      <c r="AT894" s="579" t="str">
        <f t="shared" si="32"/>
        <v/>
      </c>
      <c r="AU894" s="579"/>
      <c r="AV894" s="579" t="str">
        <f t="shared" si="33"/>
        <v>Yes</v>
      </c>
      <c r="AW894" s="579"/>
      <c r="AX894" s="109" t="s">
        <v>725</v>
      </c>
      <c r="AY894" s="5"/>
      <c r="AZ894" s="5"/>
      <c r="BA894" s="5"/>
      <c r="BB894" s="579" t="b">
        <f t="shared" si="34"/>
        <v>0</v>
      </c>
      <c r="BC894" s="579"/>
      <c r="BD894" s="5"/>
      <c r="BE894" s="5"/>
      <c r="BF894" s="5"/>
      <c r="BG894" s="5"/>
      <c r="BH894" s="5"/>
      <c r="BI894" s="5"/>
      <c r="BJ894" s="5"/>
      <c r="BK894" s="5"/>
      <c r="BL894" s="5"/>
      <c r="BM894" s="5"/>
      <c r="BN894" s="5"/>
      <c r="BO894" s="5"/>
      <c r="BP894" s="5"/>
      <c r="BQ894" s="5"/>
      <c r="BR894" s="5"/>
      <c r="BS894" s="5"/>
      <c r="BT894" s="5"/>
      <c r="BU894" s="5"/>
    </row>
    <row r="895" spans="1:73" hidden="1" x14ac:dyDescent="0.25">
      <c r="A895" s="5"/>
      <c r="B895" s="5"/>
      <c r="C895" s="32" t="s">
        <v>2253</v>
      </c>
      <c r="D895" s="5"/>
      <c r="E895" s="5"/>
      <c r="F895" s="5"/>
      <c r="G895" s="5"/>
      <c r="H895" s="5"/>
      <c r="I895" s="5"/>
      <c r="J895" s="5"/>
      <c r="K895" s="5"/>
      <c r="L895" s="129"/>
      <c r="M895" s="129"/>
      <c r="N895" s="387"/>
      <c r="O895" s="379"/>
      <c r="P895" s="379"/>
      <c r="Q895" s="379"/>
      <c r="R895" s="379"/>
      <c r="S895" s="379"/>
      <c r="T895" s="379"/>
      <c r="U895" s="105"/>
      <c r="V895" s="105"/>
      <c r="W895" s="105"/>
      <c r="X895" s="105"/>
      <c r="Y895" s="5"/>
      <c r="Z895" s="5"/>
      <c r="AA895" s="5"/>
      <c r="AB895" s="5"/>
      <c r="AC895" s="5"/>
      <c r="AD895" s="5"/>
      <c r="AE895" s="5"/>
      <c r="AF895" s="5"/>
      <c r="AG895" s="5"/>
      <c r="AH895" s="5"/>
      <c r="AI895" s="5"/>
      <c r="AJ895" s="5"/>
      <c r="AK895" s="5"/>
      <c r="AL895" s="105" t="s">
        <v>1728</v>
      </c>
      <c r="AM895" s="5"/>
      <c r="AN895" s="5"/>
      <c r="AO895" s="5"/>
      <c r="AP895" s="5"/>
      <c r="AQ895" s="5"/>
      <c r="AR895" s="5"/>
      <c r="AS895" s="5"/>
      <c r="AT895" s="579" t="str">
        <f t="shared" ref="AT895:AT941" si="35">IF($AL895=$Q$183,"Yes","")</f>
        <v/>
      </c>
      <c r="AU895" s="579"/>
      <c r="AV895" s="579" t="str">
        <f t="shared" si="33"/>
        <v>Yes</v>
      </c>
      <c r="AW895" s="579"/>
      <c r="AX895" s="109" t="s">
        <v>733</v>
      </c>
      <c r="AY895" s="5"/>
      <c r="AZ895" s="5"/>
      <c r="BA895" s="5"/>
      <c r="BB895" s="579" t="b">
        <f t="shared" si="34"/>
        <v>0</v>
      </c>
      <c r="BC895" s="579"/>
      <c r="BD895" s="5"/>
      <c r="BE895" s="5"/>
      <c r="BF895" s="5"/>
      <c r="BG895" s="5"/>
      <c r="BH895" s="5"/>
      <c r="BI895" s="5"/>
      <c r="BJ895" s="5"/>
      <c r="BK895" s="5"/>
      <c r="BL895" s="5"/>
      <c r="BM895" s="5"/>
      <c r="BN895" s="5"/>
      <c r="BO895" s="5"/>
      <c r="BP895" s="5"/>
      <c r="BQ895" s="5"/>
      <c r="BR895" s="5"/>
      <c r="BS895" s="5"/>
      <c r="BT895" s="5"/>
      <c r="BU895" s="5"/>
    </row>
    <row r="896" spans="1:73" hidden="1" x14ac:dyDescent="0.25">
      <c r="A896" s="5"/>
      <c r="B896" s="5"/>
      <c r="C896" s="32" t="s">
        <v>2254</v>
      </c>
      <c r="D896" s="5"/>
      <c r="E896" s="5"/>
      <c r="F896" s="5"/>
      <c r="G896" s="5"/>
      <c r="H896" s="5"/>
      <c r="I896" s="5"/>
      <c r="J896" s="5"/>
      <c r="K896" s="5"/>
      <c r="L896" s="129"/>
      <c r="M896" s="129"/>
      <c r="N896" s="387"/>
      <c r="O896" s="379"/>
      <c r="P896" s="379"/>
      <c r="Q896" s="379"/>
      <c r="R896" s="379"/>
      <c r="S896" s="379"/>
      <c r="T896" s="379"/>
      <c r="U896" s="105"/>
      <c r="V896" s="105"/>
      <c r="W896" s="105"/>
      <c r="X896" s="105"/>
      <c r="Y896" s="5"/>
      <c r="Z896" s="5"/>
      <c r="AA896" s="5"/>
      <c r="AB896" s="5"/>
      <c r="AC896" s="5"/>
      <c r="AD896" s="5"/>
      <c r="AE896" s="5"/>
      <c r="AF896" s="5"/>
      <c r="AG896" s="5"/>
      <c r="AH896" s="5"/>
      <c r="AI896" s="5"/>
      <c r="AJ896" s="5"/>
      <c r="AK896" s="5"/>
      <c r="AL896" s="105" t="s">
        <v>2255</v>
      </c>
      <c r="AM896" s="5"/>
      <c r="AN896" s="5"/>
      <c r="AO896" s="5"/>
      <c r="AP896" s="5"/>
      <c r="AQ896" s="5"/>
      <c r="AR896" s="5"/>
      <c r="AS896" s="5"/>
      <c r="AT896" s="579" t="str">
        <f t="shared" si="35"/>
        <v/>
      </c>
      <c r="AU896" s="579"/>
      <c r="AV896" s="579" t="str">
        <f t="shared" ref="AV896:AV941" si="36">IF(AX896="90.1-2001","No","Yes")</f>
        <v>Yes</v>
      </c>
      <c r="AW896" s="579"/>
      <c r="AX896" s="109" t="s">
        <v>733</v>
      </c>
      <c r="AY896" s="5"/>
      <c r="AZ896" s="5"/>
      <c r="BA896" s="5"/>
      <c r="BB896" s="579" t="b">
        <f t="shared" ref="BB896:BB941" si="37">AND(AT896="Yes",AV896="Yes")</f>
        <v>0</v>
      </c>
      <c r="BC896" s="579"/>
      <c r="BD896" s="5"/>
      <c r="BE896" s="5"/>
      <c r="BF896" s="5"/>
      <c r="BG896" s="5"/>
      <c r="BH896" s="5"/>
      <c r="BI896" s="5"/>
      <c r="BJ896" s="5"/>
      <c r="BK896" s="5"/>
      <c r="BL896" s="5"/>
      <c r="BM896" s="5"/>
      <c r="BN896" s="5"/>
      <c r="BO896" s="5"/>
      <c r="BP896" s="5"/>
      <c r="BQ896" s="5"/>
      <c r="BR896" s="5"/>
      <c r="BS896" s="5"/>
      <c r="BT896" s="5"/>
      <c r="BU896" s="5"/>
    </row>
    <row r="897" spans="1:73" hidden="1" x14ac:dyDescent="0.25">
      <c r="A897" s="5"/>
      <c r="B897" s="5"/>
      <c r="C897" s="32" t="s">
        <v>2256</v>
      </c>
      <c r="D897" s="5"/>
      <c r="E897" s="5"/>
      <c r="F897" s="5"/>
      <c r="G897" s="5"/>
      <c r="H897" s="5"/>
      <c r="I897" s="5"/>
      <c r="J897" s="5"/>
      <c r="K897" s="5"/>
      <c r="L897" s="129"/>
      <c r="M897" s="129"/>
      <c r="N897" s="387"/>
      <c r="O897" s="379"/>
      <c r="P897" s="379"/>
      <c r="Q897" s="379"/>
      <c r="R897" s="379"/>
      <c r="S897" s="379"/>
      <c r="T897" s="379"/>
      <c r="U897" s="105"/>
      <c r="V897" s="105"/>
      <c r="W897" s="105"/>
      <c r="X897" s="105"/>
      <c r="Y897" s="5"/>
      <c r="Z897" s="5"/>
      <c r="AA897" s="5"/>
      <c r="AB897" s="5"/>
      <c r="AC897" s="5"/>
      <c r="AD897" s="5"/>
      <c r="AE897" s="5"/>
      <c r="AF897" s="5"/>
      <c r="AG897" s="5"/>
      <c r="AH897" s="5"/>
      <c r="AI897" s="5"/>
      <c r="AJ897" s="5"/>
      <c r="AK897" s="5"/>
      <c r="AL897" s="110" t="s">
        <v>2257</v>
      </c>
      <c r="AM897" s="5"/>
      <c r="AN897" s="5"/>
      <c r="AO897" s="5"/>
      <c r="AP897" s="5"/>
      <c r="AQ897" s="5"/>
      <c r="AR897" s="5"/>
      <c r="AS897" s="5"/>
      <c r="AT897" s="579" t="str">
        <f t="shared" si="35"/>
        <v/>
      </c>
      <c r="AU897" s="579"/>
      <c r="AV897" s="579" t="str">
        <f t="shared" si="36"/>
        <v>Yes</v>
      </c>
      <c r="AW897" s="579"/>
      <c r="AX897" s="108" t="s">
        <v>725</v>
      </c>
      <c r="AY897" s="5"/>
      <c r="AZ897" s="5"/>
      <c r="BA897" s="5"/>
      <c r="BB897" s="579" t="b">
        <f t="shared" si="37"/>
        <v>0</v>
      </c>
      <c r="BC897" s="579"/>
      <c r="BD897" s="5"/>
      <c r="BE897" s="5"/>
      <c r="BF897" s="5"/>
      <c r="BG897" s="5"/>
      <c r="BH897" s="5"/>
      <c r="BI897" s="5"/>
      <c r="BJ897" s="5"/>
      <c r="BK897" s="5"/>
      <c r="BL897" s="5"/>
      <c r="BM897" s="5"/>
      <c r="BN897" s="5"/>
      <c r="BO897" s="5"/>
      <c r="BP897" s="5"/>
      <c r="BQ897" s="5"/>
      <c r="BR897" s="5"/>
      <c r="BS897" s="5"/>
      <c r="BT897" s="5"/>
      <c r="BU897" s="5"/>
    </row>
    <row r="898" spans="1:73" hidden="1" x14ac:dyDescent="0.25">
      <c r="A898" s="5"/>
      <c r="B898" s="5"/>
      <c r="C898" s="32" t="s">
        <v>2258</v>
      </c>
      <c r="D898" s="5"/>
      <c r="E898" s="5"/>
      <c r="F898" s="5"/>
      <c r="G898" s="5"/>
      <c r="H898" s="5"/>
      <c r="I898" s="5"/>
      <c r="J898" s="5"/>
      <c r="K898" s="5"/>
      <c r="L898" s="129"/>
      <c r="M898" s="129"/>
      <c r="N898" s="387"/>
      <c r="O898" s="379"/>
      <c r="P898" s="379"/>
      <c r="Q898" s="379"/>
      <c r="R898" s="379"/>
      <c r="S898" s="379"/>
      <c r="T898" s="379"/>
      <c r="U898" s="105"/>
      <c r="V898" s="105"/>
      <c r="W898" s="105"/>
      <c r="X898" s="105"/>
      <c r="Y898" s="5"/>
      <c r="Z898" s="5"/>
      <c r="AA898" s="5"/>
      <c r="AB898" s="5"/>
      <c r="AC898" s="5"/>
      <c r="AD898" s="5"/>
      <c r="AE898" s="5"/>
      <c r="AF898" s="5"/>
      <c r="AG898" s="5"/>
      <c r="AH898" s="5"/>
      <c r="AI898" s="5"/>
      <c r="AJ898" s="5"/>
      <c r="AK898" s="5"/>
      <c r="AL898" s="110" t="s">
        <v>2259</v>
      </c>
      <c r="AM898" s="5"/>
      <c r="AN898" s="5"/>
      <c r="AO898" s="5"/>
      <c r="AP898" s="5"/>
      <c r="AQ898" s="5"/>
      <c r="AR898" s="5"/>
      <c r="AS898" s="5"/>
      <c r="AT898" s="579" t="str">
        <f t="shared" si="35"/>
        <v/>
      </c>
      <c r="AU898" s="579"/>
      <c r="AV898" s="579" t="str">
        <f t="shared" si="36"/>
        <v>Yes</v>
      </c>
      <c r="AW898" s="579"/>
      <c r="AX898" s="108" t="s">
        <v>725</v>
      </c>
      <c r="AY898" s="5"/>
      <c r="AZ898" s="5"/>
      <c r="BA898" s="5"/>
      <c r="BB898" s="579" t="b">
        <f t="shared" si="37"/>
        <v>0</v>
      </c>
      <c r="BC898" s="579"/>
      <c r="BD898" s="5"/>
      <c r="BE898" s="5"/>
      <c r="BF898" s="5"/>
      <c r="BG898" s="5"/>
      <c r="BH898" s="5"/>
      <c r="BI898" s="5"/>
      <c r="BJ898" s="5"/>
      <c r="BK898" s="5"/>
      <c r="BL898" s="5"/>
      <c r="BM898" s="5"/>
      <c r="BN898" s="5"/>
      <c r="BO898" s="5"/>
      <c r="BP898" s="5"/>
      <c r="BQ898" s="5"/>
      <c r="BR898" s="5"/>
      <c r="BS898" s="5"/>
      <c r="BT898" s="5"/>
      <c r="BU898" s="5"/>
    </row>
    <row r="899" spans="1:73" hidden="1" x14ac:dyDescent="0.25">
      <c r="A899" s="5"/>
      <c r="B899" s="5"/>
      <c r="C899" s="32" t="s">
        <v>2260</v>
      </c>
      <c r="D899" s="5"/>
      <c r="E899" s="5"/>
      <c r="F899" s="5"/>
      <c r="G899" s="5"/>
      <c r="H899" s="5"/>
      <c r="I899" s="5"/>
      <c r="J899" s="5"/>
      <c r="K899" s="5"/>
      <c r="L899" s="129"/>
      <c r="M899" s="129"/>
      <c r="N899" s="387"/>
      <c r="O899" s="379"/>
      <c r="P899" s="379"/>
      <c r="Q899" s="379"/>
      <c r="R899" s="379"/>
      <c r="S899" s="379"/>
      <c r="T899" s="379"/>
      <c r="U899" s="105"/>
      <c r="V899" s="105"/>
      <c r="W899" s="105"/>
      <c r="X899" s="105"/>
      <c r="Y899" s="5"/>
      <c r="Z899" s="5"/>
      <c r="AA899" s="5"/>
      <c r="AB899" s="5"/>
      <c r="AC899" s="5"/>
      <c r="AD899" s="5"/>
      <c r="AE899" s="5"/>
      <c r="AF899" s="5"/>
      <c r="AG899" s="5"/>
      <c r="AH899" s="5"/>
      <c r="AI899" s="5"/>
      <c r="AJ899" s="5"/>
      <c r="AK899" s="5"/>
      <c r="AL899" s="113" t="s">
        <v>2261</v>
      </c>
      <c r="AM899" s="5"/>
      <c r="AN899" s="5"/>
      <c r="AO899" s="5"/>
      <c r="AP899" s="5"/>
      <c r="AQ899" s="5"/>
      <c r="AR899" s="5"/>
      <c r="AS899" s="5"/>
      <c r="AT899" s="579" t="str">
        <f t="shared" si="35"/>
        <v/>
      </c>
      <c r="AU899" s="579"/>
      <c r="AV899" s="579" t="str">
        <f t="shared" si="36"/>
        <v>Yes</v>
      </c>
      <c r="AW899" s="579"/>
      <c r="AX899" s="108" t="s">
        <v>725</v>
      </c>
      <c r="AY899" s="5"/>
      <c r="AZ899" s="5"/>
      <c r="BA899" s="5"/>
      <c r="BB899" s="579" t="b">
        <f t="shared" si="37"/>
        <v>0</v>
      </c>
      <c r="BC899" s="579"/>
      <c r="BD899" s="5"/>
      <c r="BE899" s="5"/>
      <c r="BF899" s="5"/>
      <c r="BG899" s="5"/>
      <c r="BH899" s="5"/>
      <c r="BI899" s="5"/>
      <c r="BJ899" s="5"/>
      <c r="BK899" s="5"/>
      <c r="BL899" s="5"/>
      <c r="BM899" s="5"/>
      <c r="BN899" s="5"/>
      <c r="BO899" s="5"/>
      <c r="BP899" s="5"/>
      <c r="BQ899" s="5"/>
      <c r="BR899" s="5"/>
      <c r="BS899" s="5"/>
      <c r="BT899" s="5"/>
      <c r="BU899" s="5"/>
    </row>
    <row r="900" spans="1:73" hidden="1" x14ac:dyDescent="0.25">
      <c r="A900" s="5"/>
      <c r="B900" s="5"/>
      <c r="C900" s="32" t="s">
        <v>2262</v>
      </c>
      <c r="D900" s="5"/>
      <c r="E900" s="5"/>
      <c r="F900" s="5"/>
      <c r="G900" s="5"/>
      <c r="H900" s="5"/>
      <c r="I900" s="5"/>
      <c r="J900" s="5"/>
      <c r="K900" s="5"/>
      <c r="L900" s="129"/>
      <c r="M900" s="129"/>
      <c r="N900" s="387"/>
      <c r="O900" s="379"/>
      <c r="P900" s="379"/>
      <c r="Q900" s="379"/>
      <c r="R900" s="379"/>
      <c r="S900" s="379"/>
      <c r="T900" s="379"/>
      <c r="U900" s="105"/>
      <c r="V900" s="105"/>
      <c r="W900" s="105"/>
      <c r="X900" s="105"/>
      <c r="Y900" s="5"/>
      <c r="Z900" s="5"/>
      <c r="AA900" s="5"/>
      <c r="AB900" s="5"/>
      <c r="AC900" s="5"/>
      <c r="AD900" s="5"/>
      <c r="AE900" s="5"/>
      <c r="AF900" s="5"/>
      <c r="AG900" s="5"/>
      <c r="AH900" s="5"/>
      <c r="AI900" s="5"/>
      <c r="AJ900" s="5"/>
      <c r="AK900" s="5"/>
      <c r="AL900" s="110" t="s">
        <v>2263</v>
      </c>
      <c r="AM900" s="5"/>
      <c r="AN900" s="5"/>
      <c r="AO900" s="5"/>
      <c r="AP900" s="5"/>
      <c r="AQ900" s="5"/>
      <c r="AR900" s="5"/>
      <c r="AS900" s="5"/>
      <c r="AT900" s="579" t="str">
        <f t="shared" si="35"/>
        <v/>
      </c>
      <c r="AU900" s="579"/>
      <c r="AV900" s="579" t="str">
        <f t="shared" si="36"/>
        <v>Yes</v>
      </c>
      <c r="AW900" s="579"/>
      <c r="AX900" s="108" t="s">
        <v>725</v>
      </c>
      <c r="AY900" s="5"/>
      <c r="AZ900" s="5"/>
      <c r="BA900" s="5"/>
      <c r="BB900" s="579" t="b">
        <f t="shared" si="37"/>
        <v>0</v>
      </c>
      <c r="BC900" s="579"/>
      <c r="BD900" s="5"/>
      <c r="BE900" s="5"/>
      <c r="BF900" s="5"/>
      <c r="BG900" s="5"/>
      <c r="BH900" s="5"/>
      <c r="BI900" s="5"/>
      <c r="BJ900" s="5"/>
      <c r="BK900" s="5"/>
      <c r="BL900" s="5"/>
      <c r="BM900" s="5"/>
      <c r="BN900" s="5"/>
      <c r="BO900" s="5"/>
      <c r="BP900" s="5"/>
      <c r="BQ900" s="5"/>
      <c r="BR900" s="5"/>
      <c r="BS900" s="5"/>
      <c r="BT900" s="5"/>
      <c r="BU900" s="5"/>
    </row>
    <row r="901" spans="1:73" hidden="1" x14ac:dyDescent="0.25">
      <c r="A901" s="5"/>
      <c r="B901" s="5"/>
      <c r="C901" s="32" t="s">
        <v>2264</v>
      </c>
      <c r="D901" s="5"/>
      <c r="E901" s="5"/>
      <c r="F901" s="5"/>
      <c r="G901" s="5"/>
      <c r="H901" s="5"/>
      <c r="I901" s="5"/>
      <c r="J901" s="5"/>
      <c r="K901" s="5"/>
      <c r="L901" s="129"/>
      <c r="M901" s="129"/>
      <c r="N901" s="387"/>
      <c r="O901" s="379"/>
      <c r="P901" s="379"/>
      <c r="Q901" s="379"/>
      <c r="R901" s="379"/>
      <c r="S901" s="379"/>
      <c r="T901" s="379"/>
      <c r="U901" s="105"/>
      <c r="V901" s="105"/>
      <c r="W901" s="105"/>
      <c r="X901" s="105"/>
      <c r="Y901" s="5"/>
      <c r="Z901" s="5"/>
      <c r="AA901" s="5"/>
      <c r="AB901" s="5"/>
      <c r="AC901" s="5"/>
      <c r="AD901" s="5"/>
      <c r="AE901" s="5"/>
      <c r="AF901" s="5"/>
      <c r="AG901" s="5"/>
      <c r="AH901" s="5"/>
      <c r="AI901" s="5"/>
      <c r="AJ901" s="5"/>
      <c r="AK901" s="5"/>
      <c r="AL901" s="113" t="s">
        <v>2265</v>
      </c>
      <c r="AM901" s="5"/>
      <c r="AN901" s="5"/>
      <c r="AO901" s="5"/>
      <c r="AP901" s="5"/>
      <c r="AQ901" s="5"/>
      <c r="AR901" s="5"/>
      <c r="AS901" s="5"/>
      <c r="AT901" s="579" t="str">
        <f t="shared" si="35"/>
        <v/>
      </c>
      <c r="AU901" s="579"/>
      <c r="AV901" s="579" t="str">
        <f t="shared" si="36"/>
        <v>Yes</v>
      </c>
      <c r="AW901" s="579"/>
      <c r="AX901" s="108" t="s">
        <v>725</v>
      </c>
      <c r="AY901" s="5"/>
      <c r="AZ901" s="5"/>
      <c r="BA901" s="5"/>
      <c r="BB901" s="579" t="b">
        <f t="shared" si="37"/>
        <v>0</v>
      </c>
      <c r="BC901" s="579"/>
      <c r="BD901" s="5"/>
      <c r="BE901" s="5"/>
      <c r="BF901" s="5"/>
      <c r="BG901" s="5"/>
      <c r="BH901" s="5"/>
      <c r="BI901" s="5"/>
      <c r="BJ901" s="5"/>
      <c r="BK901" s="5"/>
      <c r="BL901" s="5"/>
      <c r="BM901" s="5"/>
      <c r="BN901" s="5"/>
      <c r="BO901" s="5"/>
      <c r="BP901" s="5"/>
      <c r="BQ901" s="5"/>
      <c r="BR901" s="5"/>
      <c r="BS901" s="5"/>
      <c r="BT901" s="5"/>
      <c r="BU901" s="5"/>
    </row>
    <row r="902" spans="1:73" hidden="1" x14ac:dyDescent="0.25">
      <c r="A902" s="5"/>
      <c r="B902" s="5"/>
      <c r="C902" s="32" t="s">
        <v>2266</v>
      </c>
      <c r="D902" s="5"/>
      <c r="E902" s="5"/>
      <c r="F902" s="5"/>
      <c r="G902" s="5"/>
      <c r="H902" s="5"/>
      <c r="I902" s="5"/>
      <c r="J902" s="5"/>
      <c r="K902" s="5"/>
      <c r="L902" s="129"/>
      <c r="M902" s="129"/>
      <c r="N902" s="387"/>
      <c r="O902" s="379"/>
      <c r="P902" s="379"/>
      <c r="Q902" s="379"/>
      <c r="R902" s="379"/>
      <c r="S902" s="379"/>
      <c r="T902" s="379"/>
      <c r="U902" s="105"/>
      <c r="V902" s="105"/>
      <c r="W902" s="105"/>
      <c r="X902" s="105"/>
      <c r="Y902" s="5"/>
      <c r="Z902" s="5"/>
      <c r="AA902" s="5"/>
      <c r="AB902" s="5"/>
      <c r="AC902" s="5"/>
      <c r="AD902" s="5"/>
      <c r="AE902" s="5"/>
      <c r="AF902" s="5"/>
      <c r="AG902" s="5"/>
      <c r="AH902" s="5"/>
      <c r="AI902" s="5"/>
      <c r="AJ902" s="5"/>
      <c r="AK902" s="5"/>
      <c r="AL902" s="105" t="s">
        <v>2267</v>
      </c>
      <c r="AM902" s="5"/>
      <c r="AN902" s="5"/>
      <c r="AO902" s="5"/>
      <c r="AP902" s="5"/>
      <c r="AQ902" s="5"/>
      <c r="AR902" s="5"/>
      <c r="AS902" s="5"/>
      <c r="AT902" s="579" t="str">
        <f t="shared" si="35"/>
        <v/>
      </c>
      <c r="AU902" s="579"/>
      <c r="AV902" s="579" t="str">
        <f t="shared" si="36"/>
        <v>Yes</v>
      </c>
      <c r="AW902" s="579"/>
      <c r="AX902" s="109" t="s">
        <v>733</v>
      </c>
      <c r="AY902" s="5"/>
      <c r="AZ902" s="5"/>
      <c r="BA902" s="5"/>
      <c r="BB902" s="579" t="b">
        <f t="shared" si="37"/>
        <v>0</v>
      </c>
      <c r="BC902" s="579"/>
      <c r="BD902" s="5"/>
      <c r="BE902" s="5"/>
      <c r="BF902" s="5"/>
      <c r="BG902" s="5"/>
      <c r="BH902" s="5"/>
      <c r="BI902" s="5"/>
      <c r="BJ902" s="5"/>
      <c r="BK902" s="5"/>
      <c r="BL902" s="5"/>
      <c r="BM902" s="5"/>
      <c r="BN902" s="5"/>
      <c r="BO902" s="5"/>
      <c r="BP902" s="5"/>
      <c r="BQ902" s="5"/>
      <c r="BR902" s="5"/>
      <c r="BS902" s="5"/>
      <c r="BT902" s="5"/>
      <c r="BU902" s="5"/>
    </row>
    <row r="903" spans="1:73" hidden="1" x14ac:dyDescent="0.25">
      <c r="A903" s="5"/>
      <c r="B903" s="5"/>
      <c r="C903" s="32" t="s">
        <v>2268</v>
      </c>
      <c r="D903" s="5"/>
      <c r="E903" s="5"/>
      <c r="F903" s="5"/>
      <c r="G903" s="5"/>
      <c r="H903" s="5"/>
      <c r="I903" s="5"/>
      <c r="J903" s="5"/>
      <c r="K903" s="5"/>
      <c r="L903" s="129"/>
      <c r="M903" s="129"/>
      <c r="N903" s="387"/>
      <c r="O903" s="379"/>
      <c r="P903" s="379"/>
      <c r="Q903" s="379"/>
      <c r="R903" s="379"/>
      <c r="S903" s="379"/>
      <c r="T903" s="379"/>
      <c r="U903" s="105"/>
      <c r="V903" s="105"/>
      <c r="W903" s="105"/>
      <c r="X903" s="105"/>
      <c r="Y903" s="5"/>
      <c r="Z903" s="5"/>
      <c r="AA903" s="5"/>
      <c r="AB903" s="5"/>
      <c r="AC903" s="5"/>
      <c r="AD903" s="5"/>
      <c r="AE903" s="5"/>
      <c r="AF903" s="5"/>
      <c r="AG903" s="5"/>
      <c r="AH903" s="5"/>
      <c r="AI903" s="5"/>
      <c r="AJ903" s="5"/>
      <c r="AK903" s="5"/>
      <c r="AL903" s="110" t="s">
        <v>2269</v>
      </c>
      <c r="AM903" s="5"/>
      <c r="AN903" s="5"/>
      <c r="AO903" s="5"/>
      <c r="AP903" s="5"/>
      <c r="AQ903" s="5"/>
      <c r="AR903" s="5"/>
      <c r="AS903" s="5"/>
      <c r="AT903" s="579" t="str">
        <f t="shared" si="35"/>
        <v/>
      </c>
      <c r="AU903" s="579"/>
      <c r="AV903" s="579" t="str">
        <f t="shared" si="36"/>
        <v>Yes</v>
      </c>
      <c r="AW903" s="579"/>
      <c r="AX903" s="108" t="s">
        <v>725</v>
      </c>
      <c r="AY903" s="5"/>
      <c r="AZ903" s="5"/>
      <c r="BA903" s="5"/>
      <c r="BB903" s="579" t="b">
        <f t="shared" si="37"/>
        <v>0</v>
      </c>
      <c r="BC903" s="579"/>
      <c r="BD903" s="5"/>
      <c r="BE903" s="5"/>
      <c r="BF903" s="5"/>
      <c r="BG903" s="5"/>
      <c r="BH903" s="5"/>
      <c r="BI903" s="5"/>
      <c r="BJ903" s="5"/>
      <c r="BK903" s="5"/>
      <c r="BL903" s="5"/>
      <c r="BM903" s="5"/>
      <c r="BN903" s="5"/>
      <c r="BO903" s="5"/>
      <c r="BP903" s="5"/>
      <c r="BQ903" s="5"/>
      <c r="BR903" s="5"/>
      <c r="BS903" s="5"/>
      <c r="BT903" s="5"/>
      <c r="BU903" s="5"/>
    </row>
    <row r="904" spans="1:73" hidden="1" x14ac:dyDescent="0.25">
      <c r="A904" s="5"/>
      <c r="B904" s="5"/>
      <c r="C904" s="32" t="s">
        <v>2270</v>
      </c>
      <c r="D904" s="5"/>
      <c r="E904" s="5"/>
      <c r="F904" s="5"/>
      <c r="G904" s="5"/>
      <c r="H904" s="5"/>
      <c r="I904" s="5"/>
      <c r="J904" s="5"/>
      <c r="K904" s="5"/>
      <c r="L904" s="129"/>
      <c r="M904" s="129"/>
      <c r="N904" s="387"/>
      <c r="O904" s="379"/>
      <c r="P904" s="379"/>
      <c r="Q904" s="379"/>
      <c r="R904" s="379"/>
      <c r="S904" s="379"/>
      <c r="T904" s="379"/>
      <c r="U904" s="105"/>
      <c r="V904" s="105"/>
      <c r="W904" s="105"/>
      <c r="X904" s="105"/>
      <c r="Y904" s="5"/>
      <c r="Z904" s="5"/>
      <c r="AA904" s="5"/>
      <c r="AB904" s="5"/>
      <c r="AC904" s="5"/>
      <c r="AD904" s="5"/>
      <c r="AE904" s="5"/>
      <c r="AF904" s="5"/>
      <c r="AG904" s="5"/>
      <c r="AH904" s="5"/>
      <c r="AI904" s="5"/>
      <c r="AJ904" s="5"/>
      <c r="AK904" s="5"/>
      <c r="AL904" s="110" t="s">
        <v>2271</v>
      </c>
      <c r="AM904" s="5"/>
      <c r="AN904" s="5"/>
      <c r="AO904" s="5"/>
      <c r="AP904" s="5"/>
      <c r="AQ904" s="5"/>
      <c r="AR904" s="5"/>
      <c r="AS904" s="5"/>
      <c r="AT904" s="579" t="str">
        <f t="shared" si="35"/>
        <v/>
      </c>
      <c r="AU904" s="579"/>
      <c r="AV904" s="579" t="str">
        <f t="shared" si="36"/>
        <v>Yes</v>
      </c>
      <c r="AW904" s="579"/>
      <c r="AX904" s="108" t="s">
        <v>725</v>
      </c>
      <c r="AY904" s="5"/>
      <c r="AZ904" s="5"/>
      <c r="BA904" s="5"/>
      <c r="BB904" s="579" t="b">
        <f t="shared" si="37"/>
        <v>0</v>
      </c>
      <c r="BC904" s="579"/>
      <c r="BD904" s="5"/>
      <c r="BE904" s="5"/>
      <c r="BF904" s="5"/>
      <c r="BG904" s="5"/>
      <c r="BH904" s="5"/>
      <c r="BI904" s="5"/>
      <c r="BJ904" s="5"/>
      <c r="BK904" s="5"/>
      <c r="BL904" s="5"/>
      <c r="BM904" s="5"/>
      <c r="BN904" s="5"/>
      <c r="BO904" s="5"/>
      <c r="BP904" s="5"/>
      <c r="BQ904" s="5"/>
      <c r="BR904" s="5"/>
      <c r="BS904" s="5"/>
      <c r="BT904" s="5"/>
      <c r="BU904" s="5"/>
    </row>
    <row r="905" spans="1:73" hidden="1" x14ac:dyDescent="0.25">
      <c r="A905" s="5"/>
      <c r="B905" s="5"/>
      <c r="C905" s="32" t="s">
        <v>2272</v>
      </c>
      <c r="D905" s="5"/>
      <c r="E905" s="5"/>
      <c r="F905" s="5"/>
      <c r="G905" s="5"/>
      <c r="H905" s="5"/>
      <c r="I905" s="5"/>
      <c r="J905" s="5"/>
      <c r="K905" s="5"/>
      <c r="L905" s="129"/>
      <c r="M905" s="129"/>
      <c r="N905" s="387"/>
      <c r="O905" s="379"/>
      <c r="P905" s="379"/>
      <c r="Q905" s="379"/>
      <c r="R905" s="379"/>
      <c r="S905" s="379"/>
      <c r="T905" s="379"/>
      <c r="U905" s="105"/>
      <c r="V905" s="105"/>
      <c r="W905" s="105"/>
      <c r="X905" s="105"/>
      <c r="Y905" s="5"/>
      <c r="Z905" s="5"/>
      <c r="AA905" s="5"/>
      <c r="AB905" s="5"/>
      <c r="AC905" s="5"/>
      <c r="AD905" s="5"/>
      <c r="AE905" s="5"/>
      <c r="AF905" s="5"/>
      <c r="AG905" s="5"/>
      <c r="AH905" s="5"/>
      <c r="AI905" s="5"/>
      <c r="AJ905" s="5"/>
      <c r="AK905" s="5"/>
      <c r="AL905" s="110" t="s">
        <v>2273</v>
      </c>
      <c r="AM905" s="5"/>
      <c r="AN905" s="5"/>
      <c r="AO905" s="5"/>
      <c r="AP905" s="5"/>
      <c r="AQ905" s="5"/>
      <c r="AR905" s="5"/>
      <c r="AS905" s="5"/>
      <c r="AT905" s="579" t="str">
        <f t="shared" si="35"/>
        <v/>
      </c>
      <c r="AU905" s="579"/>
      <c r="AV905" s="579" t="str">
        <f t="shared" si="36"/>
        <v>Yes</v>
      </c>
      <c r="AW905" s="579"/>
      <c r="AX905" s="108" t="s">
        <v>725</v>
      </c>
      <c r="AY905" s="5"/>
      <c r="AZ905" s="5"/>
      <c r="BA905" s="5"/>
      <c r="BB905" s="579" t="b">
        <f t="shared" si="37"/>
        <v>0</v>
      </c>
      <c r="BC905" s="579"/>
      <c r="BD905" s="5"/>
      <c r="BE905" s="5"/>
      <c r="BF905" s="5"/>
      <c r="BG905" s="5"/>
      <c r="BH905" s="5"/>
      <c r="BI905" s="5"/>
      <c r="BJ905" s="5"/>
      <c r="BK905" s="5"/>
      <c r="BL905" s="5"/>
      <c r="BM905" s="5"/>
      <c r="BN905" s="5"/>
      <c r="BO905" s="5"/>
      <c r="BP905" s="5"/>
      <c r="BQ905" s="5"/>
      <c r="BR905" s="5"/>
      <c r="BS905" s="5"/>
      <c r="BT905" s="5"/>
      <c r="BU905" s="5"/>
    </row>
    <row r="906" spans="1:73" hidden="1" x14ac:dyDescent="0.25">
      <c r="A906" s="5"/>
      <c r="B906" s="5"/>
      <c r="C906" s="32" t="s">
        <v>2274</v>
      </c>
      <c r="D906" s="5"/>
      <c r="E906" s="5"/>
      <c r="F906" s="5"/>
      <c r="G906" s="5"/>
      <c r="H906" s="5"/>
      <c r="I906" s="5"/>
      <c r="J906" s="5"/>
      <c r="K906" s="5"/>
      <c r="L906" s="129"/>
      <c r="M906" s="129"/>
      <c r="N906" s="387"/>
      <c r="O906" s="379"/>
      <c r="P906" s="379"/>
      <c r="Q906" s="379"/>
      <c r="R906" s="379"/>
      <c r="S906" s="379"/>
      <c r="T906" s="379"/>
      <c r="U906" s="105"/>
      <c r="V906" s="105"/>
      <c r="W906" s="105"/>
      <c r="X906" s="105"/>
      <c r="Y906" s="5"/>
      <c r="Z906" s="5"/>
      <c r="AA906" s="5"/>
      <c r="AB906" s="5"/>
      <c r="AC906" s="5"/>
      <c r="AD906" s="5"/>
      <c r="AE906" s="5"/>
      <c r="AF906" s="5"/>
      <c r="AG906" s="5"/>
      <c r="AH906" s="5"/>
      <c r="AI906" s="5"/>
      <c r="AJ906" s="5"/>
      <c r="AK906" s="5"/>
      <c r="AL906" s="110" t="s">
        <v>2275</v>
      </c>
      <c r="AM906" s="5"/>
      <c r="AN906" s="5"/>
      <c r="AO906" s="5"/>
      <c r="AP906" s="5"/>
      <c r="AQ906" s="5"/>
      <c r="AR906" s="5"/>
      <c r="AS906" s="5"/>
      <c r="AT906" s="579" t="str">
        <f t="shared" si="35"/>
        <v/>
      </c>
      <c r="AU906" s="579"/>
      <c r="AV906" s="579" t="str">
        <f t="shared" si="36"/>
        <v>Yes</v>
      </c>
      <c r="AW906" s="579"/>
      <c r="AX906" s="108" t="s">
        <v>725</v>
      </c>
      <c r="AY906" s="5"/>
      <c r="AZ906" s="5"/>
      <c r="BA906" s="5"/>
      <c r="BB906" s="579" t="b">
        <f t="shared" si="37"/>
        <v>0</v>
      </c>
      <c r="BC906" s="579"/>
      <c r="BD906" s="5"/>
      <c r="BE906" s="5"/>
      <c r="BF906" s="5"/>
      <c r="BG906" s="5"/>
      <c r="BH906" s="5"/>
      <c r="BI906" s="5"/>
      <c r="BJ906" s="5"/>
      <c r="BK906" s="5"/>
      <c r="BL906" s="5"/>
      <c r="BM906" s="5"/>
      <c r="BN906" s="5"/>
      <c r="BO906" s="5"/>
      <c r="BP906" s="5"/>
      <c r="BQ906" s="5"/>
      <c r="BR906" s="5"/>
      <c r="BS906" s="5"/>
      <c r="BT906" s="5"/>
      <c r="BU906" s="5"/>
    </row>
    <row r="907" spans="1:73" hidden="1" x14ac:dyDescent="0.25">
      <c r="A907" s="5"/>
      <c r="B907" s="5"/>
      <c r="C907" s="32" t="s">
        <v>2276</v>
      </c>
      <c r="D907" s="5"/>
      <c r="E907" s="5"/>
      <c r="F907" s="5"/>
      <c r="G907" s="5"/>
      <c r="H907" s="5"/>
      <c r="I907" s="5"/>
      <c r="J907" s="5"/>
      <c r="K907" s="5"/>
      <c r="L907" s="129"/>
      <c r="M907" s="129"/>
      <c r="N907" s="387"/>
      <c r="O907" s="379"/>
      <c r="P907" s="379"/>
      <c r="Q907" s="379"/>
      <c r="R907" s="379"/>
      <c r="S907" s="379"/>
      <c r="T907" s="379"/>
      <c r="U907" s="105"/>
      <c r="V907" s="105"/>
      <c r="W907" s="105"/>
      <c r="X907" s="105"/>
      <c r="Y907" s="5"/>
      <c r="Z907" s="5"/>
      <c r="AA907" s="5"/>
      <c r="AB907" s="5"/>
      <c r="AC907" s="5"/>
      <c r="AD907" s="5"/>
      <c r="AE907" s="5"/>
      <c r="AF907" s="5"/>
      <c r="AG907" s="5"/>
      <c r="AH907" s="5"/>
      <c r="AI907" s="5"/>
      <c r="AJ907" s="5"/>
      <c r="AK907" s="5"/>
      <c r="AL907" s="110" t="s">
        <v>2277</v>
      </c>
      <c r="AM907" s="5"/>
      <c r="AN907" s="5"/>
      <c r="AO907" s="5"/>
      <c r="AP907" s="5"/>
      <c r="AQ907" s="5"/>
      <c r="AR907" s="5"/>
      <c r="AS907" s="5"/>
      <c r="AT907" s="579" t="str">
        <f t="shared" si="35"/>
        <v/>
      </c>
      <c r="AU907" s="579"/>
      <c r="AV907" s="579" t="str">
        <f t="shared" si="36"/>
        <v>Yes</v>
      </c>
      <c r="AW907" s="579"/>
      <c r="AX907" s="108" t="s">
        <v>725</v>
      </c>
      <c r="AY907" s="5"/>
      <c r="AZ907" s="5"/>
      <c r="BA907" s="5"/>
      <c r="BB907" s="579" t="b">
        <f t="shared" si="37"/>
        <v>0</v>
      </c>
      <c r="BC907" s="579"/>
      <c r="BD907" s="5"/>
      <c r="BE907" s="5"/>
      <c r="BF907" s="5"/>
      <c r="BG907" s="5"/>
      <c r="BH907" s="5"/>
      <c r="BI907" s="5"/>
      <c r="BJ907" s="5"/>
      <c r="BK907" s="5"/>
      <c r="BL907" s="5"/>
      <c r="BM907" s="5"/>
      <c r="BN907" s="5"/>
      <c r="BO907" s="5"/>
      <c r="BP907" s="5"/>
      <c r="BQ907" s="5"/>
      <c r="BR907" s="5"/>
      <c r="BS907" s="5"/>
      <c r="BT907" s="5"/>
      <c r="BU907" s="5"/>
    </row>
    <row r="908" spans="1:73" hidden="1" x14ac:dyDescent="0.25">
      <c r="A908" s="5"/>
      <c r="B908" s="5"/>
      <c r="C908" s="32" t="s">
        <v>2278</v>
      </c>
      <c r="D908" s="5"/>
      <c r="E908" s="5"/>
      <c r="F908" s="5"/>
      <c r="G908" s="5"/>
      <c r="H908" s="5"/>
      <c r="I908" s="5"/>
      <c r="J908" s="5"/>
      <c r="K908" s="5"/>
      <c r="L908" s="129"/>
      <c r="M908" s="129"/>
      <c r="N908" s="387"/>
      <c r="O908" s="379"/>
      <c r="P908" s="379"/>
      <c r="Q908" s="379"/>
      <c r="R908" s="379"/>
      <c r="S908" s="379"/>
      <c r="T908" s="379"/>
      <c r="U908" s="105"/>
      <c r="V908" s="105"/>
      <c r="W908" s="105"/>
      <c r="X908" s="105"/>
      <c r="Y908" s="5"/>
      <c r="Z908" s="5"/>
      <c r="AA908" s="5"/>
      <c r="AB908" s="5"/>
      <c r="AC908" s="5"/>
      <c r="AD908" s="5"/>
      <c r="AE908" s="5"/>
      <c r="AF908" s="5"/>
      <c r="AG908" s="5"/>
      <c r="AH908" s="5"/>
      <c r="AI908" s="5"/>
      <c r="AJ908" s="5"/>
      <c r="AK908" s="5"/>
      <c r="AL908" s="105" t="s">
        <v>2279</v>
      </c>
      <c r="AM908" s="5"/>
      <c r="AN908" s="5"/>
      <c r="AO908" s="5"/>
      <c r="AP908" s="5"/>
      <c r="AQ908" s="5"/>
      <c r="AR908" s="5"/>
      <c r="AS908" s="5"/>
      <c r="AT908" s="579" t="str">
        <f t="shared" si="35"/>
        <v/>
      </c>
      <c r="AU908" s="579"/>
      <c r="AV908" s="579" t="str">
        <f t="shared" si="36"/>
        <v>Yes</v>
      </c>
      <c r="AW908" s="579"/>
      <c r="AX908" s="109" t="s">
        <v>733</v>
      </c>
      <c r="AY908" s="5"/>
      <c r="AZ908" s="5"/>
      <c r="BA908" s="5"/>
      <c r="BB908" s="579" t="b">
        <f t="shared" si="37"/>
        <v>0</v>
      </c>
      <c r="BC908" s="579"/>
      <c r="BD908" s="5"/>
      <c r="BE908" s="5"/>
      <c r="BF908" s="5"/>
      <c r="BG908" s="5"/>
      <c r="BH908" s="5"/>
      <c r="BI908" s="5"/>
      <c r="BJ908" s="5"/>
      <c r="BK908" s="5"/>
      <c r="BL908" s="5"/>
      <c r="BM908" s="5"/>
      <c r="BN908" s="5"/>
      <c r="BO908" s="5"/>
      <c r="BP908" s="5"/>
      <c r="BQ908" s="5"/>
      <c r="BR908" s="5"/>
      <c r="BS908" s="5"/>
      <c r="BT908" s="5"/>
      <c r="BU908" s="5"/>
    </row>
    <row r="909" spans="1:73" hidden="1" x14ac:dyDescent="0.25">
      <c r="A909" s="5"/>
      <c r="B909" s="5"/>
      <c r="C909" s="32" t="s">
        <v>2280</v>
      </c>
      <c r="D909" s="5"/>
      <c r="E909" s="5"/>
      <c r="F909" s="5"/>
      <c r="G909" s="5"/>
      <c r="H909" s="5"/>
      <c r="I909" s="5"/>
      <c r="J909" s="5"/>
      <c r="K909" s="5"/>
      <c r="L909" s="129"/>
      <c r="M909" s="129"/>
      <c r="N909" s="387"/>
      <c r="O909" s="379"/>
      <c r="P909" s="379"/>
      <c r="Q909" s="379"/>
      <c r="R909" s="379"/>
      <c r="S909" s="379"/>
      <c r="T909" s="379"/>
      <c r="U909" s="105"/>
      <c r="V909" s="105"/>
      <c r="W909" s="105"/>
      <c r="X909" s="105"/>
      <c r="Y909" s="5"/>
      <c r="Z909" s="5"/>
      <c r="AA909" s="5"/>
      <c r="AB909" s="5"/>
      <c r="AC909" s="5"/>
      <c r="AD909" s="5"/>
      <c r="AE909" s="5"/>
      <c r="AF909" s="5"/>
      <c r="AG909" s="5"/>
      <c r="AH909" s="5"/>
      <c r="AI909" s="5"/>
      <c r="AJ909" s="5"/>
      <c r="AK909" s="5"/>
      <c r="AL909" s="110" t="s">
        <v>2281</v>
      </c>
      <c r="AM909" s="5"/>
      <c r="AN909" s="5"/>
      <c r="AO909" s="5"/>
      <c r="AP909" s="5"/>
      <c r="AQ909" s="5"/>
      <c r="AR909" s="5"/>
      <c r="AS909" s="5"/>
      <c r="AT909" s="579" t="str">
        <f t="shared" si="35"/>
        <v/>
      </c>
      <c r="AU909" s="579"/>
      <c r="AV909" s="579" t="str">
        <f t="shared" si="36"/>
        <v>Yes</v>
      </c>
      <c r="AW909" s="579"/>
      <c r="AX909" s="108" t="s">
        <v>725</v>
      </c>
      <c r="AY909" s="5"/>
      <c r="AZ909" s="5"/>
      <c r="BA909" s="5"/>
      <c r="BB909" s="579" t="b">
        <f t="shared" si="37"/>
        <v>0</v>
      </c>
      <c r="BC909" s="579"/>
      <c r="BD909" s="5"/>
      <c r="BE909" s="5"/>
      <c r="BF909" s="5"/>
      <c r="BG909" s="5"/>
      <c r="BH909" s="5"/>
      <c r="BI909" s="5"/>
      <c r="BJ909" s="5"/>
      <c r="BK909" s="5"/>
      <c r="BL909" s="5"/>
      <c r="BM909" s="5"/>
      <c r="BN909" s="5"/>
      <c r="BO909" s="5"/>
      <c r="BP909" s="5"/>
      <c r="BQ909" s="5"/>
      <c r="BR909" s="5"/>
      <c r="BS909" s="5"/>
      <c r="BT909" s="5"/>
      <c r="BU909" s="5"/>
    </row>
    <row r="910" spans="1:73" hidden="1" x14ac:dyDescent="0.25">
      <c r="A910" s="5"/>
      <c r="B910" s="5"/>
      <c r="C910" s="32" t="s">
        <v>2282</v>
      </c>
      <c r="D910" s="5"/>
      <c r="E910" s="5"/>
      <c r="F910" s="5"/>
      <c r="G910" s="5"/>
      <c r="H910" s="5"/>
      <c r="I910" s="5"/>
      <c r="J910" s="5"/>
      <c r="K910" s="5"/>
      <c r="L910" s="129"/>
      <c r="M910" s="129"/>
      <c r="N910" s="387"/>
      <c r="O910" s="379"/>
      <c r="P910" s="379"/>
      <c r="Q910" s="379"/>
      <c r="R910" s="379"/>
      <c r="S910" s="379"/>
      <c r="T910" s="379"/>
      <c r="U910" s="105"/>
      <c r="V910" s="105"/>
      <c r="W910" s="105"/>
      <c r="X910" s="105"/>
      <c r="Y910" s="5"/>
      <c r="Z910" s="5"/>
      <c r="AA910" s="5"/>
      <c r="AB910" s="5"/>
      <c r="AC910" s="5"/>
      <c r="AD910" s="5"/>
      <c r="AE910" s="5"/>
      <c r="AF910" s="5"/>
      <c r="AG910" s="5"/>
      <c r="AH910" s="5"/>
      <c r="AI910" s="5"/>
      <c r="AJ910" s="5"/>
      <c r="AK910" s="5"/>
      <c r="AL910" s="105" t="s">
        <v>2283</v>
      </c>
      <c r="AM910" s="5"/>
      <c r="AN910" s="5"/>
      <c r="AO910" s="5"/>
      <c r="AP910" s="5"/>
      <c r="AQ910" s="5"/>
      <c r="AR910" s="5"/>
      <c r="AS910" s="5"/>
      <c r="AT910" s="579" t="str">
        <f t="shared" si="35"/>
        <v/>
      </c>
      <c r="AU910" s="579"/>
      <c r="AV910" s="579" t="str">
        <f t="shared" si="36"/>
        <v>Yes</v>
      </c>
      <c r="AW910" s="579"/>
      <c r="AX910" s="109" t="s">
        <v>725</v>
      </c>
      <c r="AY910" s="5"/>
      <c r="AZ910" s="5"/>
      <c r="BA910" s="5"/>
      <c r="BB910" s="579" t="b">
        <f t="shared" si="37"/>
        <v>0</v>
      </c>
      <c r="BC910" s="579"/>
      <c r="BD910" s="5"/>
      <c r="BE910" s="5"/>
      <c r="BF910" s="5"/>
      <c r="BG910" s="5"/>
      <c r="BH910" s="5"/>
      <c r="BI910" s="5"/>
      <c r="BJ910" s="5"/>
      <c r="BK910" s="5"/>
      <c r="BL910" s="5"/>
      <c r="BM910" s="5"/>
      <c r="BN910" s="5"/>
      <c r="BO910" s="5"/>
      <c r="BP910" s="5"/>
      <c r="BQ910" s="5"/>
      <c r="BR910" s="5"/>
      <c r="BS910" s="5"/>
      <c r="BT910" s="5"/>
      <c r="BU910" s="5"/>
    </row>
    <row r="911" spans="1:73" hidden="1" x14ac:dyDescent="0.25">
      <c r="A911" s="5"/>
      <c r="B911" s="5"/>
      <c r="C911" s="32" t="s">
        <v>2284</v>
      </c>
      <c r="D911" s="5"/>
      <c r="E911" s="5"/>
      <c r="F911" s="5"/>
      <c r="G911" s="5"/>
      <c r="H911" s="5"/>
      <c r="I911" s="5"/>
      <c r="J911" s="5"/>
      <c r="K911" s="5"/>
      <c r="L911" s="129"/>
      <c r="M911" s="129"/>
      <c r="N911" s="387"/>
      <c r="O911" s="379"/>
      <c r="P911" s="379"/>
      <c r="Q911" s="379"/>
      <c r="R911" s="379"/>
      <c r="S911" s="379"/>
      <c r="T911" s="379"/>
      <c r="U911" s="105"/>
      <c r="V911" s="105"/>
      <c r="W911" s="105"/>
      <c r="X911" s="105"/>
      <c r="Y911" s="5"/>
      <c r="Z911" s="5"/>
      <c r="AA911" s="5"/>
      <c r="AB911" s="5"/>
      <c r="AC911" s="5"/>
      <c r="AD911" s="5"/>
      <c r="AE911" s="5"/>
      <c r="AF911" s="5"/>
      <c r="AG911" s="5"/>
      <c r="AH911" s="5"/>
      <c r="AI911" s="5"/>
      <c r="AJ911" s="5"/>
      <c r="AK911" s="5"/>
      <c r="AL911" s="105" t="s">
        <v>2285</v>
      </c>
      <c r="AM911" s="5"/>
      <c r="AN911" s="5"/>
      <c r="AO911" s="5"/>
      <c r="AP911" s="5"/>
      <c r="AQ911" s="5"/>
      <c r="AR911" s="5"/>
      <c r="AS911" s="5"/>
      <c r="AT911" s="579" t="str">
        <f t="shared" si="35"/>
        <v/>
      </c>
      <c r="AU911" s="579"/>
      <c r="AV911" s="579" t="str">
        <f t="shared" si="36"/>
        <v>No</v>
      </c>
      <c r="AW911" s="579"/>
      <c r="AX911" s="109" t="s">
        <v>729</v>
      </c>
      <c r="AY911" s="5"/>
      <c r="AZ911" s="5"/>
      <c r="BA911" s="5"/>
      <c r="BB911" s="579" t="b">
        <f t="shared" si="37"/>
        <v>0</v>
      </c>
      <c r="BC911" s="579"/>
      <c r="BD911" s="5"/>
      <c r="BE911" s="5"/>
      <c r="BF911" s="5"/>
      <c r="BG911" s="5"/>
      <c r="BH911" s="5"/>
      <c r="BI911" s="5"/>
      <c r="BJ911" s="5"/>
      <c r="BK911" s="5"/>
      <c r="BL911" s="5"/>
      <c r="BM911" s="5"/>
      <c r="BN911" s="5"/>
      <c r="BO911" s="5"/>
      <c r="BP911" s="5"/>
      <c r="BQ911" s="5"/>
      <c r="BR911" s="5"/>
      <c r="BS911" s="5"/>
      <c r="BT911" s="5"/>
      <c r="BU911" s="5"/>
    </row>
    <row r="912" spans="1:73" hidden="1" x14ac:dyDescent="0.25">
      <c r="A912" s="5"/>
      <c r="B912" s="5"/>
      <c r="C912" s="32" t="s">
        <v>2286</v>
      </c>
      <c r="D912" s="5"/>
      <c r="E912" s="5"/>
      <c r="F912" s="5"/>
      <c r="G912" s="5"/>
      <c r="H912" s="5"/>
      <c r="I912" s="5"/>
      <c r="J912" s="5"/>
      <c r="K912" s="5"/>
      <c r="L912" s="129"/>
      <c r="M912" s="129"/>
      <c r="N912" s="387"/>
      <c r="O912" s="379"/>
      <c r="P912" s="379"/>
      <c r="Q912" s="379"/>
      <c r="R912" s="379"/>
      <c r="S912" s="379"/>
      <c r="T912" s="379"/>
      <c r="U912" s="105"/>
      <c r="V912" s="105"/>
      <c r="W912" s="105"/>
      <c r="X912" s="105"/>
      <c r="Y912" s="5"/>
      <c r="Z912" s="5"/>
      <c r="AA912" s="5"/>
      <c r="AB912" s="5"/>
      <c r="AC912" s="5"/>
      <c r="AD912" s="5"/>
      <c r="AE912" s="5"/>
      <c r="AF912" s="5"/>
      <c r="AG912" s="5"/>
      <c r="AH912" s="5"/>
      <c r="AI912" s="5"/>
      <c r="AJ912" s="5"/>
      <c r="AK912" s="5"/>
      <c r="AL912" s="105" t="s">
        <v>829</v>
      </c>
      <c r="AM912" s="5"/>
      <c r="AN912" s="5"/>
      <c r="AO912" s="5"/>
      <c r="AP912" s="5"/>
      <c r="AQ912" s="5"/>
      <c r="AR912" s="5"/>
      <c r="AS912" s="5"/>
      <c r="AT912" s="579" t="str">
        <f t="shared" si="35"/>
        <v/>
      </c>
      <c r="AU912" s="579"/>
      <c r="AV912" s="579" t="str">
        <f t="shared" si="36"/>
        <v>Yes</v>
      </c>
      <c r="AW912" s="579"/>
      <c r="AX912" s="109" t="s">
        <v>733</v>
      </c>
      <c r="AY912" s="5"/>
      <c r="AZ912" s="5"/>
      <c r="BA912" s="5"/>
      <c r="BB912" s="579" t="b">
        <f t="shared" si="37"/>
        <v>0</v>
      </c>
      <c r="BC912" s="579"/>
      <c r="BD912" s="5"/>
      <c r="BE912" s="5"/>
      <c r="BF912" s="5"/>
      <c r="BG912" s="5"/>
      <c r="BH912" s="5"/>
      <c r="BI912" s="5"/>
      <c r="BJ912" s="5"/>
      <c r="BK912" s="5"/>
      <c r="BL912" s="5"/>
      <c r="BM912" s="5"/>
      <c r="BN912" s="5"/>
      <c r="BO912" s="5"/>
      <c r="BP912" s="5"/>
      <c r="BQ912" s="5"/>
      <c r="BR912" s="5"/>
      <c r="BS912" s="5"/>
      <c r="BT912" s="5"/>
      <c r="BU912" s="5"/>
    </row>
    <row r="913" spans="1:73" hidden="1" x14ac:dyDescent="0.25">
      <c r="A913" s="5"/>
      <c r="B913" s="5"/>
      <c r="C913" s="32" t="s">
        <v>2287</v>
      </c>
      <c r="D913" s="5"/>
      <c r="E913" s="5"/>
      <c r="F913" s="5"/>
      <c r="G913" s="5"/>
      <c r="H913" s="5"/>
      <c r="I913" s="5"/>
      <c r="J913" s="5"/>
      <c r="K913" s="5"/>
      <c r="L913" s="129"/>
      <c r="M913" s="129"/>
      <c r="N913" s="387"/>
      <c r="O913" s="379"/>
      <c r="P913" s="379"/>
      <c r="Q913" s="379"/>
      <c r="R913" s="379"/>
      <c r="S913" s="379"/>
      <c r="T913" s="379"/>
      <c r="U913" s="105"/>
      <c r="V913" s="105"/>
      <c r="W913" s="105"/>
      <c r="X913" s="105"/>
      <c r="Y913" s="5"/>
      <c r="Z913" s="5"/>
      <c r="AA913" s="5"/>
      <c r="AB913" s="5"/>
      <c r="AC913" s="5"/>
      <c r="AD913" s="5"/>
      <c r="AE913" s="5"/>
      <c r="AF913" s="5"/>
      <c r="AG913" s="5"/>
      <c r="AH913" s="5"/>
      <c r="AI913" s="5"/>
      <c r="AJ913" s="5"/>
      <c r="AK913" s="5"/>
      <c r="AL913" s="105" t="s">
        <v>2018</v>
      </c>
      <c r="AM913" s="5"/>
      <c r="AN913" s="5"/>
      <c r="AO913" s="5"/>
      <c r="AP913" s="5"/>
      <c r="AQ913" s="5"/>
      <c r="AR913" s="5"/>
      <c r="AS913" s="5"/>
      <c r="AT913" s="579" t="str">
        <f t="shared" si="35"/>
        <v/>
      </c>
      <c r="AU913" s="579"/>
      <c r="AV913" s="579" t="str">
        <f t="shared" si="36"/>
        <v>Yes</v>
      </c>
      <c r="AW913" s="579"/>
      <c r="AX913" s="109" t="s">
        <v>733</v>
      </c>
      <c r="AY913" s="5"/>
      <c r="AZ913" s="5"/>
      <c r="BA913" s="5"/>
      <c r="BB913" s="579" t="b">
        <f t="shared" si="37"/>
        <v>0</v>
      </c>
      <c r="BC913" s="579"/>
      <c r="BD913" s="5"/>
      <c r="BE913" s="5"/>
      <c r="BF913" s="5"/>
      <c r="BG913" s="5"/>
      <c r="BH913" s="5"/>
      <c r="BI913" s="5"/>
      <c r="BJ913" s="5"/>
      <c r="BK913" s="5"/>
      <c r="BL913" s="5"/>
      <c r="BM913" s="5"/>
      <c r="BN913" s="5"/>
      <c r="BO913" s="5"/>
      <c r="BP913" s="5"/>
      <c r="BQ913" s="5"/>
      <c r="BR913" s="5"/>
      <c r="BS913" s="5"/>
      <c r="BT913" s="5"/>
      <c r="BU913" s="5"/>
    </row>
    <row r="914" spans="1:73" hidden="1" x14ac:dyDescent="0.25">
      <c r="A914" s="5"/>
      <c r="B914" s="5"/>
      <c r="C914" s="107" t="s">
        <v>2288</v>
      </c>
      <c r="D914" s="5"/>
      <c r="E914" s="5"/>
      <c r="F914" s="5"/>
      <c r="G914" s="5"/>
      <c r="H914" s="5"/>
      <c r="I914" s="5"/>
      <c r="J914" s="5"/>
      <c r="K914" s="5"/>
      <c r="L914" s="129"/>
      <c r="M914" s="129"/>
      <c r="N914" s="387"/>
      <c r="O914" s="379"/>
      <c r="P914" s="379"/>
      <c r="Q914" s="379"/>
      <c r="R914" s="379"/>
      <c r="S914" s="379"/>
      <c r="T914" s="379"/>
      <c r="U914" s="105"/>
      <c r="V914" s="105"/>
      <c r="W914" s="105"/>
      <c r="X914" s="105"/>
      <c r="Y914" s="5"/>
      <c r="Z914" s="5"/>
      <c r="AA914" s="5"/>
      <c r="AB914" s="5"/>
      <c r="AC914" s="5"/>
      <c r="AD914" s="5"/>
      <c r="AE914" s="5"/>
      <c r="AF914" s="5"/>
      <c r="AG914" s="5"/>
      <c r="AH914" s="5"/>
      <c r="AI914" s="5"/>
      <c r="AJ914" s="5"/>
      <c r="AK914" s="5"/>
      <c r="AL914" s="105" t="s">
        <v>2289</v>
      </c>
      <c r="AM914" s="5"/>
      <c r="AN914" s="5"/>
      <c r="AO914" s="5"/>
      <c r="AP914" s="5"/>
      <c r="AQ914" s="5"/>
      <c r="AR914" s="5"/>
      <c r="AS914" s="5"/>
      <c r="AT914" s="579" t="str">
        <f t="shared" si="35"/>
        <v/>
      </c>
      <c r="AU914" s="579"/>
      <c r="AV914" s="579" t="str">
        <f t="shared" si="36"/>
        <v>Yes</v>
      </c>
      <c r="AW914" s="579"/>
      <c r="AX914" s="108" t="s">
        <v>725</v>
      </c>
      <c r="AY914" s="5"/>
      <c r="AZ914" s="5"/>
      <c r="BA914" s="5"/>
      <c r="BB914" s="579" t="b">
        <f t="shared" si="37"/>
        <v>0</v>
      </c>
      <c r="BC914" s="579"/>
      <c r="BD914" s="5"/>
      <c r="BE914" s="5"/>
      <c r="BF914" s="5"/>
      <c r="BG914" s="5"/>
      <c r="BH914" s="5"/>
      <c r="BI914" s="5"/>
      <c r="BJ914" s="5"/>
      <c r="BK914" s="5"/>
      <c r="BL914" s="5"/>
      <c r="BM914" s="5"/>
      <c r="BN914" s="5"/>
      <c r="BO914" s="5"/>
      <c r="BP914" s="5"/>
      <c r="BQ914" s="5"/>
      <c r="BR914" s="5"/>
      <c r="BS914" s="5"/>
      <c r="BT914" s="5"/>
      <c r="BU914" s="5"/>
    </row>
    <row r="915" spans="1:73" hidden="1" x14ac:dyDescent="0.25">
      <c r="A915" s="5"/>
      <c r="B915" s="5"/>
      <c r="C915" s="32" t="s">
        <v>2290</v>
      </c>
      <c r="D915" s="5"/>
      <c r="E915" s="5"/>
      <c r="F915" s="5"/>
      <c r="G915" s="5"/>
      <c r="H915" s="5"/>
      <c r="I915" s="5"/>
      <c r="J915" s="5"/>
      <c r="K915" s="5"/>
      <c r="L915" s="129"/>
      <c r="M915" s="129"/>
      <c r="N915" s="387"/>
      <c r="O915" s="379"/>
      <c r="P915" s="379"/>
      <c r="Q915" s="379"/>
      <c r="R915" s="379"/>
      <c r="S915" s="379"/>
      <c r="T915" s="379"/>
      <c r="U915" s="105"/>
      <c r="V915" s="105"/>
      <c r="W915" s="105"/>
      <c r="X915" s="105"/>
      <c r="Y915" s="5"/>
      <c r="Z915" s="5"/>
      <c r="AA915" s="5"/>
      <c r="AB915" s="5"/>
      <c r="AC915" s="5"/>
      <c r="AD915" s="5"/>
      <c r="AE915" s="5"/>
      <c r="AF915" s="5"/>
      <c r="AG915" s="5"/>
      <c r="AH915" s="5"/>
      <c r="AI915" s="5"/>
      <c r="AJ915" s="5"/>
      <c r="AK915" s="5"/>
      <c r="AL915" s="110" t="s">
        <v>2291</v>
      </c>
      <c r="AM915" s="5"/>
      <c r="AN915" s="5"/>
      <c r="AO915" s="5"/>
      <c r="AP915" s="5"/>
      <c r="AQ915" s="5"/>
      <c r="AR915" s="5"/>
      <c r="AS915" s="5"/>
      <c r="AT915" s="579" t="str">
        <f t="shared" si="35"/>
        <v/>
      </c>
      <c r="AU915" s="579"/>
      <c r="AV915" s="579" t="str">
        <f t="shared" si="36"/>
        <v>Yes</v>
      </c>
      <c r="AW915" s="579"/>
      <c r="AX915" s="108" t="s">
        <v>725</v>
      </c>
      <c r="AY915" s="5"/>
      <c r="AZ915" s="5"/>
      <c r="BA915" s="5"/>
      <c r="BB915" s="579" t="b">
        <f t="shared" si="37"/>
        <v>0</v>
      </c>
      <c r="BC915" s="579"/>
      <c r="BD915" s="5"/>
      <c r="BE915" s="5"/>
      <c r="BF915" s="5"/>
      <c r="BG915" s="5"/>
      <c r="BH915" s="5"/>
      <c r="BI915" s="5"/>
      <c r="BJ915" s="5"/>
      <c r="BK915" s="5"/>
      <c r="BL915" s="5"/>
      <c r="BM915" s="5"/>
      <c r="BN915" s="5"/>
      <c r="BO915" s="5"/>
      <c r="BP915" s="5"/>
      <c r="BQ915" s="5"/>
      <c r="BR915" s="5"/>
      <c r="BS915" s="5"/>
      <c r="BT915" s="5"/>
      <c r="BU915" s="5"/>
    </row>
    <row r="916" spans="1:73" hidden="1" x14ac:dyDescent="0.25">
      <c r="A916" s="5"/>
      <c r="B916" s="5"/>
      <c r="C916" s="32" t="s">
        <v>2292</v>
      </c>
      <c r="D916" s="5"/>
      <c r="E916" s="5"/>
      <c r="F916" s="5"/>
      <c r="G916" s="5"/>
      <c r="H916" s="5"/>
      <c r="I916" s="5"/>
      <c r="J916" s="5"/>
      <c r="K916" s="5"/>
      <c r="L916" s="129"/>
      <c r="M916" s="129"/>
      <c r="N916" s="387"/>
      <c r="O916" s="379"/>
      <c r="P916" s="379"/>
      <c r="Q916" s="379"/>
      <c r="R916" s="379"/>
      <c r="S916" s="379"/>
      <c r="T916" s="379"/>
      <c r="U916" s="105"/>
      <c r="V916" s="105"/>
      <c r="W916" s="105"/>
      <c r="X916" s="105"/>
      <c r="Y916" s="5"/>
      <c r="Z916" s="5"/>
      <c r="AA916" s="5"/>
      <c r="AB916" s="5"/>
      <c r="AC916" s="5"/>
      <c r="AD916" s="5"/>
      <c r="AE916" s="5"/>
      <c r="AF916" s="5"/>
      <c r="AG916" s="5"/>
      <c r="AH916" s="5"/>
      <c r="AI916" s="5"/>
      <c r="AJ916" s="5"/>
      <c r="AK916" s="5"/>
      <c r="AL916" s="105" t="s">
        <v>2293</v>
      </c>
      <c r="AM916" s="5"/>
      <c r="AN916" s="5"/>
      <c r="AO916" s="5"/>
      <c r="AP916" s="5"/>
      <c r="AQ916" s="5"/>
      <c r="AR916" s="5"/>
      <c r="AS916" s="5"/>
      <c r="AT916" s="579" t="str">
        <f t="shared" si="35"/>
        <v/>
      </c>
      <c r="AU916" s="579"/>
      <c r="AV916" s="579" t="str">
        <f t="shared" si="36"/>
        <v>Yes</v>
      </c>
      <c r="AW916" s="579"/>
      <c r="AX916" s="109" t="s">
        <v>733</v>
      </c>
      <c r="AY916" s="5"/>
      <c r="AZ916" s="5"/>
      <c r="BA916" s="5"/>
      <c r="BB916" s="579" t="b">
        <f t="shared" si="37"/>
        <v>0</v>
      </c>
      <c r="BC916" s="579"/>
      <c r="BD916" s="5"/>
      <c r="BE916" s="5"/>
      <c r="BF916" s="5"/>
      <c r="BG916" s="5"/>
      <c r="BH916" s="5"/>
      <c r="BI916" s="5"/>
      <c r="BJ916" s="5"/>
      <c r="BK916" s="5"/>
      <c r="BL916" s="5"/>
      <c r="BM916" s="5"/>
      <c r="BN916" s="5"/>
      <c r="BO916" s="5"/>
      <c r="BP916" s="5"/>
      <c r="BQ916" s="5"/>
      <c r="BR916" s="5"/>
      <c r="BS916" s="5"/>
      <c r="BT916" s="5"/>
      <c r="BU916" s="5"/>
    </row>
    <row r="917" spans="1:73" hidden="1" x14ac:dyDescent="0.25">
      <c r="A917" s="5"/>
      <c r="B917" s="5"/>
      <c r="C917" s="32" t="s">
        <v>2294</v>
      </c>
      <c r="D917" s="5"/>
      <c r="E917" s="5"/>
      <c r="F917" s="5"/>
      <c r="G917" s="5"/>
      <c r="H917" s="5"/>
      <c r="I917" s="5"/>
      <c r="J917" s="5"/>
      <c r="K917" s="5"/>
      <c r="L917" s="129"/>
      <c r="M917" s="129"/>
      <c r="N917" s="387"/>
      <c r="O917" s="379"/>
      <c r="P917" s="379"/>
      <c r="Q917" s="379"/>
      <c r="R917" s="379"/>
      <c r="S917" s="379"/>
      <c r="T917" s="379"/>
      <c r="U917" s="105"/>
      <c r="V917" s="105"/>
      <c r="W917" s="105"/>
      <c r="X917" s="105"/>
      <c r="Y917" s="5"/>
      <c r="Z917" s="5"/>
      <c r="AA917" s="5"/>
      <c r="AB917" s="5"/>
      <c r="AC917" s="5"/>
      <c r="AD917" s="5"/>
      <c r="AE917" s="5"/>
      <c r="AF917" s="5"/>
      <c r="AG917" s="5"/>
      <c r="AH917" s="5"/>
      <c r="AI917" s="5"/>
      <c r="AJ917" s="5"/>
      <c r="AK917" s="5"/>
      <c r="AL917" s="105" t="s">
        <v>2295</v>
      </c>
      <c r="AM917" s="5"/>
      <c r="AN917" s="5"/>
      <c r="AO917" s="5"/>
      <c r="AP917" s="5"/>
      <c r="AQ917" s="5"/>
      <c r="AR917" s="5"/>
      <c r="AS917" s="5"/>
      <c r="AT917" s="579" t="str">
        <f t="shared" si="35"/>
        <v/>
      </c>
      <c r="AU917" s="579"/>
      <c r="AV917" s="579" t="str">
        <f t="shared" si="36"/>
        <v>Yes</v>
      </c>
      <c r="AW917" s="579"/>
      <c r="AX917" s="109" t="s">
        <v>725</v>
      </c>
      <c r="AY917" s="5"/>
      <c r="AZ917" s="5"/>
      <c r="BA917" s="5"/>
      <c r="BB917" s="579" t="b">
        <f t="shared" si="37"/>
        <v>0</v>
      </c>
      <c r="BC917" s="579"/>
      <c r="BD917" s="5"/>
      <c r="BE917" s="5"/>
      <c r="BF917" s="5"/>
      <c r="BG917" s="5"/>
      <c r="BH917" s="5"/>
      <c r="BI917" s="5"/>
      <c r="BJ917" s="5"/>
      <c r="BK917" s="5"/>
      <c r="BL917" s="5"/>
      <c r="BM917" s="5"/>
      <c r="BN917" s="5"/>
      <c r="BO917" s="5"/>
      <c r="BP917" s="5"/>
      <c r="BQ917" s="5"/>
      <c r="BR917" s="5"/>
      <c r="BS917" s="5"/>
      <c r="BT917" s="5"/>
      <c r="BU917" s="5"/>
    </row>
    <row r="918" spans="1:73" hidden="1" x14ac:dyDescent="0.25">
      <c r="A918" s="5"/>
      <c r="B918" s="5"/>
      <c r="C918" s="32" t="s">
        <v>2296</v>
      </c>
      <c r="D918" s="5"/>
      <c r="E918" s="5"/>
      <c r="F918" s="5"/>
      <c r="G918" s="5"/>
      <c r="H918" s="5"/>
      <c r="I918" s="5"/>
      <c r="J918" s="5"/>
      <c r="K918" s="5"/>
      <c r="L918" s="129"/>
      <c r="M918" s="129"/>
      <c r="N918" s="387"/>
      <c r="O918" s="379"/>
      <c r="P918" s="379"/>
      <c r="Q918" s="379"/>
      <c r="R918" s="379"/>
      <c r="S918" s="379"/>
      <c r="T918" s="379"/>
      <c r="U918" s="105"/>
      <c r="V918" s="105"/>
      <c r="W918" s="105"/>
      <c r="X918" s="105"/>
      <c r="Y918" s="5"/>
      <c r="Z918" s="5"/>
      <c r="AA918" s="5"/>
      <c r="AB918" s="5"/>
      <c r="AC918" s="5"/>
      <c r="AD918" s="5"/>
      <c r="AE918" s="5"/>
      <c r="AF918" s="5"/>
      <c r="AG918" s="5"/>
      <c r="AH918" s="5"/>
      <c r="AI918" s="5"/>
      <c r="AJ918" s="5"/>
      <c r="AK918" s="5"/>
      <c r="AL918" s="110" t="s">
        <v>2297</v>
      </c>
      <c r="AM918" s="5"/>
      <c r="AN918" s="5"/>
      <c r="AO918" s="5"/>
      <c r="AP918" s="5"/>
      <c r="AQ918" s="5"/>
      <c r="AR918" s="5"/>
      <c r="AS918" s="5"/>
      <c r="AT918" s="579" t="str">
        <f t="shared" si="35"/>
        <v/>
      </c>
      <c r="AU918" s="579"/>
      <c r="AV918" s="579" t="str">
        <f t="shared" si="36"/>
        <v>Yes</v>
      </c>
      <c r="AW918" s="579"/>
      <c r="AX918" s="108" t="s">
        <v>725</v>
      </c>
      <c r="AY918" s="5"/>
      <c r="AZ918" s="5"/>
      <c r="BA918" s="5"/>
      <c r="BB918" s="579" t="b">
        <f t="shared" si="37"/>
        <v>0</v>
      </c>
      <c r="BC918" s="579"/>
      <c r="BD918" s="5"/>
      <c r="BE918" s="5"/>
      <c r="BF918" s="5"/>
      <c r="BG918" s="5"/>
      <c r="BH918" s="5"/>
      <c r="BI918" s="5"/>
      <c r="BJ918" s="5"/>
      <c r="BK918" s="5"/>
      <c r="BL918" s="5"/>
      <c r="BM918" s="5"/>
      <c r="BN918" s="5"/>
      <c r="BO918" s="5"/>
      <c r="BP918" s="5"/>
      <c r="BQ918" s="5"/>
      <c r="BR918" s="5"/>
      <c r="BS918" s="5"/>
      <c r="BT918" s="5"/>
      <c r="BU918" s="5"/>
    </row>
    <row r="919" spans="1:73" hidden="1" x14ac:dyDescent="0.25">
      <c r="A919" s="5"/>
      <c r="B919" s="5"/>
      <c r="C919" s="32" t="s">
        <v>2298</v>
      </c>
      <c r="D919" s="5"/>
      <c r="E919" s="5"/>
      <c r="F919" s="5"/>
      <c r="G919" s="5"/>
      <c r="H919" s="5"/>
      <c r="I919" s="5"/>
      <c r="J919" s="5"/>
      <c r="K919" s="5"/>
      <c r="L919" s="129"/>
      <c r="M919" s="129"/>
      <c r="N919" s="387"/>
      <c r="O919" s="379"/>
      <c r="P919" s="379"/>
      <c r="Q919" s="379"/>
      <c r="R919" s="379"/>
      <c r="S919" s="379"/>
      <c r="T919" s="379"/>
      <c r="U919" s="105"/>
      <c r="V919" s="105"/>
      <c r="W919" s="105"/>
      <c r="X919" s="105"/>
      <c r="Y919" s="5"/>
      <c r="Z919" s="5"/>
      <c r="AA919" s="5"/>
      <c r="AB919" s="5"/>
      <c r="AC919" s="5"/>
      <c r="AD919" s="5"/>
      <c r="AE919" s="5"/>
      <c r="AF919" s="5"/>
      <c r="AG919" s="5"/>
      <c r="AH919" s="5"/>
      <c r="AI919" s="5"/>
      <c r="AJ919" s="5"/>
      <c r="AK919" s="5"/>
      <c r="AL919" s="105" t="s">
        <v>2299</v>
      </c>
      <c r="AM919" s="5"/>
      <c r="AN919" s="5"/>
      <c r="AO919" s="5"/>
      <c r="AP919" s="5"/>
      <c r="AQ919" s="5"/>
      <c r="AR919" s="5"/>
      <c r="AS919" s="5"/>
      <c r="AT919" s="579" t="str">
        <f t="shared" si="35"/>
        <v/>
      </c>
      <c r="AU919" s="579"/>
      <c r="AV919" s="579" t="str">
        <f t="shared" si="36"/>
        <v>Yes</v>
      </c>
      <c r="AW919" s="579"/>
      <c r="AX919" s="109" t="s">
        <v>733</v>
      </c>
      <c r="AY919" s="5"/>
      <c r="AZ919" s="5"/>
      <c r="BA919" s="5"/>
      <c r="BB919" s="579" t="b">
        <f t="shared" si="37"/>
        <v>0</v>
      </c>
      <c r="BC919" s="579"/>
      <c r="BD919" s="5"/>
      <c r="BE919" s="5"/>
      <c r="BF919" s="5"/>
      <c r="BG919" s="5"/>
      <c r="BH919" s="5"/>
      <c r="BI919" s="5"/>
      <c r="BJ919" s="5"/>
      <c r="BK919" s="5"/>
      <c r="BL919" s="5"/>
      <c r="BM919" s="5"/>
      <c r="BN919" s="5"/>
      <c r="BO919" s="5"/>
      <c r="BP919" s="5"/>
      <c r="BQ919" s="5"/>
      <c r="BR919" s="5"/>
      <c r="BS919" s="5"/>
      <c r="BT919" s="5"/>
      <c r="BU919" s="5"/>
    </row>
    <row r="920" spans="1:73" hidden="1" x14ac:dyDescent="0.25">
      <c r="A920" s="5"/>
      <c r="B920" s="5"/>
      <c r="C920" s="32" t="s">
        <v>2300</v>
      </c>
      <c r="D920" s="5"/>
      <c r="E920" s="5"/>
      <c r="F920" s="5"/>
      <c r="G920" s="5"/>
      <c r="H920" s="5"/>
      <c r="I920" s="5"/>
      <c r="J920" s="5"/>
      <c r="K920" s="5"/>
      <c r="L920" s="129"/>
      <c r="M920" s="129"/>
      <c r="N920" s="387"/>
      <c r="O920" s="379"/>
      <c r="P920" s="379"/>
      <c r="Q920" s="379"/>
      <c r="R920" s="379"/>
      <c r="S920" s="379"/>
      <c r="T920" s="379"/>
      <c r="U920" s="105"/>
      <c r="V920" s="105"/>
      <c r="W920" s="105"/>
      <c r="X920" s="105"/>
      <c r="Y920" s="5"/>
      <c r="Z920" s="5"/>
      <c r="AA920" s="5"/>
      <c r="AB920" s="5"/>
      <c r="AC920" s="5"/>
      <c r="AD920" s="5"/>
      <c r="AE920" s="5"/>
      <c r="AF920" s="5"/>
      <c r="AG920" s="5"/>
      <c r="AH920" s="5"/>
      <c r="AI920" s="5"/>
      <c r="AJ920" s="5"/>
      <c r="AK920" s="5"/>
      <c r="AL920" s="110" t="s">
        <v>2301</v>
      </c>
      <c r="AM920" s="5"/>
      <c r="AN920" s="5"/>
      <c r="AO920" s="5"/>
      <c r="AP920" s="5"/>
      <c r="AQ920" s="5"/>
      <c r="AR920" s="5"/>
      <c r="AS920" s="5"/>
      <c r="AT920" s="579" t="str">
        <f t="shared" si="35"/>
        <v/>
      </c>
      <c r="AU920" s="579"/>
      <c r="AV920" s="579" t="str">
        <f t="shared" si="36"/>
        <v>Yes</v>
      </c>
      <c r="AW920" s="579"/>
      <c r="AX920" s="108" t="s">
        <v>725</v>
      </c>
      <c r="AY920" s="5"/>
      <c r="AZ920" s="5"/>
      <c r="BA920" s="5"/>
      <c r="BB920" s="579" t="b">
        <f t="shared" si="37"/>
        <v>0</v>
      </c>
      <c r="BC920" s="579"/>
      <c r="BD920" s="5"/>
      <c r="BE920" s="5"/>
      <c r="BF920" s="5"/>
      <c r="BG920" s="5"/>
      <c r="BH920" s="5"/>
      <c r="BI920" s="5"/>
      <c r="BJ920" s="5"/>
      <c r="BK920" s="5"/>
      <c r="BL920" s="5"/>
      <c r="BM920" s="5"/>
      <c r="BN920" s="5"/>
      <c r="BO920" s="5"/>
      <c r="BP920" s="5"/>
      <c r="BQ920" s="5"/>
      <c r="BR920" s="5"/>
      <c r="BS920" s="5"/>
      <c r="BT920" s="5"/>
      <c r="BU920" s="5"/>
    </row>
    <row r="921" spans="1:73" hidden="1" x14ac:dyDescent="0.25">
      <c r="A921" s="5"/>
      <c r="B921" s="5"/>
      <c r="C921" s="32" t="s">
        <v>2302</v>
      </c>
      <c r="D921" s="5"/>
      <c r="E921" s="5"/>
      <c r="F921" s="5"/>
      <c r="G921" s="5"/>
      <c r="H921" s="5"/>
      <c r="I921" s="5"/>
      <c r="J921" s="5"/>
      <c r="K921" s="5"/>
      <c r="L921" s="129"/>
      <c r="M921" s="129"/>
      <c r="N921" s="387"/>
      <c r="O921" s="379"/>
      <c r="P921" s="379"/>
      <c r="Q921" s="379"/>
      <c r="R921" s="379"/>
      <c r="S921" s="379"/>
      <c r="T921" s="379"/>
      <c r="U921" s="105"/>
      <c r="V921" s="105"/>
      <c r="W921" s="105"/>
      <c r="X921" s="105"/>
      <c r="Y921" s="5"/>
      <c r="Z921" s="5"/>
      <c r="AA921" s="5"/>
      <c r="AB921" s="5"/>
      <c r="AC921" s="5"/>
      <c r="AD921" s="5"/>
      <c r="AE921" s="5"/>
      <c r="AF921" s="5"/>
      <c r="AG921" s="5"/>
      <c r="AH921" s="5"/>
      <c r="AI921" s="5"/>
      <c r="AJ921" s="5"/>
      <c r="AK921" s="5"/>
      <c r="AL921" s="105" t="s">
        <v>2303</v>
      </c>
      <c r="AM921" s="5"/>
      <c r="AN921" s="5"/>
      <c r="AO921" s="5"/>
      <c r="AP921" s="5"/>
      <c r="AQ921" s="5"/>
      <c r="AR921" s="5"/>
      <c r="AS921" s="5"/>
      <c r="AT921" s="579" t="str">
        <f t="shared" si="35"/>
        <v/>
      </c>
      <c r="AU921" s="579"/>
      <c r="AV921" s="579" t="str">
        <f t="shared" si="36"/>
        <v>No</v>
      </c>
      <c r="AW921" s="579"/>
      <c r="AX921" s="109" t="s">
        <v>729</v>
      </c>
      <c r="AY921" s="5"/>
      <c r="AZ921" s="5"/>
      <c r="BA921" s="5"/>
      <c r="BB921" s="579" t="b">
        <f t="shared" si="37"/>
        <v>0</v>
      </c>
      <c r="BC921" s="579"/>
      <c r="BD921" s="5"/>
      <c r="BE921" s="5"/>
      <c r="BF921" s="5"/>
      <c r="BG921" s="5"/>
      <c r="BH921" s="5"/>
      <c r="BI921" s="5"/>
      <c r="BJ921" s="5"/>
      <c r="BK921" s="5"/>
      <c r="BL921" s="5"/>
      <c r="BM921" s="5"/>
      <c r="BN921" s="5"/>
      <c r="BO921" s="5"/>
      <c r="BP921" s="5"/>
      <c r="BQ921" s="5"/>
      <c r="BR921" s="5"/>
      <c r="BS921" s="5"/>
      <c r="BT921" s="5"/>
      <c r="BU921" s="5"/>
    </row>
    <row r="922" spans="1:73" hidden="1" x14ac:dyDescent="0.25">
      <c r="A922" s="5"/>
      <c r="B922" s="5"/>
      <c r="C922" s="32" t="s">
        <v>2304</v>
      </c>
      <c r="D922" s="5"/>
      <c r="E922" s="5"/>
      <c r="F922" s="5"/>
      <c r="G922" s="5"/>
      <c r="H922" s="5"/>
      <c r="I922" s="5"/>
      <c r="J922" s="5"/>
      <c r="K922" s="5"/>
      <c r="L922" s="129"/>
      <c r="M922" s="129"/>
      <c r="N922" s="387"/>
      <c r="O922" s="379"/>
      <c r="P922" s="379"/>
      <c r="Q922" s="379"/>
      <c r="R922" s="379"/>
      <c r="S922" s="379"/>
      <c r="T922" s="379"/>
      <c r="U922" s="105"/>
      <c r="V922" s="105"/>
      <c r="W922" s="105"/>
      <c r="X922" s="105"/>
      <c r="Y922" s="5"/>
      <c r="Z922" s="5"/>
      <c r="AA922" s="5"/>
      <c r="AB922" s="5"/>
      <c r="AC922" s="5"/>
      <c r="AD922" s="5"/>
      <c r="AE922" s="5"/>
      <c r="AF922" s="5"/>
      <c r="AG922" s="5"/>
      <c r="AH922" s="5"/>
      <c r="AI922" s="5"/>
      <c r="AJ922" s="5"/>
      <c r="AK922" s="5"/>
      <c r="AL922" s="110" t="s">
        <v>2305</v>
      </c>
      <c r="AM922" s="5"/>
      <c r="AN922" s="5"/>
      <c r="AO922" s="5"/>
      <c r="AP922" s="5"/>
      <c r="AQ922" s="5"/>
      <c r="AR922" s="5"/>
      <c r="AS922" s="5"/>
      <c r="AT922" s="579" t="str">
        <f t="shared" si="35"/>
        <v/>
      </c>
      <c r="AU922" s="579"/>
      <c r="AV922" s="579" t="str">
        <f t="shared" si="36"/>
        <v>Yes</v>
      </c>
      <c r="AW922" s="579"/>
      <c r="AX922" s="108" t="s">
        <v>725</v>
      </c>
      <c r="AY922" s="5"/>
      <c r="AZ922" s="5"/>
      <c r="BA922" s="5"/>
      <c r="BB922" s="579" t="b">
        <f t="shared" si="37"/>
        <v>0</v>
      </c>
      <c r="BC922" s="579"/>
      <c r="BD922" s="5"/>
      <c r="BE922" s="5"/>
      <c r="BF922" s="5"/>
      <c r="BG922" s="5"/>
      <c r="BH922" s="5"/>
      <c r="BI922" s="5"/>
      <c r="BJ922" s="5"/>
      <c r="BK922" s="5"/>
      <c r="BL922" s="5"/>
      <c r="BM922" s="5"/>
      <c r="BN922" s="5"/>
      <c r="BO922" s="5"/>
      <c r="BP922" s="5"/>
      <c r="BQ922" s="5"/>
      <c r="BR922" s="5"/>
      <c r="BS922" s="5"/>
      <c r="BT922" s="5"/>
      <c r="BU922" s="5"/>
    </row>
    <row r="923" spans="1:73" hidden="1" x14ac:dyDescent="0.25">
      <c r="A923" s="5"/>
      <c r="B923" s="5"/>
      <c r="C923" s="32" t="s">
        <v>2306</v>
      </c>
      <c r="D923" s="5"/>
      <c r="E923" s="5"/>
      <c r="F923" s="5"/>
      <c r="G923" s="5"/>
      <c r="H923" s="5"/>
      <c r="I923" s="5"/>
      <c r="J923" s="5"/>
      <c r="K923" s="5"/>
      <c r="L923" s="129"/>
      <c r="M923" s="129"/>
      <c r="N923" s="387"/>
      <c r="O923" s="379"/>
      <c r="P923" s="379"/>
      <c r="Q923" s="379"/>
      <c r="R923" s="379"/>
      <c r="S923" s="379"/>
      <c r="T923" s="379"/>
      <c r="U923" s="105"/>
      <c r="V923" s="105"/>
      <c r="W923" s="105"/>
      <c r="X923" s="105"/>
      <c r="Y923" s="5"/>
      <c r="Z923" s="5"/>
      <c r="AA923" s="5"/>
      <c r="AB923" s="5"/>
      <c r="AC923" s="5"/>
      <c r="AD923" s="5"/>
      <c r="AE923" s="5"/>
      <c r="AF923" s="5"/>
      <c r="AG923" s="5"/>
      <c r="AH923" s="5"/>
      <c r="AI923" s="5"/>
      <c r="AJ923" s="5"/>
      <c r="AK923" s="5"/>
      <c r="AL923" s="110" t="s">
        <v>2307</v>
      </c>
      <c r="AM923" s="5"/>
      <c r="AN923" s="5"/>
      <c r="AO923" s="5"/>
      <c r="AP923" s="5"/>
      <c r="AQ923" s="5"/>
      <c r="AR923" s="5"/>
      <c r="AS923" s="5"/>
      <c r="AT923" s="579" t="str">
        <f t="shared" si="35"/>
        <v/>
      </c>
      <c r="AU923" s="579"/>
      <c r="AV923" s="579" t="str">
        <f t="shared" si="36"/>
        <v>Yes</v>
      </c>
      <c r="AW923" s="579"/>
      <c r="AX923" s="108" t="s">
        <v>725</v>
      </c>
      <c r="AY923" s="5"/>
      <c r="AZ923" s="5"/>
      <c r="BA923" s="5"/>
      <c r="BB923" s="579" t="b">
        <f t="shared" si="37"/>
        <v>0</v>
      </c>
      <c r="BC923" s="579"/>
      <c r="BD923" s="5"/>
      <c r="BE923" s="5"/>
      <c r="BF923" s="5"/>
      <c r="BG923" s="5"/>
      <c r="BH923" s="5"/>
      <c r="BI923" s="5"/>
      <c r="BJ923" s="5"/>
      <c r="BK923" s="5"/>
      <c r="BL923" s="5"/>
      <c r="BM923" s="5"/>
      <c r="BN923" s="5"/>
      <c r="BO923" s="5"/>
      <c r="BP923" s="5"/>
      <c r="BQ923" s="5"/>
      <c r="BR923" s="5"/>
      <c r="BS923" s="5"/>
      <c r="BT923" s="5"/>
      <c r="BU923" s="5"/>
    </row>
    <row r="924" spans="1:73" hidden="1" x14ac:dyDescent="0.25">
      <c r="A924" s="5"/>
      <c r="B924" s="5"/>
      <c r="C924" s="32" t="s">
        <v>2308</v>
      </c>
      <c r="D924" s="5"/>
      <c r="E924" s="5"/>
      <c r="F924" s="5"/>
      <c r="G924" s="5"/>
      <c r="H924" s="5"/>
      <c r="I924" s="5"/>
      <c r="J924" s="5"/>
      <c r="K924" s="5"/>
      <c r="L924" s="129"/>
      <c r="M924" s="129"/>
      <c r="N924" s="387"/>
      <c r="O924" s="379"/>
      <c r="P924" s="379"/>
      <c r="Q924" s="379"/>
      <c r="R924" s="379"/>
      <c r="S924" s="379"/>
      <c r="T924" s="379"/>
      <c r="U924" s="105"/>
      <c r="V924" s="105"/>
      <c r="W924" s="105"/>
      <c r="X924" s="105"/>
      <c r="Y924" s="5"/>
      <c r="Z924" s="5"/>
      <c r="AA924" s="5"/>
      <c r="AB924" s="5"/>
      <c r="AC924" s="5"/>
      <c r="AD924" s="5"/>
      <c r="AE924" s="5"/>
      <c r="AF924" s="5"/>
      <c r="AG924" s="5"/>
      <c r="AH924" s="5"/>
      <c r="AI924" s="5"/>
      <c r="AJ924" s="5"/>
      <c r="AK924" s="5"/>
      <c r="AL924" s="105" t="s">
        <v>2309</v>
      </c>
      <c r="AM924" s="5"/>
      <c r="AN924" s="5"/>
      <c r="AO924" s="5"/>
      <c r="AP924" s="5"/>
      <c r="AQ924" s="5"/>
      <c r="AR924" s="5"/>
      <c r="AS924" s="5"/>
      <c r="AT924" s="579" t="str">
        <f t="shared" si="35"/>
        <v/>
      </c>
      <c r="AU924" s="579"/>
      <c r="AV924" s="579" t="str">
        <f t="shared" si="36"/>
        <v>No</v>
      </c>
      <c r="AW924" s="579"/>
      <c r="AX924" s="109" t="s">
        <v>729</v>
      </c>
      <c r="AY924" s="5"/>
      <c r="AZ924" s="5"/>
      <c r="BA924" s="5"/>
      <c r="BB924" s="579" t="b">
        <f t="shared" si="37"/>
        <v>0</v>
      </c>
      <c r="BC924" s="579"/>
      <c r="BD924" s="5"/>
      <c r="BE924" s="5"/>
      <c r="BF924" s="5"/>
      <c r="BG924" s="5"/>
      <c r="BH924" s="5"/>
      <c r="BI924" s="5"/>
      <c r="BJ924" s="5"/>
      <c r="BK924" s="5"/>
      <c r="BL924" s="5"/>
      <c r="BM924" s="5"/>
      <c r="BN924" s="5"/>
      <c r="BO924" s="5"/>
      <c r="BP924" s="5"/>
      <c r="BQ924" s="5"/>
      <c r="BR924" s="5"/>
      <c r="BS924" s="5"/>
      <c r="BT924" s="5"/>
      <c r="BU924" s="5"/>
    </row>
    <row r="925" spans="1:73" ht="12.75" hidden="1" customHeight="1" x14ac:dyDescent="0.25">
      <c r="A925" s="5"/>
      <c r="B925" s="5"/>
      <c r="C925" s="32" t="s">
        <v>2310</v>
      </c>
      <c r="D925" s="5"/>
      <c r="E925" s="5"/>
      <c r="F925" s="5"/>
      <c r="G925" s="5"/>
      <c r="H925" s="5"/>
      <c r="I925" s="5"/>
      <c r="J925" s="5"/>
      <c r="K925" s="5"/>
      <c r="L925" s="129"/>
      <c r="M925" s="129"/>
      <c r="N925" s="387"/>
      <c r="O925" s="379"/>
      <c r="P925" s="379"/>
      <c r="Q925" s="379"/>
      <c r="R925" s="379"/>
      <c r="S925" s="379"/>
      <c r="T925" s="379"/>
      <c r="U925" s="105"/>
      <c r="V925" s="105"/>
      <c r="W925" s="105"/>
      <c r="X925" s="105"/>
      <c r="Y925" s="5"/>
      <c r="Z925" s="5"/>
      <c r="AA925" s="5"/>
      <c r="AB925" s="5"/>
      <c r="AC925" s="5"/>
      <c r="AD925" s="5"/>
      <c r="AE925" s="5"/>
      <c r="AF925" s="5"/>
      <c r="AG925" s="5"/>
      <c r="AH925" s="5"/>
      <c r="AI925" s="5"/>
      <c r="AJ925" s="5"/>
      <c r="AK925" s="5"/>
      <c r="AL925" s="105" t="s">
        <v>2311</v>
      </c>
      <c r="AM925" s="5"/>
      <c r="AN925" s="5"/>
      <c r="AO925" s="5"/>
      <c r="AP925" s="5"/>
      <c r="AQ925" s="5"/>
      <c r="AR925" s="5"/>
      <c r="AS925" s="5"/>
      <c r="AT925" s="579" t="str">
        <f t="shared" si="35"/>
        <v/>
      </c>
      <c r="AU925" s="579"/>
      <c r="AV925" s="579" t="str">
        <f t="shared" si="36"/>
        <v>Yes</v>
      </c>
      <c r="AW925" s="579"/>
      <c r="AX925" s="109" t="s">
        <v>733</v>
      </c>
      <c r="AY925" s="5"/>
      <c r="AZ925" s="5"/>
      <c r="BA925" s="5"/>
      <c r="BB925" s="579" t="b">
        <f t="shared" si="37"/>
        <v>0</v>
      </c>
      <c r="BC925" s="579"/>
      <c r="BD925" s="5"/>
      <c r="BE925" s="5"/>
      <c r="BF925" s="5"/>
      <c r="BG925" s="5"/>
      <c r="BH925" s="5"/>
      <c r="BI925" s="5"/>
      <c r="BJ925" s="5"/>
      <c r="BK925" s="5"/>
      <c r="BL925" s="5"/>
      <c r="BM925" s="5"/>
      <c r="BN925" s="5"/>
      <c r="BO925" s="5"/>
      <c r="BP925" s="5"/>
      <c r="BQ925" s="5"/>
      <c r="BR925" s="5"/>
      <c r="BS925" s="5"/>
      <c r="BT925" s="5"/>
      <c r="BU925" s="5"/>
    </row>
    <row r="926" spans="1:73" ht="12.75" hidden="1" customHeight="1" x14ac:dyDescent="0.25">
      <c r="A926" s="5"/>
      <c r="B926" s="5"/>
      <c r="C926" s="32" t="s">
        <v>2312</v>
      </c>
      <c r="D926" s="5"/>
      <c r="E926" s="5"/>
      <c r="F926" s="5"/>
      <c r="G926" s="5"/>
      <c r="H926" s="5"/>
      <c r="I926" s="5"/>
      <c r="J926" s="5"/>
      <c r="K926" s="5"/>
      <c r="L926" s="129"/>
      <c r="M926" s="129"/>
      <c r="N926" s="387"/>
      <c r="O926" s="379"/>
      <c r="P926" s="379"/>
      <c r="Q926" s="379"/>
      <c r="R926" s="379"/>
      <c r="S926" s="379"/>
      <c r="T926" s="379"/>
      <c r="U926" s="105"/>
      <c r="V926" s="105"/>
      <c r="W926" s="105"/>
      <c r="X926" s="105"/>
      <c r="Y926" s="5"/>
      <c r="Z926" s="5"/>
      <c r="AA926" s="5"/>
      <c r="AB926" s="5"/>
      <c r="AC926" s="5"/>
      <c r="AD926" s="5"/>
      <c r="AE926" s="5"/>
      <c r="AF926" s="5"/>
      <c r="AG926" s="5"/>
      <c r="AH926" s="5"/>
      <c r="AI926" s="5"/>
      <c r="AJ926" s="5"/>
      <c r="AK926" s="5"/>
      <c r="AL926" s="110" t="s">
        <v>2313</v>
      </c>
      <c r="AM926" s="5"/>
      <c r="AN926" s="5"/>
      <c r="AO926" s="5"/>
      <c r="AP926" s="5"/>
      <c r="AQ926" s="5"/>
      <c r="AR926" s="5"/>
      <c r="AS926" s="5"/>
      <c r="AT926" s="579" t="str">
        <f t="shared" si="35"/>
        <v/>
      </c>
      <c r="AU926" s="579"/>
      <c r="AV926" s="579" t="str">
        <f t="shared" si="36"/>
        <v>Yes</v>
      </c>
      <c r="AW926" s="579"/>
      <c r="AX926" s="108" t="s">
        <v>725</v>
      </c>
      <c r="AY926" s="5"/>
      <c r="AZ926" s="5"/>
      <c r="BA926" s="5"/>
      <c r="BB926" s="579" t="b">
        <f t="shared" si="37"/>
        <v>0</v>
      </c>
      <c r="BC926" s="579"/>
      <c r="BD926" s="5"/>
      <c r="BE926" s="5"/>
      <c r="BF926" s="5"/>
      <c r="BG926" s="5"/>
      <c r="BH926" s="5"/>
      <c r="BI926" s="5"/>
      <c r="BJ926" s="5"/>
      <c r="BK926" s="5"/>
      <c r="BL926" s="5"/>
      <c r="BM926" s="5"/>
      <c r="BN926" s="5"/>
      <c r="BO926" s="5"/>
      <c r="BP926" s="5"/>
      <c r="BQ926" s="5"/>
      <c r="BR926" s="5"/>
      <c r="BS926" s="5"/>
      <c r="BT926" s="5"/>
      <c r="BU926" s="5"/>
    </row>
    <row r="927" spans="1:73" ht="12.75" hidden="1" customHeight="1" x14ac:dyDescent="0.25">
      <c r="A927" s="5"/>
      <c r="B927" s="5"/>
      <c r="C927" s="32" t="s">
        <v>2314</v>
      </c>
      <c r="D927" s="5"/>
      <c r="E927" s="5"/>
      <c r="F927" s="5"/>
      <c r="G927" s="5"/>
      <c r="H927" s="5"/>
      <c r="I927" s="5"/>
      <c r="J927" s="5"/>
      <c r="K927" s="5"/>
      <c r="L927" s="129"/>
      <c r="M927" s="129"/>
      <c r="N927" s="387"/>
      <c r="O927" s="379"/>
      <c r="P927" s="379"/>
      <c r="Q927" s="379"/>
      <c r="R927" s="379"/>
      <c r="S927" s="379"/>
      <c r="T927" s="379"/>
      <c r="U927" s="105"/>
      <c r="V927" s="105"/>
      <c r="W927" s="105"/>
      <c r="X927" s="105"/>
      <c r="Y927" s="5"/>
      <c r="Z927" s="5"/>
      <c r="AA927" s="5"/>
      <c r="AB927" s="5"/>
      <c r="AC927" s="5"/>
      <c r="AD927" s="5"/>
      <c r="AE927" s="5"/>
      <c r="AF927" s="5"/>
      <c r="AG927" s="5"/>
      <c r="AH927" s="5"/>
      <c r="AI927" s="5"/>
      <c r="AJ927" s="5"/>
      <c r="AK927" s="5"/>
      <c r="AL927" s="110" t="s">
        <v>2315</v>
      </c>
      <c r="AM927" s="5"/>
      <c r="AN927" s="5"/>
      <c r="AO927" s="5"/>
      <c r="AP927" s="5"/>
      <c r="AQ927" s="5"/>
      <c r="AR927" s="5"/>
      <c r="AS927" s="5"/>
      <c r="AT927" s="579" t="str">
        <f t="shared" si="35"/>
        <v/>
      </c>
      <c r="AU927" s="579"/>
      <c r="AV927" s="579" t="str">
        <f t="shared" si="36"/>
        <v>Yes</v>
      </c>
      <c r="AW927" s="579"/>
      <c r="AX927" s="108" t="s">
        <v>725</v>
      </c>
      <c r="AY927" s="5"/>
      <c r="AZ927" s="5"/>
      <c r="BA927" s="5"/>
      <c r="BB927" s="579" t="b">
        <f t="shared" si="37"/>
        <v>0</v>
      </c>
      <c r="BC927" s="579"/>
      <c r="BD927" s="5"/>
      <c r="BE927" s="5"/>
      <c r="BF927" s="5"/>
      <c r="BG927" s="5"/>
      <c r="BH927" s="5"/>
      <c r="BI927" s="5"/>
      <c r="BJ927" s="5"/>
      <c r="BK927" s="5"/>
      <c r="BL927" s="5"/>
      <c r="BM927" s="5"/>
      <c r="BN927" s="5"/>
      <c r="BO927" s="5"/>
      <c r="BP927" s="5"/>
      <c r="BQ927" s="5"/>
      <c r="BR927" s="5"/>
      <c r="BS927" s="5"/>
      <c r="BT927" s="5"/>
      <c r="BU927" s="5"/>
    </row>
    <row r="928" spans="1:73" ht="12.75" hidden="1" customHeight="1" x14ac:dyDescent="0.25">
      <c r="A928" s="5"/>
      <c r="B928" s="5"/>
      <c r="C928" s="32" t="s">
        <v>2316</v>
      </c>
      <c r="D928" s="5"/>
      <c r="E928" s="5"/>
      <c r="F928" s="5"/>
      <c r="G928" s="5"/>
      <c r="H928" s="5"/>
      <c r="I928" s="5"/>
      <c r="J928" s="5"/>
      <c r="K928" s="5"/>
      <c r="L928" s="129"/>
      <c r="M928" s="129"/>
      <c r="N928" s="387"/>
      <c r="O928" s="379"/>
      <c r="P928" s="379"/>
      <c r="Q928" s="379"/>
      <c r="R928" s="379"/>
      <c r="S928" s="379"/>
      <c r="T928" s="379"/>
      <c r="U928" s="105"/>
      <c r="V928" s="105"/>
      <c r="W928" s="105"/>
      <c r="X928" s="105"/>
      <c r="Y928" s="5"/>
      <c r="Z928" s="5"/>
      <c r="AA928" s="5"/>
      <c r="AB928" s="5"/>
      <c r="AC928" s="5"/>
      <c r="AD928" s="5"/>
      <c r="AE928" s="5"/>
      <c r="AF928" s="5"/>
      <c r="AG928" s="5"/>
      <c r="AH928" s="5"/>
      <c r="AI928" s="5"/>
      <c r="AJ928" s="5"/>
      <c r="AK928" s="5"/>
      <c r="AL928" s="105" t="s">
        <v>1347</v>
      </c>
      <c r="AM928" s="5"/>
      <c r="AN928" s="5"/>
      <c r="AO928" s="5"/>
      <c r="AP928" s="5"/>
      <c r="AQ928" s="5"/>
      <c r="AR928" s="5"/>
      <c r="AS928" s="5"/>
      <c r="AT928" s="579" t="str">
        <f t="shared" si="35"/>
        <v/>
      </c>
      <c r="AU928" s="579"/>
      <c r="AV928" s="579" t="str">
        <f t="shared" si="36"/>
        <v>Yes</v>
      </c>
      <c r="AW928" s="579"/>
      <c r="AX928" s="109" t="s">
        <v>733</v>
      </c>
      <c r="AY928" s="5"/>
      <c r="AZ928" s="5"/>
      <c r="BA928" s="5"/>
      <c r="BB928" s="579" t="b">
        <f t="shared" si="37"/>
        <v>0</v>
      </c>
      <c r="BC928" s="579"/>
      <c r="BD928" s="5"/>
      <c r="BE928" s="5"/>
      <c r="BF928" s="5"/>
      <c r="BG928" s="5"/>
      <c r="BH928" s="5"/>
      <c r="BI928" s="5"/>
      <c r="BJ928" s="5"/>
      <c r="BK928" s="5"/>
      <c r="BL928" s="5"/>
      <c r="BM928" s="5"/>
      <c r="BN928" s="5"/>
      <c r="BO928" s="5"/>
      <c r="BP928" s="5"/>
      <c r="BQ928" s="5"/>
      <c r="BR928" s="5"/>
      <c r="BS928" s="5"/>
      <c r="BT928" s="5"/>
      <c r="BU928" s="5"/>
    </row>
    <row r="929" spans="1:73" ht="12.75" hidden="1" customHeight="1" x14ac:dyDescent="0.25">
      <c r="A929" s="5"/>
      <c r="B929" s="5"/>
      <c r="C929" s="32" t="s">
        <v>2317</v>
      </c>
      <c r="D929" s="5"/>
      <c r="E929" s="5"/>
      <c r="F929" s="5"/>
      <c r="G929" s="5"/>
      <c r="H929" s="5"/>
      <c r="I929" s="5"/>
      <c r="J929" s="5"/>
      <c r="K929" s="5"/>
      <c r="L929" s="129"/>
      <c r="M929" s="129"/>
      <c r="N929" s="387"/>
      <c r="O929" s="379"/>
      <c r="P929" s="379"/>
      <c r="Q929" s="379"/>
      <c r="R929" s="379"/>
      <c r="S929" s="379"/>
      <c r="T929" s="379"/>
      <c r="U929" s="105"/>
      <c r="V929" s="105"/>
      <c r="W929" s="105"/>
      <c r="X929" s="105"/>
      <c r="Y929" s="5"/>
      <c r="Z929" s="5"/>
      <c r="AA929" s="5"/>
      <c r="AB929" s="5"/>
      <c r="AC929" s="5"/>
      <c r="AD929" s="5"/>
      <c r="AE929" s="5"/>
      <c r="AF929" s="5"/>
      <c r="AG929" s="5"/>
      <c r="AH929" s="5"/>
      <c r="AI929" s="5"/>
      <c r="AJ929" s="5"/>
      <c r="AK929" s="5"/>
      <c r="AL929" s="110" t="s">
        <v>2318</v>
      </c>
      <c r="AM929" s="5"/>
      <c r="AN929" s="5"/>
      <c r="AO929" s="5"/>
      <c r="AP929" s="5"/>
      <c r="AQ929" s="5"/>
      <c r="AR929" s="5"/>
      <c r="AS929" s="5"/>
      <c r="AT929" s="579" t="str">
        <f t="shared" si="35"/>
        <v/>
      </c>
      <c r="AU929" s="579"/>
      <c r="AV929" s="579" t="str">
        <f t="shared" si="36"/>
        <v>Yes</v>
      </c>
      <c r="AW929" s="579"/>
      <c r="AX929" s="108" t="s">
        <v>725</v>
      </c>
      <c r="AY929" s="5"/>
      <c r="AZ929" s="5"/>
      <c r="BA929" s="5"/>
      <c r="BB929" s="579" t="b">
        <f t="shared" si="37"/>
        <v>0</v>
      </c>
      <c r="BC929" s="579"/>
      <c r="BD929" s="5"/>
      <c r="BE929" s="5"/>
      <c r="BF929" s="5"/>
      <c r="BG929" s="5"/>
      <c r="BH929" s="5"/>
      <c r="BI929" s="5"/>
      <c r="BJ929" s="5"/>
      <c r="BK929" s="5"/>
      <c r="BL929" s="5"/>
      <c r="BM929" s="5"/>
      <c r="BN929" s="5"/>
      <c r="BO929" s="5"/>
      <c r="BP929" s="5"/>
      <c r="BQ929" s="5"/>
      <c r="BR929" s="5"/>
      <c r="BS929" s="5"/>
      <c r="BT929" s="5"/>
      <c r="BU929" s="5"/>
    </row>
    <row r="930" spans="1:73" ht="12.75" hidden="1" customHeight="1" x14ac:dyDescent="0.25">
      <c r="A930" s="5"/>
      <c r="B930" s="5"/>
      <c r="C930" s="32" t="s">
        <v>2319</v>
      </c>
      <c r="D930" s="5"/>
      <c r="E930" s="5"/>
      <c r="F930" s="5"/>
      <c r="G930" s="5"/>
      <c r="H930" s="5"/>
      <c r="I930" s="5"/>
      <c r="J930" s="5"/>
      <c r="K930" s="5"/>
      <c r="L930" s="129"/>
      <c r="M930" s="129"/>
      <c r="N930" s="387"/>
      <c r="O930" s="379"/>
      <c r="P930" s="379"/>
      <c r="Q930" s="379"/>
      <c r="R930" s="379"/>
      <c r="S930" s="379"/>
      <c r="T930" s="379"/>
      <c r="U930" s="105"/>
      <c r="V930" s="105"/>
      <c r="W930" s="105"/>
      <c r="X930" s="105"/>
      <c r="Y930" s="5"/>
      <c r="Z930" s="5"/>
      <c r="AA930" s="5"/>
      <c r="AB930" s="5"/>
      <c r="AC930" s="5"/>
      <c r="AD930" s="5"/>
      <c r="AE930" s="5"/>
      <c r="AF930" s="5"/>
      <c r="AG930" s="5"/>
      <c r="AH930" s="5"/>
      <c r="AI930" s="5"/>
      <c r="AJ930" s="5"/>
      <c r="AK930" s="5"/>
      <c r="AL930" s="105" t="s">
        <v>2320</v>
      </c>
      <c r="AM930" s="5"/>
      <c r="AN930" s="5"/>
      <c r="AO930" s="5"/>
      <c r="AP930" s="5"/>
      <c r="AQ930" s="5"/>
      <c r="AR930" s="5"/>
      <c r="AS930" s="5"/>
      <c r="AT930" s="579" t="str">
        <f t="shared" si="35"/>
        <v/>
      </c>
      <c r="AU930" s="579"/>
      <c r="AV930" s="579" t="str">
        <f t="shared" si="36"/>
        <v>Yes</v>
      </c>
      <c r="AW930" s="579"/>
      <c r="AX930" s="109" t="s">
        <v>733</v>
      </c>
      <c r="AY930" s="5"/>
      <c r="AZ930" s="5"/>
      <c r="BA930" s="5"/>
      <c r="BB930" s="579" t="b">
        <f t="shared" si="37"/>
        <v>0</v>
      </c>
      <c r="BC930" s="579"/>
      <c r="BD930" s="5"/>
      <c r="BE930" s="5"/>
      <c r="BF930" s="5"/>
      <c r="BG930" s="5"/>
      <c r="BH930" s="5"/>
      <c r="BI930" s="5"/>
      <c r="BJ930" s="5"/>
      <c r="BK930" s="5"/>
      <c r="BL930" s="5"/>
      <c r="BM930" s="5"/>
      <c r="BN930" s="5"/>
      <c r="BO930" s="5"/>
      <c r="BP930" s="5"/>
      <c r="BQ930" s="5"/>
      <c r="BR930" s="5"/>
      <c r="BS930" s="5"/>
      <c r="BT930" s="5"/>
      <c r="BU930" s="5"/>
    </row>
    <row r="931" spans="1:73" ht="12.75" hidden="1" customHeight="1" x14ac:dyDescent="0.25">
      <c r="A931" s="5"/>
      <c r="B931" s="5"/>
      <c r="C931" s="32" t="s">
        <v>2321</v>
      </c>
      <c r="D931" s="5"/>
      <c r="E931" s="5"/>
      <c r="F931" s="5"/>
      <c r="G931" s="5"/>
      <c r="H931" s="5"/>
      <c r="I931" s="5"/>
      <c r="J931" s="5"/>
      <c r="K931" s="5"/>
      <c r="L931" s="129"/>
      <c r="M931" s="129"/>
      <c r="N931" s="387"/>
      <c r="O931" s="379"/>
      <c r="P931" s="379"/>
      <c r="Q931" s="379"/>
      <c r="R931" s="379"/>
      <c r="S931" s="379"/>
      <c r="T931" s="379"/>
      <c r="U931" s="105"/>
      <c r="V931" s="105"/>
      <c r="W931" s="105"/>
      <c r="X931" s="105"/>
      <c r="Y931" s="5"/>
      <c r="Z931" s="5"/>
      <c r="AA931" s="5"/>
      <c r="AB931" s="5"/>
      <c r="AC931" s="5"/>
      <c r="AD931" s="5"/>
      <c r="AE931" s="5"/>
      <c r="AF931" s="5"/>
      <c r="AG931" s="5"/>
      <c r="AH931" s="5"/>
      <c r="AI931" s="5"/>
      <c r="AJ931" s="5"/>
      <c r="AK931" s="5"/>
      <c r="AL931" s="110" t="s">
        <v>2322</v>
      </c>
      <c r="AM931" s="5"/>
      <c r="AN931" s="5"/>
      <c r="AO931" s="5"/>
      <c r="AP931" s="5"/>
      <c r="AQ931" s="5"/>
      <c r="AR931" s="5"/>
      <c r="AS931" s="5"/>
      <c r="AT931" s="579" t="str">
        <f t="shared" si="35"/>
        <v/>
      </c>
      <c r="AU931" s="579"/>
      <c r="AV931" s="579" t="str">
        <f t="shared" si="36"/>
        <v>Yes</v>
      </c>
      <c r="AW931" s="579"/>
      <c r="AX931" s="108" t="s">
        <v>725</v>
      </c>
      <c r="AY931" s="5"/>
      <c r="AZ931" s="5"/>
      <c r="BA931" s="5"/>
      <c r="BB931" s="579" t="b">
        <f t="shared" si="37"/>
        <v>0</v>
      </c>
      <c r="BC931" s="579"/>
      <c r="BD931" s="5"/>
      <c r="BE931" s="5"/>
      <c r="BF931" s="5"/>
      <c r="BG931" s="5"/>
      <c r="BH931" s="5"/>
      <c r="BI931" s="5"/>
      <c r="BJ931" s="5"/>
      <c r="BK931" s="5"/>
      <c r="BL931" s="5"/>
      <c r="BM931" s="5"/>
      <c r="BN931" s="5"/>
      <c r="BO931" s="5"/>
      <c r="BP931" s="5"/>
      <c r="BQ931" s="5"/>
      <c r="BR931" s="5"/>
      <c r="BS931" s="5"/>
      <c r="BT931" s="5"/>
      <c r="BU931" s="5"/>
    </row>
    <row r="932" spans="1:73" ht="12.75" hidden="1" customHeight="1" x14ac:dyDescent="0.25">
      <c r="A932" s="5"/>
      <c r="B932" s="5"/>
      <c r="C932" s="32" t="s">
        <v>2323</v>
      </c>
      <c r="D932" s="5"/>
      <c r="E932" s="5"/>
      <c r="F932" s="5"/>
      <c r="G932" s="5"/>
      <c r="H932" s="5"/>
      <c r="I932" s="5"/>
      <c r="J932" s="5"/>
      <c r="K932" s="5"/>
      <c r="L932" s="129"/>
      <c r="M932" s="129"/>
      <c r="N932" s="387"/>
      <c r="O932" s="379"/>
      <c r="P932" s="379"/>
      <c r="Q932" s="379"/>
      <c r="R932" s="379"/>
      <c r="S932" s="379"/>
      <c r="T932" s="379"/>
      <c r="U932" s="105"/>
      <c r="V932" s="105"/>
      <c r="W932" s="105"/>
      <c r="X932" s="105"/>
      <c r="Y932" s="5"/>
      <c r="Z932" s="5"/>
      <c r="AA932" s="5"/>
      <c r="AB932" s="5"/>
      <c r="AC932" s="5"/>
      <c r="AD932" s="5"/>
      <c r="AE932" s="5"/>
      <c r="AF932" s="5"/>
      <c r="AG932" s="5"/>
      <c r="AH932" s="5"/>
      <c r="AI932" s="5"/>
      <c r="AJ932" s="5"/>
      <c r="AK932" s="5"/>
      <c r="AL932" s="105" t="s">
        <v>2324</v>
      </c>
      <c r="AM932" s="5"/>
      <c r="AN932" s="5"/>
      <c r="AO932" s="5"/>
      <c r="AP932" s="5"/>
      <c r="AQ932" s="5"/>
      <c r="AR932" s="5"/>
      <c r="AS932" s="5"/>
      <c r="AT932" s="579" t="str">
        <f t="shared" si="35"/>
        <v/>
      </c>
      <c r="AU932" s="579"/>
      <c r="AV932" s="579" t="str">
        <f t="shared" si="36"/>
        <v>Yes</v>
      </c>
      <c r="AW932" s="579"/>
      <c r="AX932" s="109" t="s">
        <v>733</v>
      </c>
      <c r="AY932" s="5"/>
      <c r="AZ932" s="5"/>
      <c r="BA932" s="5"/>
      <c r="BB932" s="579" t="b">
        <f t="shared" si="37"/>
        <v>0</v>
      </c>
      <c r="BC932" s="579"/>
      <c r="BD932" s="5"/>
      <c r="BE932" s="5"/>
      <c r="BF932" s="5"/>
      <c r="BG932" s="5"/>
      <c r="BH932" s="5"/>
      <c r="BI932" s="5"/>
      <c r="BJ932" s="5"/>
      <c r="BK932" s="5"/>
      <c r="BL932" s="5"/>
      <c r="BM932" s="5"/>
      <c r="BN932" s="5"/>
      <c r="BO932" s="5"/>
      <c r="BP932" s="5"/>
      <c r="BQ932" s="5"/>
      <c r="BR932" s="5"/>
      <c r="BS932" s="5"/>
      <c r="BT932" s="5"/>
      <c r="BU932" s="5"/>
    </row>
    <row r="933" spans="1:73" ht="12.75" hidden="1" customHeight="1" x14ac:dyDescent="0.25">
      <c r="A933" s="5"/>
      <c r="B933" s="5"/>
      <c r="C933" s="32" t="s">
        <v>2325</v>
      </c>
      <c r="D933" s="5"/>
      <c r="E933" s="5"/>
      <c r="F933" s="5"/>
      <c r="G933" s="5"/>
      <c r="H933" s="5"/>
      <c r="I933" s="5"/>
      <c r="J933" s="5"/>
      <c r="K933" s="5"/>
      <c r="L933" s="129"/>
      <c r="M933" s="129"/>
      <c r="N933" s="387"/>
      <c r="O933" s="379"/>
      <c r="P933" s="379"/>
      <c r="Q933" s="379"/>
      <c r="R933" s="379"/>
      <c r="S933" s="379"/>
      <c r="T933" s="379"/>
      <c r="U933" s="105"/>
      <c r="V933" s="105"/>
      <c r="W933" s="105"/>
      <c r="X933" s="105"/>
      <c r="Y933" s="5"/>
      <c r="Z933" s="5"/>
      <c r="AA933" s="5"/>
      <c r="AB933" s="5"/>
      <c r="AC933" s="5"/>
      <c r="AD933" s="5"/>
      <c r="AE933" s="5"/>
      <c r="AF933" s="5"/>
      <c r="AG933" s="5"/>
      <c r="AH933" s="5"/>
      <c r="AI933" s="5"/>
      <c r="AJ933" s="5"/>
      <c r="AK933" s="5"/>
      <c r="AL933" s="105" t="s">
        <v>1788</v>
      </c>
      <c r="AM933" s="5"/>
      <c r="AN933" s="5"/>
      <c r="AO933" s="5"/>
      <c r="AP933" s="5"/>
      <c r="AQ933" s="5"/>
      <c r="AR933" s="5"/>
      <c r="AS933" s="5"/>
      <c r="AT933" s="579" t="str">
        <f t="shared" si="35"/>
        <v/>
      </c>
      <c r="AU933" s="579"/>
      <c r="AV933" s="579" t="str">
        <f t="shared" si="36"/>
        <v>Yes</v>
      </c>
      <c r="AW933" s="579"/>
      <c r="AX933" s="109" t="s">
        <v>733</v>
      </c>
      <c r="AY933" s="5"/>
      <c r="AZ933" s="5"/>
      <c r="BA933" s="5"/>
      <c r="BB933" s="579" t="b">
        <f t="shared" si="37"/>
        <v>0</v>
      </c>
      <c r="BC933" s="579"/>
      <c r="BD933" s="5"/>
      <c r="BE933" s="5"/>
      <c r="BF933" s="5"/>
      <c r="BG933" s="5"/>
      <c r="BH933" s="5"/>
      <c r="BI933" s="5"/>
      <c r="BJ933" s="5"/>
      <c r="BK933" s="5"/>
      <c r="BL933" s="5"/>
      <c r="BM933" s="5"/>
      <c r="BN933" s="5"/>
      <c r="BO933" s="5"/>
      <c r="BP933" s="5"/>
      <c r="BQ933" s="5"/>
      <c r="BR933" s="5"/>
      <c r="BS933" s="5"/>
      <c r="BT933" s="5"/>
      <c r="BU933" s="5"/>
    </row>
    <row r="934" spans="1:73" ht="12.75" hidden="1" customHeight="1" x14ac:dyDescent="0.25">
      <c r="A934" s="5"/>
      <c r="B934" s="5"/>
      <c r="C934" s="32" t="s">
        <v>2326</v>
      </c>
      <c r="D934" s="5"/>
      <c r="E934" s="5"/>
      <c r="F934" s="5"/>
      <c r="G934" s="5"/>
      <c r="H934" s="5"/>
      <c r="I934" s="5"/>
      <c r="J934" s="5"/>
      <c r="K934" s="5"/>
      <c r="L934" s="129"/>
      <c r="M934" s="129"/>
      <c r="N934" s="387"/>
      <c r="O934" s="379"/>
      <c r="P934" s="379"/>
      <c r="Q934" s="379"/>
      <c r="R934" s="379"/>
      <c r="S934" s="379"/>
      <c r="T934" s="379"/>
      <c r="U934" s="105"/>
      <c r="V934" s="105"/>
      <c r="W934" s="105"/>
      <c r="X934" s="105"/>
      <c r="Y934" s="5"/>
      <c r="Z934" s="5"/>
      <c r="AA934" s="5"/>
      <c r="AB934" s="5"/>
      <c r="AC934" s="5"/>
      <c r="AD934" s="5"/>
      <c r="AE934" s="5"/>
      <c r="AF934" s="5"/>
      <c r="AG934" s="5"/>
      <c r="AH934" s="5"/>
      <c r="AI934" s="5"/>
      <c r="AJ934" s="5"/>
      <c r="AK934" s="5"/>
      <c r="AL934" s="105" t="s">
        <v>2327</v>
      </c>
      <c r="AM934" s="5"/>
      <c r="AN934" s="5"/>
      <c r="AO934" s="5"/>
      <c r="AP934" s="5"/>
      <c r="AQ934" s="5"/>
      <c r="AR934" s="5"/>
      <c r="AS934" s="5"/>
      <c r="AT934" s="579" t="str">
        <f t="shared" si="35"/>
        <v/>
      </c>
      <c r="AU934" s="579"/>
      <c r="AV934" s="579" t="str">
        <f t="shared" si="36"/>
        <v>Yes</v>
      </c>
      <c r="AW934" s="579"/>
      <c r="AX934" s="109" t="s">
        <v>725</v>
      </c>
      <c r="AY934" s="5"/>
      <c r="AZ934" s="5"/>
      <c r="BA934" s="5"/>
      <c r="BB934" s="579" t="b">
        <f t="shared" si="37"/>
        <v>0</v>
      </c>
      <c r="BC934" s="579"/>
      <c r="BD934" s="5"/>
      <c r="BE934" s="5"/>
      <c r="BF934" s="5"/>
      <c r="BG934" s="5"/>
      <c r="BH934" s="5"/>
      <c r="BI934" s="5"/>
      <c r="BJ934" s="5"/>
      <c r="BK934" s="5"/>
      <c r="BL934" s="5"/>
      <c r="BM934" s="5"/>
      <c r="BN934" s="5"/>
      <c r="BO934" s="5"/>
      <c r="BP934" s="5"/>
      <c r="BQ934" s="5"/>
      <c r="BR934" s="5"/>
      <c r="BS934" s="5"/>
      <c r="BT934" s="5"/>
      <c r="BU934" s="5"/>
    </row>
    <row r="935" spans="1:73" ht="12.75" hidden="1" customHeight="1" x14ac:dyDescent="0.25">
      <c r="A935" s="5"/>
      <c r="B935" s="5"/>
      <c r="C935" s="32" t="s">
        <v>2328</v>
      </c>
      <c r="D935" s="5"/>
      <c r="E935" s="5"/>
      <c r="F935" s="5"/>
      <c r="G935" s="5"/>
      <c r="H935" s="5"/>
      <c r="I935" s="5"/>
      <c r="J935" s="5"/>
      <c r="K935" s="5"/>
      <c r="L935" s="129"/>
      <c r="M935" s="129"/>
      <c r="N935" s="387"/>
      <c r="O935" s="379"/>
      <c r="P935" s="379"/>
      <c r="Q935" s="379"/>
      <c r="R935" s="379"/>
      <c r="S935" s="379"/>
      <c r="T935" s="379"/>
      <c r="U935" s="105"/>
      <c r="V935" s="105"/>
      <c r="W935" s="105"/>
      <c r="X935" s="105"/>
      <c r="Y935" s="5"/>
      <c r="Z935" s="5"/>
      <c r="AA935" s="5"/>
      <c r="AB935" s="5"/>
      <c r="AC935" s="5"/>
      <c r="AD935" s="5"/>
      <c r="AE935" s="5"/>
      <c r="AF935" s="5"/>
      <c r="AG935" s="5"/>
      <c r="AH935" s="5"/>
      <c r="AI935" s="5"/>
      <c r="AJ935" s="5"/>
      <c r="AK935" s="5"/>
      <c r="AL935" s="105" t="s">
        <v>2329</v>
      </c>
      <c r="AM935" s="5"/>
      <c r="AN935" s="5"/>
      <c r="AO935" s="5"/>
      <c r="AP935" s="5"/>
      <c r="AQ935" s="5"/>
      <c r="AR935" s="5"/>
      <c r="AS935" s="5"/>
      <c r="AT935" s="579" t="str">
        <f t="shared" si="35"/>
        <v/>
      </c>
      <c r="AU935" s="579"/>
      <c r="AV935" s="579" t="str">
        <f t="shared" si="36"/>
        <v>Yes</v>
      </c>
      <c r="AW935" s="579"/>
      <c r="AX935" s="109" t="s">
        <v>725</v>
      </c>
      <c r="AY935" s="5"/>
      <c r="AZ935" s="5"/>
      <c r="BA935" s="5"/>
      <c r="BB935" s="579" t="b">
        <f t="shared" si="37"/>
        <v>0</v>
      </c>
      <c r="BC935" s="579"/>
      <c r="BD935" s="5"/>
      <c r="BE935" s="5"/>
      <c r="BF935" s="5"/>
      <c r="BG935" s="5"/>
      <c r="BH935" s="5"/>
      <c r="BI935" s="5"/>
      <c r="BJ935" s="5"/>
      <c r="BK935" s="5"/>
      <c r="BL935" s="5"/>
      <c r="BM935" s="5"/>
      <c r="BN935" s="5"/>
      <c r="BO935" s="5"/>
      <c r="BP935" s="5"/>
      <c r="BQ935" s="5"/>
      <c r="BR935" s="5"/>
      <c r="BS935" s="5"/>
      <c r="BT935" s="5"/>
      <c r="BU935" s="5"/>
    </row>
    <row r="936" spans="1:73" ht="12.75" hidden="1" customHeight="1" x14ac:dyDescent="0.25">
      <c r="A936" s="5"/>
      <c r="B936" s="5"/>
      <c r="C936" s="32" t="s">
        <v>2330</v>
      </c>
      <c r="D936" s="5"/>
      <c r="E936" s="5"/>
      <c r="F936" s="5"/>
      <c r="G936" s="5"/>
      <c r="H936" s="5"/>
      <c r="I936" s="5"/>
      <c r="J936" s="5"/>
      <c r="K936" s="5"/>
      <c r="L936" s="129"/>
      <c r="M936" s="129"/>
      <c r="N936" s="387"/>
      <c r="O936" s="379"/>
      <c r="P936" s="379"/>
      <c r="Q936" s="379"/>
      <c r="R936" s="379"/>
      <c r="S936" s="379"/>
      <c r="T936" s="379"/>
      <c r="U936" s="105"/>
      <c r="V936" s="105"/>
      <c r="W936" s="105"/>
      <c r="X936" s="105"/>
      <c r="Y936" s="5"/>
      <c r="Z936" s="5"/>
      <c r="AA936" s="5"/>
      <c r="AB936" s="5"/>
      <c r="AC936" s="5"/>
      <c r="AD936" s="5"/>
      <c r="AE936" s="5"/>
      <c r="AF936" s="5"/>
      <c r="AG936" s="5"/>
      <c r="AH936" s="5"/>
      <c r="AI936" s="5"/>
      <c r="AJ936" s="5"/>
      <c r="AK936" s="5"/>
      <c r="AL936" s="105" t="s">
        <v>2331</v>
      </c>
      <c r="AM936" s="5"/>
      <c r="AN936" s="5"/>
      <c r="AO936" s="5"/>
      <c r="AP936" s="5"/>
      <c r="AQ936" s="5"/>
      <c r="AR936" s="5"/>
      <c r="AS936" s="5"/>
      <c r="AT936" s="579" t="str">
        <f t="shared" si="35"/>
        <v/>
      </c>
      <c r="AU936" s="579"/>
      <c r="AV936" s="579" t="str">
        <f t="shared" si="36"/>
        <v>Yes</v>
      </c>
      <c r="AW936" s="579"/>
      <c r="AX936" s="31" t="s">
        <v>797</v>
      </c>
      <c r="AY936" s="5"/>
      <c r="AZ936" s="5"/>
      <c r="BA936" s="5"/>
      <c r="BB936" s="579" t="b">
        <f t="shared" si="37"/>
        <v>0</v>
      </c>
      <c r="BC936" s="579"/>
      <c r="BD936" s="5"/>
      <c r="BE936" s="5"/>
      <c r="BF936" s="5"/>
      <c r="BG936" s="5"/>
      <c r="BH936" s="5"/>
      <c r="BI936" s="5"/>
      <c r="BJ936" s="5"/>
      <c r="BK936" s="5"/>
      <c r="BL936" s="5"/>
      <c r="BM936" s="5"/>
      <c r="BN936" s="5"/>
      <c r="BO936" s="5"/>
      <c r="BP936" s="5"/>
      <c r="BQ936" s="5"/>
      <c r="BR936" s="5"/>
      <c r="BS936" s="5"/>
      <c r="BT936" s="5"/>
      <c r="BU936" s="5"/>
    </row>
    <row r="937" spans="1:73" ht="12.75" hidden="1" customHeight="1" x14ac:dyDescent="0.25">
      <c r="A937" s="5"/>
      <c r="B937" s="5"/>
      <c r="C937" s="32" t="s">
        <v>2332</v>
      </c>
      <c r="D937" s="5"/>
      <c r="E937" s="5"/>
      <c r="F937" s="5"/>
      <c r="G937" s="5"/>
      <c r="H937" s="5"/>
      <c r="I937" s="5"/>
      <c r="J937" s="5"/>
      <c r="K937" s="5"/>
      <c r="L937" s="129"/>
      <c r="M937" s="129"/>
      <c r="N937" s="387"/>
      <c r="O937" s="379"/>
      <c r="P937" s="379"/>
      <c r="Q937" s="379"/>
      <c r="R937" s="379"/>
      <c r="S937" s="379"/>
      <c r="T937" s="379"/>
      <c r="U937" s="105"/>
      <c r="V937" s="105"/>
      <c r="W937" s="105"/>
      <c r="X937" s="105"/>
      <c r="Y937" s="5"/>
      <c r="Z937" s="5"/>
      <c r="AA937" s="5"/>
      <c r="AB937" s="5"/>
      <c r="AC937" s="5"/>
      <c r="AD937" s="5"/>
      <c r="AE937" s="5"/>
      <c r="AF937" s="5"/>
      <c r="AG937" s="5"/>
      <c r="AH937" s="5"/>
      <c r="AI937" s="5"/>
      <c r="AJ937" s="5"/>
      <c r="AK937" s="5"/>
      <c r="AL937" s="107" t="s">
        <v>2333</v>
      </c>
      <c r="AM937" s="5"/>
      <c r="AN937" s="5"/>
      <c r="AO937" s="5"/>
      <c r="AP937" s="5"/>
      <c r="AQ937" s="5"/>
      <c r="AR937" s="5"/>
      <c r="AS937" s="5"/>
      <c r="AT937" s="579" t="str">
        <f t="shared" si="35"/>
        <v/>
      </c>
      <c r="AU937" s="579"/>
      <c r="AV937" s="579" t="str">
        <f t="shared" si="36"/>
        <v>Yes</v>
      </c>
      <c r="AW937" s="579"/>
      <c r="AX937" s="108" t="s">
        <v>725</v>
      </c>
      <c r="AY937" s="5"/>
      <c r="AZ937" s="5"/>
      <c r="BA937" s="5"/>
      <c r="BB937" s="579" t="b">
        <f t="shared" si="37"/>
        <v>0</v>
      </c>
      <c r="BC937" s="579"/>
      <c r="BD937" s="5"/>
      <c r="BE937" s="5"/>
      <c r="BF937" s="5"/>
      <c r="BG937" s="5"/>
      <c r="BH937" s="5"/>
      <c r="BI937" s="5"/>
      <c r="BJ937" s="5"/>
      <c r="BK937" s="5"/>
      <c r="BL937" s="5"/>
      <c r="BM937" s="5"/>
      <c r="BN937" s="5"/>
      <c r="BO937" s="5"/>
      <c r="BP937" s="5"/>
      <c r="BQ937" s="5"/>
      <c r="BR937" s="5"/>
      <c r="BS937" s="5"/>
      <c r="BT937" s="5"/>
      <c r="BU937" s="5"/>
    </row>
    <row r="938" spans="1:73" ht="12.75" hidden="1" customHeight="1" x14ac:dyDescent="0.25">
      <c r="A938" s="5"/>
      <c r="B938" s="5"/>
      <c r="C938" s="32" t="s">
        <v>2334</v>
      </c>
      <c r="D938" s="5"/>
      <c r="E938" s="5"/>
      <c r="F938" s="5"/>
      <c r="G938" s="5"/>
      <c r="H938" s="5"/>
      <c r="I938" s="5"/>
      <c r="J938" s="5"/>
      <c r="K938" s="5"/>
      <c r="L938" s="129"/>
      <c r="M938" s="129"/>
      <c r="N938" s="387"/>
      <c r="O938" s="379"/>
      <c r="P938" s="379"/>
      <c r="Q938" s="379"/>
      <c r="R938" s="379"/>
      <c r="S938" s="379"/>
      <c r="T938" s="379"/>
      <c r="U938" s="105"/>
      <c r="V938" s="105"/>
      <c r="W938" s="105"/>
      <c r="X938" s="105"/>
      <c r="Y938" s="5"/>
      <c r="Z938" s="5"/>
      <c r="AA938" s="5"/>
      <c r="AB938" s="5"/>
      <c r="AC938" s="5"/>
      <c r="AD938" s="5"/>
      <c r="AE938" s="5"/>
      <c r="AF938" s="5"/>
      <c r="AG938" s="5"/>
      <c r="AH938" s="5"/>
      <c r="AI938" s="5"/>
      <c r="AJ938" s="5"/>
      <c r="AK938" s="5"/>
      <c r="AL938" s="105" t="s">
        <v>1919</v>
      </c>
      <c r="AM938" s="5"/>
      <c r="AN938" s="5"/>
      <c r="AO938" s="5"/>
      <c r="AP938" s="5"/>
      <c r="AQ938" s="5"/>
      <c r="AR938" s="5"/>
      <c r="AS938" s="5"/>
      <c r="AT938" s="579" t="str">
        <f t="shared" si="35"/>
        <v/>
      </c>
      <c r="AU938" s="579"/>
      <c r="AV938" s="579" t="str">
        <f t="shared" si="36"/>
        <v>Yes</v>
      </c>
      <c r="AW938" s="579"/>
      <c r="AX938" s="31" t="s">
        <v>797</v>
      </c>
      <c r="AY938" s="5"/>
      <c r="AZ938" s="5"/>
      <c r="BA938" s="5"/>
      <c r="BB938" s="579" t="b">
        <f t="shared" si="37"/>
        <v>0</v>
      </c>
      <c r="BC938" s="579"/>
      <c r="BD938" s="5"/>
      <c r="BE938" s="5"/>
      <c r="BF938" s="5"/>
      <c r="BG938" s="5"/>
      <c r="BH938" s="5"/>
      <c r="BI938" s="5"/>
      <c r="BJ938" s="5"/>
      <c r="BK938" s="5"/>
      <c r="BL938" s="5"/>
      <c r="BM938" s="5"/>
      <c r="BN938" s="5"/>
      <c r="BO938" s="5"/>
      <c r="BP938" s="5"/>
      <c r="BQ938" s="5"/>
      <c r="BR938" s="5"/>
      <c r="BS938" s="5"/>
      <c r="BT938" s="5"/>
      <c r="BU938" s="5"/>
    </row>
    <row r="939" spans="1:73" ht="12.75" hidden="1" customHeight="1" x14ac:dyDescent="0.25">
      <c r="A939" s="5"/>
      <c r="B939" s="5"/>
      <c r="C939" s="32" t="s">
        <v>2335</v>
      </c>
      <c r="D939" s="5"/>
      <c r="E939" s="5"/>
      <c r="F939" s="5"/>
      <c r="G939" s="5"/>
      <c r="H939" s="5"/>
      <c r="I939" s="5"/>
      <c r="J939" s="5"/>
      <c r="K939" s="5"/>
      <c r="L939" s="129"/>
      <c r="M939" s="129"/>
      <c r="N939" s="387"/>
      <c r="O939" s="379"/>
      <c r="P939" s="379"/>
      <c r="Q939" s="379"/>
      <c r="R939" s="379"/>
      <c r="S939" s="379"/>
      <c r="T939" s="379"/>
      <c r="U939" s="105"/>
      <c r="V939" s="105"/>
      <c r="W939" s="105"/>
      <c r="X939" s="105"/>
      <c r="Y939" s="5"/>
      <c r="Z939" s="5"/>
      <c r="AA939" s="5"/>
      <c r="AB939" s="5"/>
      <c r="AC939" s="5"/>
      <c r="AD939" s="5"/>
      <c r="AE939" s="5"/>
      <c r="AF939" s="5"/>
      <c r="AG939" s="5"/>
      <c r="AH939" s="5"/>
      <c r="AI939" s="5"/>
      <c r="AJ939" s="5"/>
      <c r="AK939" s="5"/>
      <c r="AL939" s="105" t="s">
        <v>1799</v>
      </c>
      <c r="AM939" s="5"/>
      <c r="AN939" s="5"/>
      <c r="AO939" s="5"/>
      <c r="AP939" s="5"/>
      <c r="AQ939" s="5"/>
      <c r="AR939" s="5"/>
      <c r="AS939" s="5"/>
      <c r="AT939" s="579" t="str">
        <f t="shared" si="35"/>
        <v/>
      </c>
      <c r="AU939" s="579"/>
      <c r="AV939" s="579" t="str">
        <f t="shared" si="36"/>
        <v>Yes</v>
      </c>
      <c r="AW939" s="579"/>
      <c r="AX939" s="109" t="s">
        <v>733</v>
      </c>
      <c r="AY939" s="5"/>
      <c r="AZ939" s="5"/>
      <c r="BA939" s="5"/>
      <c r="BB939" s="579" t="b">
        <f t="shared" si="37"/>
        <v>0</v>
      </c>
      <c r="BC939" s="579"/>
      <c r="BD939" s="5"/>
      <c r="BE939" s="5"/>
      <c r="BF939" s="5"/>
      <c r="BG939" s="5"/>
      <c r="BH939" s="5"/>
      <c r="BI939" s="5"/>
      <c r="BJ939" s="5"/>
      <c r="BK939" s="5"/>
      <c r="BL939" s="5"/>
      <c r="BM939" s="5"/>
      <c r="BN939" s="5"/>
      <c r="BO939" s="5"/>
      <c r="BP939" s="5"/>
      <c r="BQ939" s="5"/>
      <c r="BR939" s="5"/>
      <c r="BS939" s="5"/>
      <c r="BT939" s="5"/>
      <c r="BU939" s="5"/>
    </row>
    <row r="940" spans="1:73" ht="12.75" hidden="1" customHeight="1" x14ac:dyDescent="0.25">
      <c r="A940" s="5"/>
      <c r="B940" s="5"/>
      <c r="C940" s="32" t="s">
        <v>2336</v>
      </c>
      <c r="D940" s="5"/>
      <c r="E940" s="5"/>
      <c r="F940" s="5"/>
      <c r="G940" s="5"/>
      <c r="H940" s="5"/>
      <c r="I940" s="5"/>
      <c r="J940" s="5"/>
      <c r="K940" s="5"/>
      <c r="L940" s="129"/>
      <c r="M940" s="129"/>
      <c r="N940" s="387"/>
      <c r="O940" s="379"/>
      <c r="P940" s="379"/>
      <c r="Q940" s="379"/>
      <c r="R940" s="379"/>
      <c r="S940" s="379"/>
      <c r="T940" s="379"/>
      <c r="U940" s="105"/>
      <c r="V940" s="105"/>
      <c r="W940" s="105"/>
      <c r="X940" s="105"/>
      <c r="Y940" s="5"/>
      <c r="Z940" s="5"/>
      <c r="AA940" s="5"/>
      <c r="AB940" s="5"/>
      <c r="AC940" s="5"/>
      <c r="AD940" s="5"/>
      <c r="AE940" s="5"/>
      <c r="AF940" s="5"/>
      <c r="AG940" s="5"/>
      <c r="AH940" s="5"/>
      <c r="AI940" s="5"/>
      <c r="AJ940" s="5"/>
      <c r="AK940" s="5"/>
      <c r="AL940" s="110" t="s">
        <v>2337</v>
      </c>
      <c r="AM940" s="5"/>
      <c r="AN940" s="5"/>
      <c r="AO940" s="5"/>
      <c r="AP940" s="5"/>
      <c r="AQ940" s="5"/>
      <c r="AR940" s="5"/>
      <c r="AS940" s="5"/>
      <c r="AT940" s="579" t="str">
        <f t="shared" si="35"/>
        <v/>
      </c>
      <c r="AU940" s="579"/>
      <c r="AV940" s="579" t="str">
        <f t="shared" si="36"/>
        <v>Yes</v>
      </c>
      <c r="AW940" s="579"/>
      <c r="AX940" s="108" t="s">
        <v>725</v>
      </c>
      <c r="AY940" s="5"/>
      <c r="AZ940" s="5"/>
      <c r="BA940" s="5"/>
      <c r="BB940" s="579" t="b">
        <f t="shared" si="37"/>
        <v>0</v>
      </c>
      <c r="BC940" s="579"/>
      <c r="BD940" s="5"/>
      <c r="BE940" s="5"/>
      <c r="BF940" s="5"/>
      <c r="BG940" s="5"/>
      <c r="BH940" s="5"/>
      <c r="BI940" s="5"/>
      <c r="BJ940" s="5"/>
      <c r="BK940" s="5"/>
      <c r="BL940" s="5"/>
      <c r="BM940" s="5"/>
      <c r="BN940" s="5"/>
      <c r="BO940" s="5"/>
      <c r="BP940" s="5"/>
      <c r="BQ940" s="5"/>
      <c r="BR940" s="5"/>
      <c r="BS940" s="5"/>
      <c r="BT940" s="5"/>
      <c r="BU940" s="5"/>
    </row>
    <row r="941" spans="1:73" ht="12.75" hidden="1" customHeight="1" x14ac:dyDescent="0.25">
      <c r="A941" s="5"/>
      <c r="B941" s="5"/>
      <c r="C941" s="32" t="s">
        <v>2338</v>
      </c>
      <c r="D941" s="5"/>
      <c r="E941" s="5"/>
      <c r="F941" s="5"/>
      <c r="G941" s="5"/>
      <c r="H941" s="5"/>
      <c r="I941" s="5"/>
      <c r="J941" s="5"/>
      <c r="K941" s="5"/>
      <c r="L941" s="129"/>
      <c r="M941" s="129"/>
      <c r="N941" s="387"/>
      <c r="O941" s="379"/>
      <c r="P941" s="379"/>
      <c r="Q941" s="379"/>
      <c r="R941" s="379"/>
      <c r="S941" s="379"/>
      <c r="T941" s="379"/>
      <c r="U941" s="105"/>
      <c r="V941" s="105"/>
      <c r="W941" s="105"/>
      <c r="X941" s="105"/>
      <c r="Y941" s="5"/>
      <c r="Z941" s="5"/>
      <c r="AA941" s="5"/>
      <c r="AB941" s="5"/>
      <c r="AC941" s="5"/>
      <c r="AD941" s="5"/>
      <c r="AE941" s="5"/>
      <c r="AF941" s="5"/>
      <c r="AG941" s="5"/>
      <c r="AH941" s="5"/>
      <c r="AI941" s="5"/>
      <c r="AJ941" s="5"/>
      <c r="AK941" s="5"/>
      <c r="AL941" s="105" t="s">
        <v>2339</v>
      </c>
      <c r="AM941" s="5"/>
      <c r="AN941" s="5"/>
      <c r="AO941" s="5"/>
      <c r="AP941" s="5"/>
      <c r="AQ941" s="5"/>
      <c r="AR941" s="5"/>
      <c r="AS941" s="5"/>
      <c r="AT941" s="579" t="str">
        <f t="shared" si="35"/>
        <v/>
      </c>
      <c r="AU941" s="579"/>
      <c r="AV941" s="579" t="str">
        <f t="shared" si="36"/>
        <v>Yes</v>
      </c>
      <c r="AW941" s="579"/>
      <c r="AX941" s="109" t="s">
        <v>733</v>
      </c>
      <c r="AY941" s="5"/>
      <c r="AZ941" s="5"/>
      <c r="BA941" s="5"/>
      <c r="BB941" s="579" t="b">
        <f t="shared" si="37"/>
        <v>0</v>
      </c>
      <c r="BC941" s="579"/>
      <c r="BD941" s="5"/>
      <c r="BE941" s="5"/>
      <c r="BF941" s="5"/>
      <c r="BG941" s="5"/>
      <c r="BH941" s="5"/>
      <c r="BI941" s="5"/>
      <c r="BJ941" s="5"/>
      <c r="BK941" s="5"/>
      <c r="BL941" s="5"/>
      <c r="BM941" s="5"/>
      <c r="BN941" s="5"/>
      <c r="BO941" s="5"/>
      <c r="BP941" s="5"/>
      <c r="BQ941" s="5"/>
      <c r="BR941" s="5"/>
      <c r="BS941" s="5"/>
      <c r="BT941" s="5"/>
      <c r="BU941" s="5"/>
    </row>
    <row r="942" spans="1:73" ht="12.75" hidden="1" customHeight="1" x14ac:dyDescent="0.25">
      <c r="A942" s="5"/>
      <c r="B942" s="5"/>
      <c r="C942" s="32" t="s">
        <v>2340</v>
      </c>
      <c r="D942" s="5"/>
      <c r="E942" s="5"/>
      <c r="F942" s="5"/>
      <c r="G942" s="5"/>
      <c r="H942" s="5"/>
      <c r="I942" s="5"/>
      <c r="J942" s="5"/>
      <c r="K942" s="5"/>
      <c r="L942" s="129"/>
      <c r="M942" s="129"/>
      <c r="N942" s="387"/>
      <c r="O942" s="379"/>
      <c r="P942" s="379"/>
      <c r="Q942" s="379"/>
      <c r="R942" s="379"/>
      <c r="S942" s="379"/>
      <c r="T942" s="379"/>
      <c r="U942" s="105"/>
      <c r="V942" s="105"/>
      <c r="W942" s="105"/>
      <c r="X942" s="105"/>
      <c r="Y942" s="5"/>
      <c r="Z942" s="5"/>
      <c r="AA942" s="5"/>
      <c r="AB942" s="5"/>
      <c r="AC942" s="5"/>
      <c r="AD942" s="5"/>
      <c r="AE942" s="5"/>
      <c r="AF942" s="5"/>
      <c r="AG942" s="5"/>
      <c r="AH942" s="5"/>
      <c r="AI942" s="5"/>
      <c r="AJ942" s="5"/>
      <c r="AK942" s="5"/>
      <c r="AL942" s="105" t="s">
        <v>2341</v>
      </c>
      <c r="AM942" s="5"/>
      <c r="AN942" s="5"/>
      <c r="AO942" s="5"/>
      <c r="AP942" s="5"/>
      <c r="AQ942" s="5"/>
      <c r="AR942" s="5"/>
      <c r="AS942" s="5"/>
      <c r="AT942" s="579" t="str">
        <f>IF($AL942=$Q$183,"Yes","")</f>
        <v/>
      </c>
      <c r="AU942" s="579"/>
      <c r="AV942" s="579" t="str">
        <f>IF(AX942="90.1-2001","No","Yes")</f>
        <v>Yes</v>
      </c>
      <c r="AW942" s="579"/>
      <c r="AX942" s="109" t="s">
        <v>733</v>
      </c>
      <c r="AY942" s="5"/>
      <c r="AZ942" s="5"/>
      <c r="BA942" s="5"/>
      <c r="BB942" s="579" t="b">
        <f>AND(AT942="Yes",AV942="Yes")</f>
        <v>0</v>
      </c>
      <c r="BC942" s="579"/>
      <c r="BD942" s="5"/>
      <c r="BE942" s="5"/>
      <c r="BF942" s="5"/>
      <c r="BG942" s="5"/>
      <c r="BH942" s="5"/>
      <c r="BI942" s="5"/>
      <c r="BJ942" s="5"/>
      <c r="BK942" s="5"/>
      <c r="BL942" s="5"/>
      <c r="BM942" s="5"/>
      <c r="BN942" s="5"/>
      <c r="BO942" s="5"/>
      <c r="BP942" s="5"/>
      <c r="BQ942" s="5"/>
      <c r="BR942" s="5"/>
      <c r="BS942" s="5"/>
      <c r="BT942" s="5"/>
      <c r="BU942" s="5"/>
    </row>
    <row r="943" spans="1:73" ht="12.75" hidden="1" customHeight="1" x14ac:dyDescent="0.3">
      <c r="A943" s="5"/>
      <c r="B943" s="5"/>
      <c r="C943" s="32" t="s">
        <v>2342</v>
      </c>
      <c r="D943" s="5"/>
      <c r="E943" s="5"/>
      <c r="F943" s="5"/>
      <c r="G943" s="5"/>
      <c r="H943" s="5"/>
      <c r="I943" s="5"/>
      <c r="J943" s="5"/>
      <c r="K943" s="5"/>
      <c r="L943" s="129"/>
      <c r="M943" s="129"/>
      <c r="N943" s="387"/>
      <c r="O943" s="379"/>
      <c r="P943" s="379"/>
      <c r="Q943" s="379"/>
      <c r="R943" s="379"/>
      <c r="S943" s="379"/>
      <c r="T943" s="379"/>
      <c r="U943" s="105"/>
      <c r="V943" s="105"/>
      <c r="W943" s="105"/>
      <c r="X943" s="105"/>
      <c r="Y943" s="5"/>
      <c r="Z943" s="5"/>
      <c r="AA943" s="5"/>
      <c r="AB943" s="5"/>
      <c r="AC943" s="5"/>
      <c r="AD943" s="5"/>
      <c r="AE943" s="5"/>
      <c r="AF943" s="5"/>
      <c r="AG943" s="5"/>
      <c r="AH943" s="5"/>
      <c r="AI943" s="5"/>
      <c r="AJ943" s="5"/>
      <c r="AK943" s="5"/>
      <c r="AM943" s="5"/>
      <c r="AN943" s="5"/>
      <c r="AO943" s="5"/>
      <c r="AP943" s="5"/>
      <c r="AQ943" s="5"/>
      <c r="AR943" s="5"/>
      <c r="AS943" s="5"/>
      <c r="AT943" s="5"/>
      <c r="AU943" s="116"/>
      <c r="AV943" s="5"/>
      <c r="AW943" s="5"/>
      <c r="AX943" s="5"/>
      <c r="AY943" s="5"/>
      <c r="AZ943" s="5"/>
      <c r="BA943" s="32"/>
      <c r="BB943" s="5"/>
      <c r="BC943" s="5"/>
      <c r="BD943" s="5"/>
      <c r="BE943" s="5"/>
      <c r="BF943" s="5"/>
      <c r="BG943" s="5"/>
      <c r="BH943" s="5"/>
      <c r="BI943" s="5"/>
      <c r="BJ943" s="5"/>
      <c r="BK943" s="5"/>
      <c r="BL943" s="5"/>
      <c r="BM943" s="5"/>
      <c r="BN943" s="5"/>
      <c r="BO943" s="5"/>
      <c r="BP943" s="5"/>
      <c r="BQ943" s="5"/>
      <c r="BR943" s="5"/>
      <c r="BS943" s="5"/>
      <c r="BT943" s="5"/>
      <c r="BU943" s="5"/>
    </row>
    <row r="944" spans="1:73" ht="12.75" hidden="1" customHeight="1" x14ac:dyDescent="0.3">
      <c r="A944" s="5"/>
      <c r="B944" s="5"/>
      <c r="C944" s="32" t="s">
        <v>2343</v>
      </c>
      <c r="D944" s="5"/>
      <c r="E944" s="5"/>
      <c r="F944" s="5"/>
      <c r="G944" s="5"/>
      <c r="H944" s="5"/>
      <c r="I944" s="5"/>
      <c r="J944" s="5"/>
      <c r="K944" s="5"/>
      <c r="L944" s="129"/>
      <c r="M944" s="129"/>
      <c r="N944" s="387"/>
      <c r="O944" s="379"/>
      <c r="P944" s="379"/>
      <c r="Q944" s="379"/>
      <c r="R944" s="379"/>
      <c r="S944" s="379"/>
      <c r="T944" s="379"/>
      <c r="U944" s="105"/>
      <c r="V944" s="105"/>
      <c r="W944" s="105"/>
      <c r="X944" s="105"/>
      <c r="Y944" s="5"/>
      <c r="Z944" s="5"/>
      <c r="AA944" s="5"/>
      <c r="AB944" s="5"/>
      <c r="AC944" s="5"/>
      <c r="AD944" s="5"/>
      <c r="AE944" s="5"/>
      <c r="AF944" s="5"/>
      <c r="AG944" s="5"/>
      <c r="AH944" s="5"/>
      <c r="AI944" s="5"/>
      <c r="AJ944" s="5"/>
      <c r="AK944" s="5"/>
      <c r="AM944" s="5"/>
      <c r="AN944" s="5"/>
      <c r="AO944" s="5"/>
      <c r="AP944" s="5"/>
      <c r="AQ944" s="5"/>
      <c r="AR944" s="5"/>
      <c r="AS944" s="5"/>
      <c r="AT944" s="5"/>
      <c r="AU944" s="117"/>
      <c r="AV944" s="5"/>
      <c r="AW944" s="5"/>
      <c r="AX944" s="5"/>
      <c r="AY944" s="5"/>
      <c r="AZ944" s="5"/>
      <c r="BA944" s="32"/>
      <c r="BB944" s="5"/>
      <c r="BC944" s="5"/>
      <c r="BD944" s="5"/>
      <c r="BE944" s="5"/>
      <c r="BF944" s="5"/>
      <c r="BG944" s="5"/>
      <c r="BH944" s="5"/>
      <c r="BI944" s="5"/>
      <c r="BJ944" s="5"/>
      <c r="BK944" s="5"/>
      <c r="BL944" s="5"/>
      <c r="BM944" s="5"/>
      <c r="BN944" s="5"/>
      <c r="BO944" s="5"/>
      <c r="BP944" s="5"/>
      <c r="BQ944" s="5"/>
      <c r="BR944" s="5"/>
      <c r="BS944" s="5"/>
      <c r="BT944" s="5"/>
      <c r="BU944" s="5"/>
    </row>
    <row r="945" spans="1:73" ht="13" hidden="1" x14ac:dyDescent="0.3">
      <c r="A945" s="5"/>
      <c r="B945" s="5"/>
      <c r="C945" s="32" t="s">
        <v>2344</v>
      </c>
      <c r="D945" s="5"/>
      <c r="E945" s="5"/>
      <c r="F945" s="5"/>
      <c r="G945" s="5"/>
      <c r="H945" s="5"/>
      <c r="I945" s="5"/>
      <c r="J945" s="5"/>
      <c r="K945" s="5"/>
      <c r="L945" s="129"/>
      <c r="M945" s="129"/>
      <c r="N945" s="387"/>
      <c r="O945" s="379"/>
      <c r="P945" s="379"/>
      <c r="Q945" s="379"/>
      <c r="R945" s="379"/>
      <c r="S945" s="379"/>
      <c r="T945" s="379"/>
      <c r="U945" s="105"/>
      <c r="V945" s="105"/>
      <c r="W945" s="105"/>
      <c r="X945" s="105"/>
      <c r="Y945" s="5"/>
      <c r="Z945" s="5"/>
      <c r="AA945" s="5"/>
      <c r="AB945" s="5"/>
      <c r="AC945" s="5"/>
      <c r="AD945" s="5"/>
      <c r="AE945" s="5"/>
      <c r="AF945" s="5"/>
      <c r="AG945" s="5"/>
      <c r="AH945" s="5"/>
      <c r="AI945" s="5"/>
      <c r="AJ945" s="5"/>
      <c r="AK945" s="5"/>
      <c r="AM945" s="5"/>
      <c r="AN945" s="5"/>
      <c r="AO945" s="5"/>
      <c r="AP945" s="5"/>
      <c r="AQ945" s="5"/>
      <c r="AR945" s="5"/>
      <c r="AS945" s="5"/>
      <c r="AT945" s="5"/>
      <c r="AU945" s="118"/>
      <c r="AV945" s="5"/>
      <c r="AW945" s="5"/>
      <c r="AX945" s="5"/>
      <c r="AY945" s="5"/>
      <c r="AZ945" s="5"/>
      <c r="BA945" s="32"/>
      <c r="BB945" s="5"/>
      <c r="BC945" s="5"/>
      <c r="BD945" s="5"/>
      <c r="BE945" s="5"/>
      <c r="BF945" s="5"/>
      <c r="BG945" s="5"/>
      <c r="BH945" s="5"/>
      <c r="BI945" s="5"/>
      <c r="BJ945" s="5"/>
      <c r="BK945" s="5"/>
      <c r="BL945" s="5"/>
      <c r="BM945" s="5"/>
      <c r="BN945" s="5"/>
      <c r="BO945" s="5"/>
      <c r="BP945" s="5"/>
      <c r="BQ945" s="5"/>
      <c r="BR945" s="5"/>
      <c r="BS945" s="5"/>
      <c r="BT945" s="5"/>
      <c r="BU945" s="5"/>
    </row>
    <row r="946" spans="1:73" ht="13" hidden="1" x14ac:dyDescent="0.3">
      <c r="A946" s="5"/>
      <c r="B946" s="5"/>
      <c r="C946" s="32" t="s">
        <v>2345</v>
      </c>
      <c r="D946" s="5"/>
      <c r="E946" s="5"/>
      <c r="F946" s="5"/>
      <c r="G946" s="5"/>
      <c r="H946" s="5"/>
      <c r="I946" s="5"/>
      <c r="J946" s="5"/>
      <c r="K946" s="5"/>
      <c r="L946" s="129"/>
      <c r="M946" s="129"/>
      <c r="N946" s="387"/>
      <c r="O946" s="379"/>
      <c r="P946" s="379"/>
      <c r="Q946" s="379"/>
      <c r="R946" s="379"/>
      <c r="S946" s="379"/>
      <c r="T946" s="379"/>
      <c r="U946" s="105"/>
      <c r="V946" s="105"/>
      <c r="W946" s="105"/>
      <c r="X946" s="105"/>
      <c r="Y946" s="5"/>
      <c r="Z946" s="5"/>
      <c r="AA946" s="5"/>
      <c r="AB946" s="5"/>
      <c r="AC946" s="5"/>
      <c r="AD946" s="5"/>
      <c r="AE946" s="5"/>
      <c r="AF946" s="5"/>
      <c r="AG946" s="5"/>
      <c r="AH946" s="32"/>
      <c r="AI946" s="5"/>
      <c r="AJ946" s="5"/>
      <c r="AK946" s="5"/>
      <c r="AM946" s="5"/>
      <c r="AN946" s="5"/>
      <c r="AO946" s="5"/>
      <c r="AP946" s="5"/>
      <c r="AQ946" s="5"/>
      <c r="AR946" s="5"/>
      <c r="AS946" s="5"/>
      <c r="AT946" s="5"/>
      <c r="AU946" s="119"/>
      <c r="AV946" s="5"/>
      <c r="AW946" s="5"/>
      <c r="AX946" s="5"/>
      <c r="AY946" s="5"/>
      <c r="AZ946" s="5"/>
      <c r="BA946" s="32"/>
      <c r="BB946" s="5"/>
      <c r="BC946" s="5"/>
      <c r="BD946" s="5"/>
      <c r="BE946" s="5"/>
      <c r="BF946" s="5"/>
      <c r="BG946" s="5"/>
      <c r="BH946" s="5"/>
      <c r="BI946" s="5"/>
      <c r="BJ946" s="5"/>
      <c r="BK946" s="5"/>
      <c r="BL946" s="5"/>
      <c r="BM946" s="5"/>
      <c r="BN946" s="5"/>
      <c r="BO946" s="5"/>
      <c r="BP946" s="5"/>
      <c r="BQ946" s="5"/>
      <c r="BR946" s="5"/>
      <c r="BS946" s="5"/>
      <c r="BT946" s="5"/>
      <c r="BU946" s="5"/>
    </row>
    <row r="947" spans="1:73" ht="13" hidden="1" x14ac:dyDescent="0.3">
      <c r="A947" s="5"/>
      <c r="B947" s="5"/>
      <c r="C947" s="32" t="s">
        <v>2346</v>
      </c>
      <c r="D947" s="5"/>
      <c r="E947" s="5"/>
      <c r="F947" s="5"/>
      <c r="G947" s="5"/>
      <c r="H947" s="5"/>
      <c r="I947" s="5"/>
      <c r="J947" s="5"/>
      <c r="K947" s="5"/>
      <c r="L947" s="129"/>
      <c r="M947" s="129"/>
      <c r="N947" s="387"/>
      <c r="O947" s="379"/>
      <c r="P947" s="379"/>
      <c r="Q947" s="379"/>
      <c r="R947" s="379"/>
      <c r="S947" s="379"/>
      <c r="T947" s="379"/>
      <c r="U947" s="105"/>
      <c r="V947" s="105"/>
      <c r="W947" s="105"/>
      <c r="X947" s="105"/>
      <c r="Y947" s="5"/>
      <c r="Z947" s="5"/>
      <c r="AA947" s="5"/>
      <c r="AB947" s="5"/>
      <c r="AC947" s="5"/>
      <c r="AD947" s="5"/>
      <c r="AE947" s="5"/>
      <c r="AF947" s="32"/>
      <c r="AG947" s="5"/>
      <c r="AH947" s="32"/>
      <c r="AI947" s="5"/>
      <c r="AJ947" s="5"/>
      <c r="AK947" s="5"/>
      <c r="AM947" s="5"/>
      <c r="AN947" s="5"/>
      <c r="AO947" s="5"/>
      <c r="AP947" s="5"/>
      <c r="AQ947" s="5"/>
      <c r="AR947" s="5"/>
      <c r="AS947" s="5"/>
      <c r="AT947" s="5"/>
      <c r="AU947" s="120"/>
      <c r="AV947" s="5"/>
      <c r="AW947" s="5"/>
      <c r="AX947" s="5"/>
      <c r="AY947" s="5"/>
      <c r="AZ947" s="5"/>
      <c r="BA947" s="32"/>
      <c r="BB947" s="5"/>
      <c r="BC947" s="5"/>
      <c r="BD947" s="5"/>
      <c r="BE947" s="5"/>
      <c r="BF947" s="5"/>
      <c r="BG947" s="5"/>
      <c r="BH947" s="5"/>
      <c r="BI947" s="5"/>
      <c r="BJ947" s="5"/>
      <c r="BK947" s="5"/>
      <c r="BL947" s="5"/>
      <c r="BM947" s="5"/>
      <c r="BN947" s="5"/>
      <c r="BO947" s="5"/>
      <c r="BP947" s="5"/>
      <c r="BQ947" s="5"/>
      <c r="BR947" s="5"/>
      <c r="BS947" s="5"/>
      <c r="BT947" s="5"/>
      <c r="BU947" s="5"/>
    </row>
    <row r="948" spans="1:73" ht="13" hidden="1" x14ac:dyDescent="0.3">
      <c r="A948" s="5"/>
      <c r="B948" s="5"/>
      <c r="C948" s="32" t="s">
        <v>2347</v>
      </c>
      <c r="D948" s="5"/>
      <c r="E948" s="5"/>
      <c r="F948" s="5"/>
      <c r="G948" s="5"/>
      <c r="H948" s="5"/>
      <c r="I948" s="5"/>
      <c r="J948" s="5"/>
      <c r="K948" s="5"/>
      <c r="L948" s="129"/>
      <c r="M948" s="129"/>
      <c r="N948" s="387"/>
      <c r="O948" s="379"/>
      <c r="P948" s="379"/>
      <c r="Q948" s="379"/>
      <c r="R948" s="379"/>
      <c r="S948" s="379"/>
      <c r="T948" s="379"/>
      <c r="U948" s="105"/>
      <c r="V948" s="105"/>
      <c r="W948" s="105"/>
      <c r="X948" s="105"/>
      <c r="Y948" s="5"/>
      <c r="Z948" s="5"/>
      <c r="AA948" s="5"/>
      <c r="AB948" s="5"/>
      <c r="AC948" s="5"/>
      <c r="AD948" s="5"/>
      <c r="AE948" s="5"/>
      <c r="AF948" s="32"/>
      <c r="AG948" s="5"/>
      <c r="AH948" s="32"/>
      <c r="AI948" s="5"/>
      <c r="AJ948" s="5"/>
      <c r="AK948" s="5"/>
      <c r="AL948" s="107"/>
      <c r="AM948" s="5"/>
      <c r="AN948" s="5"/>
      <c r="AO948" s="5"/>
      <c r="AP948" s="5"/>
      <c r="AQ948" s="5"/>
      <c r="AR948" s="5"/>
      <c r="AS948" s="5"/>
      <c r="AT948" s="5"/>
      <c r="AU948" s="118"/>
      <c r="AV948" s="5"/>
      <c r="AW948" s="5"/>
      <c r="AX948" s="5"/>
      <c r="AY948" s="5"/>
      <c r="AZ948" s="5"/>
      <c r="BA948" s="32"/>
      <c r="BB948" s="5"/>
      <c r="BC948" s="5"/>
      <c r="BD948" s="5"/>
      <c r="BE948" s="5"/>
      <c r="BF948" s="5"/>
      <c r="BG948" s="5"/>
      <c r="BH948" s="5"/>
      <c r="BI948" s="5"/>
      <c r="BJ948" s="5"/>
      <c r="BK948" s="5"/>
      <c r="BL948" s="5"/>
      <c r="BM948" s="5"/>
      <c r="BN948" s="5"/>
      <c r="BO948" s="5"/>
      <c r="BP948" s="5"/>
      <c r="BQ948" s="5"/>
      <c r="BR948" s="5"/>
      <c r="BS948" s="5"/>
      <c r="BT948" s="5"/>
      <c r="BU948" s="5"/>
    </row>
    <row r="949" spans="1:73" ht="13" hidden="1" x14ac:dyDescent="0.3">
      <c r="A949" s="5"/>
      <c r="B949" s="5"/>
      <c r="C949" s="32" t="s">
        <v>2348</v>
      </c>
      <c r="D949" s="5"/>
      <c r="E949" s="5"/>
      <c r="F949" s="5"/>
      <c r="G949" s="5"/>
      <c r="H949" s="5"/>
      <c r="I949" s="5"/>
      <c r="J949" s="5"/>
      <c r="K949" s="5"/>
      <c r="L949" s="129"/>
      <c r="M949" s="129"/>
      <c r="N949" s="387"/>
      <c r="O949" s="379"/>
      <c r="P949" s="379"/>
      <c r="Q949" s="379"/>
      <c r="R949" s="379"/>
      <c r="S949" s="379"/>
      <c r="T949" s="379"/>
      <c r="U949" s="105"/>
      <c r="V949" s="105"/>
      <c r="W949" s="105"/>
      <c r="X949" s="105"/>
      <c r="Y949" s="5"/>
      <c r="Z949" s="5"/>
      <c r="AA949" s="5"/>
      <c r="AB949" s="5"/>
      <c r="AC949" s="5"/>
      <c r="AD949" s="5"/>
      <c r="AE949" s="5"/>
      <c r="AF949" s="32"/>
      <c r="AG949" s="5"/>
      <c r="AH949" s="32"/>
      <c r="AI949" s="5"/>
      <c r="AJ949" s="5"/>
      <c r="AK949" s="5"/>
      <c r="AL949" s="107"/>
      <c r="AM949" s="5"/>
      <c r="AN949" s="5"/>
      <c r="AO949" s="5"/>
      <c r="AP949" s="5"/>
      <c r="AQ949" s="5"/>
      <c r="AR949" s="5"/>
      <c r="AS949" s="5"/>
      <c r="AT949" s="5"/>
      <c r="AU949" s="121"/>
      <c r="AV949" s="5"/>
      <c r="AW949" s="5"/>
      <c r="AX949" s="5"/>
      <c r="AY949" s="5"/>
      <c r="AZ949" s="5"/>
      <c r="BA949" s="32"/>
      <c r="BB949" s="5"/>
      <c r="BC949" s="5"/>
      <c r="BD949" s="5"/>
      <c r="BE949" s="5"/>
      <c r="BF949" s="5"/>
      <c r="BG949" s="5"/>
      <c r="BH949" s="5"/>
      <c r="BI949" s="5"/>
      <c r="BJ949" s="5"/>
      <c r="BK949" s="5"/>
      <c r="BL949" s="5"/>
      <c r="BM949" s="5"/>
      <c r="BN949" s="5"/>
      <c r="BO949" s="5"/>
      <c r="BP949" s="5"/>
      <c r="BQ949" s="5"/>
      <c r="BR949" s="5"/>
      <c r="BS949" s="5"/>
      <c r="BT949" s="5"/>
      <c r="BU949" s="5"/>
    </row>
    <row r="950" spans="1:73" ht="13" hidden="1" x14ac:dyDescent="0.3">
      <c r="A950" s="5"/>
      <c r="B950" s="5"/>
      <c r="C950" s="32" t="s">
        <v>2349</v>
      </c>
      <c r="D950" s="5"/>
      <c r="E950" s="5"/>
      <c r="F950" s="5"/>
      <c r="G950" s="5"/>
      <c r="H950" s="5"/>
      <c r="I950" s="5"/>
      <c r="J950" s="5"/>
      <c r="K950" s="5"/>
      <c r="L950" s="129"/>
      <c r="M950" s="129"/>
      <c r="N950" s="387"/>
      <c r="O950" s="379"/>
      <c r="P950" s="379"/>
      <c r="Q950" s="379"/>
      <c r="R950" s="379"/>
      <c r="S950" s="379"/>
      <c r="T950" s="379"/>
      <c r="U950" s="105"/>
      <c r="V950" s="105"/>
      <c r="W950" s="105"/>
      <c r="X950" s="105"/>
      <c r="Y950" s="5"/>
      <c r="Z950" s="5"/>
      <c r="AA950" s="5"/>
      <c r="AB950" s="5"/>
      <c r="AC950" s="5"/>
      <c r="AD950" s="5"/>
      <c r="AE950" s="5"/>
      <c r="AF950" s="32"/>
      <c r="AG950" s="5"/>
      <c r="AH950" s="32"/>
      <c r="AI950" s="5"/>
      <c r="AJ950" s="5"/>
      <c r="AK950" s="5"/>
      <c r="AL950" s="107"/>
      <c r="AM950" s="5"/>
      <c r="AN950" s="5"/>
      <c r="AO950" s="5"/>
      <c r="AP950" s="5"/>
      <c r="AQ950" s="5"/>
      <c r="AR950" s="5"/>
      <c r="AS950" s="5"/>
      <c r="AT950" s="5"/>
      <c r="AU950" s="117"/>
      <c r="AV950" s="5"/>
      <c r="AW950" s="5"/>
      <c r="AX950" s="5"/>
      <c r="AY950" s="5"/>
      <c r="AZ950" s="5"/>
      <c r="BA950" s="32"/>
      <c r="BB950" s="5"/>
      <c r="BC950" s="5"/>
      <c r="BD950" s="5"/>
      <c r="BE950" s="5"/>
      <c r="BF950" s="5"/>
      <c r="BG950" s="5"/>
      <c r="BH950" s="5"/>
      <c r="BI950" s="5"/>
      <c r="BJ950" s="5"/>
      <c r="BK950" s="5"/>
      <c r="BL950" s="5"/>
      <c r="BM950" s="5"/>
      <c r="BN950" s="5"/>
      <c r="BO950" s="5"/>
      <c r="BP950" s="5"/>
      <c r="BQ950" s="5"/>
      <c r="BR950" s="5"/>
      <c r="BS950" s="5"/>
      <c r="BT950" s="5"/>
      <c r="BU950" s="5"/>
    </row>
    <row r="951" spans="1:73" ht="13" hidden="1" x14ac:dyDescent="0.3">
      <c r="A951" s="5"/>
      <c r="B951" s="5"/>
      <c r="C951" s="32" t="s">
        <v>2350</v>
      </c>
      <c r="D951" s="5"/>
      <c r="E951" s="5"/>
      <c r="F951" s="5"/>
      <c r="G951" s="5"/>
      <c r="H951" s="5"/>
      <c r="I951" s="5"/>
      <c r="J951" s="5"/>
      <c r="K951" s="5"/>
      <c r="L951" s="129"/>
      <c r="M951" s="129"/>
      <c r="N951" s="387"/>
      <c r="O951" s="379"/>
      <c r="P951" s="379"/>
      <c r="Q951" s="379"/>
      <c r="R951" s="379"/>
      <c r="S951" s="379"/>
      <c r="T951" s="379"/>
      <c r="U951" s="105"/>
      <c r="V951" s="105"/>
      <c r="W951" s="105"/>
      <c r="X951" s="105"/>
      <c r="Y951" s="5"/>
      <c r="Z951" s="5"/>
      <c r="AA951" s="5"/>
      <c r="AB951" s="5"/>
      <c r="AC951" s="5"/>
      <c r="AD951" s="5"/>
      <c r="AE951" s="5"/>
      <c r="AF951" s="32"/>
      <c r="AG951" s="5"/>
      <c r="AH951" s="32"/>
      <c r="AI951" s="5"/>
      <c r="AJ951" s="5"/>
      <c r="AK951" s="5"/>
      <c r="AL951" s="107"/>
      <c r="AM951" s="5"/>
      <c r="AN951" s="5"/>
      <c r="AO951" s="5"/>
      <c r="AP951" s="5"/>
      <c r="AQ951" s="5"/>
      <c r="AR951" s="5"/>
      <c r="AS951" s="5"/>
      <c r="AT951" s="5"/>
      <c r="AU951" s="118"/>
      <c r="AV951" s="5"/>
      <c r="AW951" s="5"/>
      <c r="AX951" s="5"/>
      <c r="AY951" s="5"/>
      <c r="AZ951" s="5"/>
      <c r="BA951" s="32"/>
      <c r="BB951" s="5"/>
      <c r="BC951" s="5"/>
      <c r="BD951" s="5"/>
      <c r="BE951" s="5"/>
      <c r="BF951" s="5"/>
      <c r="BG951" s="5"/>
      <c r="BH951" s="5"/>
      <c r="BI951" s="5"/>
      <c r="BJ951" s="5"/>
      <c r="BK951" s="5"/>
      <c r="BL951" s="5"/>
      <c r="BM951" s="5"/>
      <c r="BN951" s="5"/>
      <c r="BO951" s="5"/>
      <c r="BP951" s="5"/>
      <c r="BQ951" s="5"/>
      <c r="BR951" s="5"/>
      <c r="BS951" s="5"/>
      <c r="BT951" s="5"/>
      <c r="BU951" s="5"/>
    </row>
    <row r="952" spans="1:73" ht="13" hidden="1" x14ac:dyDescent="0.3">
      <c r="A952" s="5"/>
      <c r="B952" s="5"/>
      <c r="C952" s="32" t="s">
        <v>2351</v>
      </c>
      <c r="D952" s="5"/>
      <c r="E952" s="5"/>
      <c r="F952" s="5"/>
      <c r="G952" s="5"/>
      <c r="H952" s="5"/>
      <c r="I952" s="5"/>
      <c r="J952" s="5"/>
      <c r="K952" s="5"/>
      <c r="L952" s="129"/>
      <c r="M952" s="129"/>
      <c r="N952" s="387"/>
      <c r="O952" s="379"/>
      <c r="P952" s="379"/>
      <c r="Q952" s="379"/>
      <c r="R952" s="379"/>
      <c r="S952" s="379"/>
      <c r="T952" s="379"/>
      <c r="U952" s="105"/>
      <c r="V952" s="105"/>
      <c r="W952" s="105"/>
      <c r="X952" s="105"/>
      <c r="Y952" s="5"/>
      <c r="Z952" s="5"/>
      <c r="AA952" s="5"/>
      <c r="AB952" s="5"/>
      <c r="AC952" s="5"/>
      <c r="AD952" s="5"/>
      <c r="AE952" s="5"/>
      <c r="AF952" s="32"/>
      <c r="AG952" s="5"/>
      <c r="AH952" s="32"/>
      <c r="AI952" s="5"/>
      <c r="AJ952" s="5"/>
      <c r="AK952" s="5"/>
      <c r="AL952" s="107"/>
      <c r="AM952" s="5"/>
      <c r="AN952" s="5"/>
      <c r="AO952" s="5"/>
      <c r="AP952" s="5"/>
      <c r="AQ952" s="5"/>
      <c r="AR952" s="5"/>
      <c r="AS952" s="5"/>
      <c r="AT952" s="5"/>
      <c r="AU952" s="122"/>
      <c r="AV952" s="5"/>
      <c r="AW952" s="5"/>
      <c r="AX952" s="5"/>
      <c r="AY952" s="5"/>
      <c r="AZ952" s="5"/>
      <c r="BA952" s="32"/>
      <c r="BB952" s="5"/>
      <c r="BC952" s="5"/>
      <c r="BD952" s="5"/>
      <c r="BE952" s="5"/>
      <c r="BF952" s="5"/>
      <c r="BG952" s="5"/>
      <c r="BH952" s="5"/>
      <c r="BI952" s="5"/>
      <c r="BJ952" s="5"/>
      <c r="BK952" s="5"/>
      <c r="BL952" s="5"/>
      <c r="BM952" s="5"/>
      <c r="BN952" s="5"/>
      <c r="BO952" s="5"/>
      <c r="BP952" s="5"/>
      <c r="BQ952" s="5"/>
      <c r="BR952" s="5"/>
      <c r="BS952" s="5"/>
      <c r="BT952" s="5"/>
      <c r="BU952" s="5"/>
    </row>
    <row r="953" spans="1:73" ht="13" hidden="1" x14ac:dyDescent="0.3">
      <c r="A953" s="5"/>
      <c r="B953" s="5"/>
      <c r="C953" s="32" t="s">
        <v>2352</v>
      </c>
      <c r="D953" s="5"/>
      <c r="E953" s="5"/>
      <c r="F953" s="5"/>
      <c r="G953" s="5"/>
      <c r="H953" s="5"/>
      <c r="I953" s="5"/>
      <c r="J953" s="5"/>
      <c r="K953" s="5"/>
      <c r="L953" s="129"/>
      <c r="M953" s="129"/>
      <c r="N953" s="387"/>
      <c r="O953" s="379"/>
      <c r="P953" s="379"/>
      <c r="Q953" s="379"/>
      <c r="R953" s="379"/>
      <c r="S953" s="379"/>
      <c r="T953" s="379"/>
      <c r="U953" s="105"/>
      <c r="V953" s="105"/>
      <c r="W953" s="105"/>
      <c r="X953" s="105"/>
      <c r="Y953" s="5"/>
      <c r="Z953" s="5"/>
      <c r="AA953" s="5"/>
      <c r="AB953" s="5"/>
      <c r="AC953" s="5"/>
      <c r="AD953" s="5"/>
      <c r="AE953" s="5"/>
      <c r="AF953" s="32"/>
      <c r="AG953" s="5"/>
      <c r="AH953" s="32"/>
      <c r="AI953" s="5"/>
      <c r="AJ953" s="5"/>
      <c r="AK953" s="5"/>
      <c r="AL953" s="107"/>
      <c r="AM953" s="5"/>
      <c r="AN953" s="5"/>
      <c r="AO953" s="5"/>
      <c r="AP953" s="5"/>
      <c r="AQ953" s="5"/>
      <c r="AR953" s="5"/>
      <c r="AS953" s="5"/>
      <c r="AT953" s="5"/>
      <c r="AU953" s="119"/>
      <c r="AV953" s="5"/>
      <c r="AW953" s="5"/>
      <c r="AX953" s="5"/>
      <c r="AY953" s="5"/>
      <c r="AZ953" s="5"/>
      <c r="BA953" s="32"/>
      <c r="BB953" s="5"/>
      <c r="BC953" s="5"/>
      <c r="BD953" s="5"/>
      <c r="BE953" s="5"/>
      <c r="BF953" s="5"/>
      <c r="BG953" s="5"/>
      <c r="BH953" s="5"/>
      <c r="BI953" s="5"/>
      <c r="BJ953" s="5"/>
      <c r="BK953" s="5"/>
      <c r="BL953" s="5"/>
      <c r="BM953" s="5"/>
      <c r="BN953" s="5"/>
      <c r="BO953" s="5"/>
      <c r="BP953" s="5"/>
      <c r="BQ953" s="5"/>
      <c r="BR953" s="5"/>
      <c r="BS953" s="5"/>
      <c r="BT953" s="5"/>
      <c r="BU953" s="5"/>
    </row>
    <row r="954" spans="1:73" ht="13" hidden="1" x14ac:dyDescent="0.3">
      <c r="A954" s="5"/>
      <c r="B954" s="5"/>
      <c r="C954" s="32" t="s">
        <v>2353</v>
      </c>
      <c r="D954" s="5"/>
      <c r="E954" s="5"/>
      <c r="F954" s="5"/>
      <c r="G954" s="5"/>
      <c r="H954" s="5"/>
      <c r="I954" s="5"/>
      <c r="J954" s="5"/>
      <c r="K954" s="5"/>
      <c r="L954" s="129"/>
      <c r="M954" s="129"/>
      <c r="N954" s="387"/>
      <c r="O954" s="379"/>
      <c r="P954" s="379"/>
      <c r="Q954" s="379"/>
      <c r="R954" s="379"/>
      <c r="S954" s="379"/>
      <c r="T954" s="379"/>
      <c r="U954" s="105"/>
      <c r="V954" s="105"/>
      <c r="W954" s="105"/>
      <c r="X954" s="105"/>
      <c r="Y954" s="5"/>
      <c r="Z954" s="5"/>
      <c r="AA954" s="5"/>
      <c r="AB954" s="5"/>
      <c r="AC954" s="5"/>
      <c r="AD954" s="5"/>
      <c r="AE954" s="5"/>
      <c r="AF954" s="32"/>
      <c r="AG954" s="5"/>
      <c r="AH954" s="32"/>
      <c r="AI954" s="5"/>
      <c r="AJ954" s="5"/>
      <c r="AK954" s="5"/>
      <c r="AL954" s="107"/>
      <c r="AM954" s="5"/>
      <c r="AN954" s="5"/>
      <c r="AO954" s="5"/>
      <c r="AP954" s="5"/>
      <c r="AQ954" s="5"/>
      <c r="AR954" s="5"/>
      <c r="AS954" s="5"/>
      <c r="AT954" s="5"/>
      <c r="AU954" s="118"/>
      <c r="AV954" s="5"/>
      <c r="AW954" s="5"/>
      <c r="AX954" s="5"/>
      <c r="AY954" s="5"/>
      <c r="AZ954" s="5"/>
      <c r="BA954" s="32"/>
      <c r="BB954" s="5"/>
      <c r="BC954" s="5"/>
      <c r="BD954" s="5"/>
      <c r="BE954" s="5"/>
      <c r="BF954" s="5"/>
      <c r="BG954" s="5"/>
      <c r="BH954" s="5"/>
      <c r="BI954" s="5"/>
      <c r="BJ954" s="5"/>
      <c r="BK954" s="5"/>
      <c r="BL954" s="5"/>
      <c r="BM954" s="5"/>
      <c r="BN954" s="5"/>
      <c r="BO954" s="5"/>
      <c r="BP954" s="5"/>
      <c r="BQ954" s="5"/>
      <c r="BR954" s="5"/>
      <c r="BS954" s="5"/>
      <c r="BT954" s="5"/>
      <c r="BU954" s="5"/>
    </row>
    <row r="955" spans="1:73" ht="13" hidden="1" x14ac:dyDescent="0.3">
      <c r="A955" s="5"/>
      <c r="B955" s="5"/>
      <c r="C955" s="32" t="s">
        <v>2354</v>
      </c>
      <c r="D955" s="5"/>
      <c r="E955" s="5"/>
      <c r="F955" s="5"/>
      <c r="G955" s="5"/>
      <c r="H955" s="5"/>
      <c r="I955" s="5"/>
      <c r="J955" s="5"/>
      <c r="K955" s="5"/>
      <c r="L955" s="129"/>
      <c r="M955" s="129"/>
      <c r="N955" s="387"/>
      <c r="O955" s="379"/>
      <c r="P955" s="379"/>
      <c r="Q955" s="379"/>
      <c r="R955" s="379"/>
      <c r="S955" s="379"/>
      <c r="T955" s="379"/>
      <c r="U955" s="105"/>
      <c r="V955" s="105"/>
      <c r="W955" s="105"/>
      <c r="X955" s="105"/>
      <c r="Y955" s="5"/>
      <c r="Z955" s="5"/>
      <c r="AA955" s="5"/>
      <c r="AB955" s="5"/>
      <c r="AC955" s="5"/>
      <c r="AD955" s="5"/>
      <c r="AE955" s="5"/>
      <c r="AF955" s="32"/>
      <c r="AG955" s="5"/>
      <c r="AH955" s="32"/>
      <c r="AI955" s="5"/>
      <c r="AJ955" s="5"/>
      <c r="AK955" s="5"/>
      <c r="AL955" s="107"/>
      <c r="AM955" s="5"/>
      <c r="AN955" s="5"/>
      <c r="AO955" s="5"/>
      <c r="AP955" s="5"/>
      <c r="AQ955" s="5"/>
      <c r="AR955" s="5"/>
      <c r="AS955" s="5"/>
      <c r="AT955" s="5"/>
      <c r="AU955" s="120"/>
      <c r="AV955" s="5"/>
      <c r="AW955" s="5"/>
      <c r="AX955" s="5"/>
      <c r="AY955" s="5"/>
      <c r="AZ955" s="5"/>
      <c r="BA955" s="32"/>
      <c r="BB955" s="5"/>
      <c r="BC955" s="5"/>
      <c r="BD955" s="5"/>
      <c r="BE955" s="5"/>
      <c r="BF955" s="5"/>
      <c r="BG955" s="5"/>
      <c r="BH955" s="5"/>
      <c r="BI955" s="5"/>
      <c r="BJ955" s="5"/>
      <c r="BK955" s="5"/>
      <c r="BL955" s="5"/>
      <c r="BM955" s="5"/>
      <c r="BN955" s="5"/>
      <c r="BO955" s="5"/>
      <c r="BP955" s="5"/>
      <c r="BQ955" s="5"/>
      <c r="BR955" s="5"/>
      <c r="BS955" s="5"/>
      <c r="BT955" s="5"/>
      <c r="BU955" s="5"/>
    </row>
    <row r="956" spans="1:73" ht="13" hidden="1" x14ac:dyDescent="0.3">
      <c r="A956" s="5"/>
      <c r="B956" s="5"/>
      <c r="C956" s="32" t="s">
        <v>2355</v>
      </c>
      <c r="D956" s="5"/>
      <c r="E956" s="5"/>
      <c r="F956" s="5"/>
      <c r="G956" s="5"/>
      <c r="H956" s="5"/>
      <c r="I956" s="5"/>
      <c r="J956" s="5"/>
      <c r="K956" s="5"/>
      <c r="L956" s="129"/>
      <c r="M956" s="129"/>
      <c r="N956" s="387"/>
      <c r="O956" s="379"/>
      <c r="P956" s="379"/>
      <c r="Q956" s="379"/>
      <c r="R956" s="379"/>
      <c r="S956" s="379"/>
      <c r="T956" s="379"/>
      <c r="U956" s="105"/>
      <c r="V956" s="105"/>
      <c r="W956" s="105"/>
      <c r="X956" s="105"/>
      <c r="Y956" s="5"/>
      <c r="Z956" s="5"/>
      <c r="AA956" s="5"/>
      <c r="AB956" s="5"/>
      <c r="AC956" s="5"/>
      <c r="AD956" s="5"/>
      <c r="AE956" s="5"/>
      <c r="AF956" s="32"/>
      <c r="AG956" s="5"/>
      <c r="AH956" s="32"/>
      <c r="AI956" s="5"/>
      <c r="AJ956" s="5"/>
      <c r="AK956" s="5"/>
      <c r="AL956" s="107"/>
      <c r="AM956" s="5"/>
      <c r="AN956" s="5"/>
      <c r="AO956" s="5"/>
      <c r="AP956" s="5"/>
      <c r="AQ956" s="5"/>
      <c r="AR956" s="5"/>
      <c r="AS956" s="5"/>
      <c r="AT956" s="5"/>
      <c r="AU956" s="120"/>
      <c r="AV956" s="5"/>
      <c r="AW956" s="5"/>
      <c r="AX956" s="5"/>
      <c r="AY956" s="5"/>
      <c r="AZ956" s="5"/>
      <c r="BA956" s="32"/>
      <c r="BB956" s="5"/>
      <c r="BC956" s="5"/>
      <c r="BD956" s="5"/>
      <c r="BE956" s="5"/>
      <c r="BF956" s="5"/>
      <c r="BG956" s="5"/>
      <c r="BH956" s="5"/>
      <c r="BI956" s="5"/>
      <c r="BJ956" s="5"/>
      <c r="BK956" s="5"/>
      <c r="BL956" s="5"/>
      <c r="BM956" s="5"/>
      <c r="BN956" s="5"/>
      <c r="BO956" s="5"/>
      <c r="BP956" s="5"/>
      <c r="BQ956" s="5"/>
      <c r="BR956" s="5"/>
      <c r="BS956" s="5"/>
      <c r="BT956" s="5"/>
      <c r="BU956" s="5"/>
    </row>
    <row r="957" spans="1:73" ht="13" hidden="1" x14ac:dyDescent="0.3">
      <c r="A957" s="5"/>
      <c r="B957" s="5"/>
      <c r="C957" s="32" t="s">
        <v>2356</v>
      </c>
      <c r="D957" s="5"/>
      <c r="E957" s="5"/>
      <c r="F957" s="5"/>
      <c r="G957" s="5"/>
      <c r="H957" s="5"/>
      <c r="I957" s="5"/>
      <c r="J957" s="5"/>
      <c r="K957" s="5"/>
      <c r="L957" s="129"/>
      <c r="M957" s="129"/>
      <c r="N957" s="387"/>
      <c r="O957" s="379"/>
      <c r="P957" s="379"/>
      <c r="Q957" s="379"/>
      <c r="R957" s="379"/>
      <c r="S957" s="379"/>
      <c r="T957" s="379"/>
      <c r="U957" s="105"/>
      <c r="V957" s="105"/>
      <c r="W957" s="105"/>
      <c r="X957" s="105"/>
      <c r="Y957" s="5"/>
      <c r="Z957" s="5"/>
      <c r="AA957" s="5"/>
      <c r="AB957" s="5"/>
      <c r="AC957" s="5"/>
      <c r="AD957" s="5"/>
      <c r="AE957" s="5"/>
      <c r="AF957" s="32"/>
      <c r="AG957" s="5"/>
      <c r="AH957" s="32"/>
      <c r="AI957" s="5"/>
      <c r="AJ957" s="5"/>
      <c r="AK957" s="5"/>
      <c r="AL957" s="107"/>
      <c r="AM957" s="5"/>
      <c r="AN957" s="5"/>
      <c r="AO957" s="5"/>
      <c r="AP957" s="5"/>
      <c r="AQ957" s="5"/>
      <c r="AR957" s="5"/>
      <c r="AS957" s="5"/>
      <c r="AT957" s="5"/>
      <c r="AU957" s="120"/>
      <c r="AV957" s="5"/>
      <c r="AW957" s="5"/>
      <c r="AX957" s="5"/>
      <c r="AY957" s="5"/>
      <c r="AZ957" s="5"/>
      <c r="BA957" s="32"/>
      <c r="BB957" s="5"/>
      <c r="BC957" s="5"/>
      <c r="BD957" s="5"/>
      <c r="BE957" s="5"/>
      <c r="BF957" s="5"/>
      <c r="BG957" s="5"/>
      <c r="BH957" s="5"/>
      <c r="BI957" s="5"/>
      <c r="BJ957" s="5"/>
      <c r="BK957" s="5"/>
      <c r="BL957" s="5"/>
      <c r="BM957" s="5"/>
      <c r="BN957" s="5"/>
      <c r="BO957" s="5"/>
      <c r="BP957" s="5"/>
      <c r="BQ957" s="5"/>
      <c r="BR957" s="5"/>
      <c r="BS957" s="5"/>
      <c r="BT957" s="5"/>
      <c r="BU957" s="5"/>
    </row>
    <row r="958" spans="1:73" ht="13" hidden="1" x14ac:dyDescent="0.3">
      <c r="A958" s="5"/>
      <c r="B958" s="5"/>
      <c r="C958" s="32" t="s">
        <v>2357</v>
      </c>
      <c r="D958" s="5"/>
      <c r="E958" s="5"/>
      <c r="F958" s="5"/>
      <c r="G958" s="5"/>
      <c r="H958" s="5"/>
      <c r="I958" s="5"/>
      <c r="J958" s="5"/>
      <c r="K958" s="5"/>
      <c r="L958" s="129"/>
      <c r="M958" s="129"/>
      <c r="N958" s="387"/>
      <c r="O958" s="379"/>
      <c r="P958" s="379"/>
      <c r="Q958" s="379"/>
      <c r="R958" s="379"/>
      <c r="S958" s="379"/>
      <c r="T958" s="379"/>
      <c r="U958" s="105"/>
      <c r="V958" s="105"/>
      <c r="W958" s="105"/>
      <c r="X958" s="105"/>
      <c r="Y958" s="5"/>
      <c r="Z958" s="5"/>
      <c r="AA958" s="5"/>
      <c r="AB958" s="5"/>
      <c r="AC958" s="5"/>
      <c r="AD958" s="5"/>
      <c r="AE958" s="5"/>
      <c r="AF958" s="32"/>
      <c r="AG958" s="5"/>
      <c r="AH958" s="32"/>
      <c r="AI958" s="5"/>
      <c r="AJ958" s="5"/>
      <c r="AK958" s="5"/>
      <c r="AL958" s="107"/>
      <c r="AM958" s="5"/>
      <c r="AN958" s="5"/>
      <c r="AO958" s="5"/>
      <c r="AP958" s="5"/>
      <c r="AQ958" s="5"/>
      <c r="AR958" s="5"/>
      <c r="AS958" s="5"/>
      <c r="AT958" s="5"/>
      <c r="AU958" s="123"/>
      <c r="AV958" s="5"/>
      <c r="AW958" s="5"/>
      <c r="AX958" s="5"/>
      <c r="AY958" s="5"/>
      <c r="AZ958" s="5"/>
      <c r="BA958" s="32"/>
      <c r="BB958" s="5"/>
      <c r="BC958" s="5"/>
      <c r="BD958" s="5"/>
      <c r="BE958" s="5"/>
      <c r="BF958" s="5"/>
      <c r="BG958" s="5"/>
      <c r="BH958" s="5"/>
      <c r="BI958" s="5"/>
      <c r="BJ958" s="5"/>
      <c r="BK958" s="5"/>
      <c r="BL958" s="5"/>
      <c r="BM958" s="5"/>
      <c r="BN958" s="5"/>
      <c r="BO958" s="5"/>
      <c r="BP958" s="5"/>
      <c r="BQ958" s="5"/>
      <c r="BR958" s="5"/>
      <c r="BS958" s="5"/>
      <c r="BT958" s="5"/>
      <c r="BU958" s="5"/>
    </row>
    <row r="959" spans="1:73" ht="13" hidden="1" x14ac:dyDescent="0.3">
      <c r="A959" s="5"/>
      <c r="B959" s="5"/>
      <c r="C959" s="32" t="s">
        <v>2358</v>
      </c>
      <c r="D959" s="5"/>
      <c r="E959" s="5"/>
      <c r="F959" s="5"/>
      <c r="G959" s="5"/>
      <c r="H959" s="5"/>
      <c r="I959" s="5"/>
      <c r="J959" s="5"/>
      <c r="K959" s="5"/>
      <c r="L959" s="129"/>
      <c r="M959" s="129"/>
      <c r="N959" s="387"/>
      <c r="O959" s="379"/>
      <c r="P959" s="379"/>
      <c r="Q959" s="379"/>
      <c r="R959" s="379"/>
      <c r="S959" s="379"/>
      <c r="T959" s="379"/>
      <c r="U959" s="105"/>
      <c r="V959" s="105"/>
      <c r="W959" s="105"/>
      <c r="X959" s="105"/>
      <c r="Y959" s="5"/>
      <c r="Z959" s="5"/>
      <c r="AA959" s="5"/>
      <c r="AB959" s="5"/>
      <c r="AC959" s="5"/>
      <c r="AD959" s="5"/>
      <c r="AE959" s="5"/>
      <c r="AF959" s="32"/>
      <c r="AG959" s="5"/>
      <c r="AH959" s="32"/>
      <c r="AI959" s="5"/>
      <c r="AJ959" s="5"/>
      <c r="AK959" s="5"/>
      <c r="AL959" s="107"/>
      <c r="AM959" s="5"/>
      <c r="AN959" s="5"/>
      <c r="AO959" s="5"/>
      <c r="AP959" s="5"/>
      <c r="AQ959" s="5"/>
      <c r="AR959" s="5"/>
      <c r="AS959" s="5"/>
      <c r="AT959" s="5"/>
      <c r="AU959" s="119"/>
      <c r="AV959" s="5"/>
      <c r="AW959" s="5"/>
      <c r="AX959" s="5"/>
      <c r="AY959" s="5"/>
      <c r="AZ959" s="5"/>
      <c r="BA959" s="32"/>
      <c r="BB959" s="5"/>
      <c r="BC959" s="5"/>
      <c r="BD959" s="5"/>
      <c r="BE959" s="5"/>
      <c r="BF959" s="5"/>
      <c r="BG959" s="5"/>
      <c r="BH959" s="5"/>
      <c r="BI959" s="5"/>
      <c r="BJ959" s="5"/>
      <c r="BK959" s="5"/>
      <c r="BL959" s="5"/>
      <c r="BM959" s="5"/>
      <c r="BN959" s="5"/>
      <c r="BO959" s="5"/>
      <c r="BP959" s="5"/>
      <c r="BQ959" s="5"/>
      <c r="BR959" s="5"/>
      <c r="BS959" s="5"/>
      <c r="BT959" s="5"/>
      <c r="BU959" s="5"/>
    </row>
    <row r="960" spans="1:73" ht="13" hidden="1" x14ac:dyDescent="0.25">
      <c r="A960" s="5"/>
      <c r="B960" s="5"/>
      <c r="C960" s="32" t="s">
        <v>2359</v>
      </c>
      <c r="D960" s="5"/>
      <c r="E960" s="5"/>
      <c r="F960" s="5"/>
      <c r="G960" s="5"/>
      <c r="H960" s="5"/>
      <c r="I960" s="5"/>
      <c r="J960" s="5"/>
      <c r="K960" s="5"/>
      <c r="L960" s="129"/>
      <c r="M960" s="129"/>
      <c r="N960" s="387"/>
      <c r="O960" s="379"/>
      <c r="P960" s="379"/>
      <c r="Q960" s="379"/>
      <c r="R960" s="379"/>
      <c r="S960" s="379"/>
      <c r="T960" s="379"/>
      <c r="U960" s="105"/>
      <c r="V960" s="105"/>
      <c r="W960" s="105"/>
      <c r="X960" s="105"/>
      <c r="Y960" s="5"/>
      <c r="Z960" s="5"/>
      <c r="AA960" s="5"/>
      <c r="AB960" s="5"/>
      <c r="AC960" s="5"/>
      <c r="AD960" s="5"/>
      <c r="AE960" s="5"/>
      <c r="AF960" s="32"/>
      <c r="AG960" s="5"/>
      <c r="AH960" s="32"/>
      <c r="AI960" s="5"/>
      <c r="AJ960" s="5"/>
      <c r="AK960" s="5"/>
      <c r="AL960" s="107"/>
      <c r="AM960" s="5"/>
      <c r="AN960" s="5"/>
      <c r="AO960" s="5"/>
      <c r="AP960" s="5"/>
      <c r="AQ960" s="5"/>
      <c r="AR960" s="5"/>
      <c r="AS960" s="5"/>
      <c r="AT960" s="5"/>
      <c r="AU960" s="124"/>
      <c r="AV960" s="5"/>
      <c r="AW960" s="5"/>
      <c r="AX960" s="5"/>
      <c r="AY960" s="5"/>
      <c r="AZ960" s="5"/>
      <c r="BA960" s="32"/>
      <c r="BB960" s="5"/>
      <c r="BC960" s="5"/>
      <c r="BD960" s="5"/>
      <c r="BE960" s="5"/>
      <c r="BF960" s="5"/>
      <c r="BG960" s="5"/>
      <c r="BH960" s="5"/>
      <c r="BI960" s="5"/>
      <c r="BJ960" s="5"/>
      <c r="BK960" s="5"/>
      <c r="BL960" s="5"/>
      <c r="BM960" s="5"/>
      <c r="BN960" s="5"/>
      <c r="BO960" s="5"/>
      <c r="BP960" s="5"/>
      <c r="BQ960" s="5"/>
      <c r="BR960" s="5"/>
      <c r="BS960" s="5"/>
      <c r="BT960" s="5"/>
      <c r="BU960" s="5"/>
    </row>
    <row r="961" spans="1:73" ht="13" hidden="1" x14ac:dyDescent="0.3">
      <c r="A961" s="5"/>
      <c r="B961" s="5"/>
      <c r="C961" s="32" t="s">
        <v>2360</v>
      </c>
      <c r="D961" s="5"/>
      <c r="E961" s="5"/>
      <c r="F961" s="5"/>
      <c r="G961" s="5"/>
      <c r="H961" s="5"/>
      <c r="I961" s="5"/>
      <c r="J961" s="5"/>
      <c r="K961" s="5"/>
      <c r="L961" s="129"/>
      <c r="M961" s="129"/>
      <c r="N961" s="387"/>
      <c r="O961" s="379"/>
      <c r="P961" s="379"/>
      <c r="Q961" s="379"/>
      <c r="R961" s="379"/>
      <c r="S961" s="379"/>
      <c r="T961" s="379"/>
      <c r="U961" s="105"/>
      <c r="V961" s="105"/>
      <c r="W961" s="105"/>
      <c r="X961" s="105"/>
      <c r="Y961" s="5"/>
      <c r="Z961" s="5"/>
      <c r="AA961" s="5"/>
      <c r="AB961" s="5"/>
      <c r="AC961" s="5"/>
      <c r="AD961" s="5"/>
      <c r="AE961" s="5"/>
      <c r="AF961" s="32"/>
      <c r="AG961" s="5"/>
      <c r="AH961" s="32"/>
      <c r="AI961" s="5"/>
      <c r="AJ961" s="5"/>
      <c r="AK961" s="5"/>
      <c r="AL961" s="107"/>
      <c r="AM961" s="5"/>
      <c r="AN961" s="5"/>
      <c r="AO961" s="5"/>
      <c r="AP961" s="5"/>
      <c r="AQ961" s="5"/>
      <c r="AR961" s="5"/>
      <c r="AS961" s="5"/>
      <c r="AT961" s="5"/>
      <c r="AU961" s="118"/>
      <c r="AV961" s="5"/>
      <c r="AW961" s="5"/>
      <c r="AX961" s="5"/>
      <c r="AY961" s="5"/>
      <c r="AZ961" s="5"/>
      <c r="BA961" s="32"/>
      <c r="BB961" s="5"/>
      <c r="BC961" s="5"/>
      <c r="BD961" s="5"/>
      <c r="BE961" s="5"/>
      <c r="BF961" s="5"/>
      <c r="BG961" s="5"/>
      <c r="BH961" s="5"/>
      <c r="BI961" s="5"/>
      <c r="BJ961" s="5"/>
      <c r="BK961" s="5"/>
      <c r="BL961" s="5"/>
      <c r="BM961" s="5"/>
      <c r="BN961" s="5"/>
      <c r="BO961" s="5"/>
      <c r="BP961" s="5"/>
      <c r="BQ961" s="5"/>
      <c r="BR961" s="5"/>
      <c r="BS961" s="5"/>
      <c r="BT961" s="5"/>
      <c r="BU961" s="5"/>
    </row>
    <row r="962" spans="1:73" ht="13" hidden="1" x14ac:dyDescent="0.3">
      <c r="A962" s="5"/>
      <c r="B962" s="5"/>
      <c r="C962" s="32" t="s">
        <v>2361</v>
      </c>
      <c r="D962" s="5"/>
      <c r="E962" s="5"/>
      <c r="F962" s="5"/>
      <c r="G962" s="5"/>
      <c r="H962" s="5"/>
      <c r="I962" s="5"/>
      <c r="J962" s="5"/>
      <c r="K962" s="5"/>
      <c r="L962" s="129"/>
      <c r="M962" s="129"/>
      <c r="N962" s="387"/>
      <c r="O962" s="379"/>
      <c r="P962" s="379"/>
      <c r="Q962" s="379"/>
      <c r="R962" s="379"/>
      <c r="S962" s="379"/>
      <c r="T962" s="379"/>
      <c r="U962" s="105"/>
      <c r="V962" s="105"/>
      <c r="W962" s="105"/>
      <c r="X962" s="105"/>
      <c r="Y962" s="5"/>
      <c r="Z962" s="5"/>
      <c r="AA962" s="5"/>
      <c r="AB962" s="5"/>
      <c r="AC962" s="5"/>
      <c r="AD962" s="5"/>
      <c r="AE962" s="5"/>
      <c r="AF962" s="32"/>
      <c r="AG962" s="5"/>
      <c r="AH962" s="32"/>
      <c r="AI962" s="5"/>
      <c r="AJ962" s="5"/>
      <c r="AK962" s="5"/>
      <c r="AL962" s="107"/>
      <c r="AM962" s="5"/>
      <c r="AN962" s="5"/>
      <c r="AO962" s="5"/>
      <c r="AP962" s="5"/>
      <c r="AQ962" s="5"/>
      <c r="AR962" s="5"/>
      <c r="AS962" s="5"/>
      <c r="AT962" s="5"/>
      <c r="AU962" s="125"/>
      <c r="AV962" s="5"/>
      <c r="AW962" s="5"/>
      <c r="AX962" s="5"/>
      <c r="AY962" s="5"/>
      <c r="AZ962" s="5"/>
      <c r="BA962" s="32"/>
      <c r="BB962" s="5"/>
      <c r="BC962" s="5"/>
      <c r="BD962" s="5"/>
      <c r="BE962" s="5"/>
      <c r="BF962" s="5"/>
      <c r="BG962" s="5"/>
      <c r="BH962" s="5"/>
      <c r="BI962" s="5"/>
      <c r="BJ962" s="5"/>
      <c r="BK962" s="5"/>
      <c r="BL962" s="5"/>
      <c r="BM962" s="5"/>
      <c r="BN962" s="5"/>
      <c r="BO962" s="5"/>
      <c r="BP962" s="5"/>
      <c r="BQ962" s="5"/>
      <c r="BR962" s="5"/>
      <c r="BS962" s="5"/>
      <c r="BT962" s="5"/>
      <c r="BU962" s="5"/>
    </row>
    <row r="963" spans="1:73" ht="13" hidden="1" x14ac:dyDescent="0.3">
      <c r="A963" s="5"/>
      <c r="B963" s="5"/>
      <c r="C963" s="32" t="s">
        <v>2362</v>
      </c>
      <c r="D963" s="5"/>
      <c r="E963" s="5"/>
      <c r="F963" s="5"/>
      <c r="G963" s="5"/>
      <c r="H963" s="5"/>
      <c r="I963" s="5"/>
      <c r="J963" s="5"/>
      <c r="K963" s="5"/>
      <c r="L963" s="129"/>
      <c r="M963" s="129"/>
      <c r="N963" s="387"/>
      <c r="O963" s="379"/>
      <c r="P963" s="379"/>
      <c r="Q963" s="379"/>
      <c r="R963" s="379"/>
      <c r="S963" s="379"/>
      <c r="T963" s="379"/>
      <c r="U963" s="105"/>
      <c r="V963" s="105"/>
      <c r="W963" s="105"/>
      <c r="X963" s="105"/>
      <c r="Y963" s="5"/>
      <c r="Z963" s="5"/>
      <c r="AA963" s="5"/>
      <c r="AB963" s="5"/>
      <c r="AC963" s="5"/>
      <c r="AD963" s="5"/>
      <c r="AE963" s="5"/>
      <c r="AF963" s="32"/>
      <c r="AG963" s="5"/>
      <c r="AH963" s="32"/>
      <c r="AI963" s="5"/>
      <c r="AJ963" s="5"/>
      <c r="AK963" s="5"/>
      <c r="AL963" s="107"/>
      <c r="AM963" s="5"/>
      <c r="AN963" s="5"/>
      <c r="AO963" s="5"/>
      <c r="AP963" s="5"/>
      <c r="AQ963" s="5"/>
      <c r="AR963" s="5"/>
      <c r="AS963" s="5"/>
      <c r="AT963" s="5"/>
      <c r="AU963" s="119"/>
      <c r="AV963" s="5"/>
      <c r="AW963" s="5"/>
      <c r="AX963" s="5"/>
      <c r="AY963" s="5"/>
      <c r="AZ963" s="5"/>
      <c r="BA963" s="32"/>
      <c r="BB963" s="5"/>
      <c r="BC963" s="5"/>
      <c r="BD963" s="5"/>
      <c r="BE963" s="5"/>
      <c r="BF963" s="5"/>
      <c r="BG963" s="5"/>
      <c r="BH963" s="5"/>
      <c r="BI963" s="5"/>
      <c r="BJ963" s="5"/>
      <c r="BK963" s="5"/>
      <c r="BL963" s="5"/>
      <c r="BM963" s="5"/>
      <c r="BN963" s="5"/>
      <c r="BO963" s="5"/>
      <c r="BP963" s="5"/>
      <c r="BQ963" s="5"/>
      <c r="BR963" s="5"/>
      <c r="BS963" s="5"/>
      <c r="BT963" s="5"/>
      <c r="BU963" s="5"/>
    </row>
    <row r="964" spans="1:73" ht="13" hidden="1" x14ac:dyDescent="0.3">
      <c r="A964" s="5"/>
      <c r="B964" s="5"/>
      <c r="C964" s="32" t="s">
        <v>2363</v>
      </c>
      <c r="D964" s="5"/>
      <c r="E964" s="5"/>
      <c r="F964" s="5"/>
      <c r="G964" s="5"/>
      <c r="H964" s="5"/>
      <c r="I964" s="5"/>
      <c r="J964" s="5"/>
      <c r="K964" s="5"/>
      <c r="L964" s="129"/>
      <c r="M964" s="129"/>
      <c r="N964" s="387"/>
      <c r="O964" s="379"/>
      <c r="P964" s="379"/>
      <c r="Q964" s="379"/>
      <c r="R964" s="379"/>
      <c r="S964" s="379"/>
      <c r="T964" s="379"/>
      <c r="U964" s="105"/>
      <c r="V964" s="105"/>
      <c r="W964" s="105"/>
      <c r="X964" s="105"/>
      <c r="Y964" s="5"/>
      <c r="Z964" s="5"/>
      <c r="AA964" s="5"/>
      <c r="AB964" s="5"/>
      <c r="AC964" s="5"/>
      <c r="AD964" s="5"/>
      <c r="AE964" s="5"/>
      <c r="AF964" s="32"/>
      <c r="AG964" s="5"/>
      <c r="AH964" s="32"/>
      <c r="AI964" s="5"/>
      <c r="AJ964" s="5"/>
      <c r="AK964" s="5"/>
      <c r="AL964" s="107"/>
      <c r="AM964" s="5"/>
      <c r="AN964" s="5"/>
      <c r="AO964" s="5"/>
      <c r="AP964" s="5"/>
      <c r="AQ964" s="5"/>
      <c r="AR964" s="5"/>
      <c r="AS964" s="5"/>
      <c r="AT964" s="5"/>
      <c r="AU964" s="117"/>
      <c r="AV964" s="5"/>
      <c r="AW964" s="5"/>
      <c r="AX964" s="5"/>
      <c r="AY964" s="5"/>
      <c r="AZ964" s="5"/>
      <c r="BA964" s="32"/>
      <c r="BB964" s="5"/>
      <c r="BC964" s="5"/>
      <c r="BD964" s="5"/>
      <c r="BE964" s="5"/>
      <c r="BF964" s="5"/>
      <c r="BG964" s="5"/>
      <c r="BH964" s="5"/>
      <c r="BI964" s="5"/>
      <c r="BJ964" s="5"/>
      <c r="BK964" s="5"/>
      <c r="BL964" s="5"/>
      <c r="BM964" s="5"/>
      <c r="BN964" s="5"/>
      <c r="BO964" s="5"/>
      <c r="BP964" s="5"/>
      <c r="BQ964" s="5"/>
      <c r="BR964" s="5"/>
      <c r="BS964" s="5"/>
      <c r="BT964" s="5"/>
      <c r="BU964" s="5"/>
    </row>
    <row r="965" spans="1:73" ht="13" hidden="1" x14ac:dyDescent="0.3">
      <c r="A965" s="5"/>
      <c r="B965" s="5"/>
      <c r="C965" s="32" t="s">
        <v>2364</v>
      </c>
      <c r="D965" s="5"/>
      <c r="E965" s="5"/>
      <c r="F965" s="5"/>
      <c r="G965" s="5"/>
      <c r="H965" s="5"/>
      <c r="I965" s="5"/>
      <c r="J965" s="5"/>
      <c r="K965" s="5"/>
      <c r="L965" s="129"/>
      <c r="M965" s="129"/>
      <c r="N965" s="387"/>
      <c r="O965" s="379"/>
      <c r="P965" s="379"/>
      <c r="Q965" s="379"/>
      <c r="R965" s="379"/>
      <c r="S965" s="379"/>
      <c r="T965" s="379"/>
      <c r="U965" s="105"/>
      <c r="V965" s="105"/>
      <c r="W965" s="105"/>
      <c r="X965" s="105"/>
      <c r="Y965" s="5"/>
      <c r="Z965" s="5"/>
      <c r="AA965" s="5"/>
      <c r="AB965" s="5"/>
      <c r="AC965" s="5"/>
      <c r="AD965" s="5"/>
      <c r="AE965" s="5"/>
      <c r="AF965" s="32"/>
      <c r="AG965" s="5"/>
      <c r="AH965" s="32"/>
      <c r="AI965" s="5"/>
      <c r="AJ965" s="5"/>
      <c r="AK965" s="5"/>
      <c r="AL965" s="107"/>
      <c r="AM965" s="5"/>
      <c r="AN965" s="5"/>
      <c r="AO965" s="5"/>
      <c r="AP965" s="5"/>
      <c r="AQ965" s="5"/>
      <c r="AR965" s="5"/>
      <c r="AS965" s="5"/>
      <c r="AT965" s="5"/>
      <c r="AU965" s="123"/>
      <c r="AV965" s="5"/>
      <c r="AW965" s="5"/>
      <c r="AX965" s="5"/>
      <c r="AY965" s="5"/>
      <c r="AZ965" s="5"/>
      <c r="BA965" s="32"/>
      <c r="BB965" s="5"/>
      <c r="BC965" s="5"/>
      <c r="BD965" s="5"/>
      <c r="BE965" s="5"/>
      <c r="BF965" s="5"/>
      <c r="BG965" s="5"/>
      <c r="BH965" s="5"/>
      <c r="BI965" s="5"/>
      <c r="BJ965" s="5"/>
      <c r="BK965" s="5"/>
      <c r="BL965" s="5"/>
      <c r="BM965" s="5"/>
      <c r="BN965" s="5"/>
      <c r="BO965" s="5"/>
      <c r="BP965" s="5"/>
      <c r="BQ965" s="5"/>
      <c r="BR965" s="5"/>
      <c r="BS965" s="5"/>
      <c r="BT965" s="5"/>
      <c r="BU965" s="5"/>
    </row>
    <row r="966" spans="1:73" ht="13" hidden="1" x14ac:dyDescent="0.3">
      <c r="A966" s="5"/>
      <c r="B966" s="5"/>
      <c r="C966" s="32" t="s">
        <v>2365</v>
      </c>
      <c r="D966" s="5"/>
      <c r="E966" s="5"/>
      <c r="F966" s="5"/>
      <c r="G966" s="5"/>
      <c r="H966" s="5"/>
      <c r="I966" s="5"/>
      <c r="J966" s="5"/>
      <c r="K966" s="5"/>
      <c r="L966" s="129"/>
      <c r="M966" s="129"/>
      <c r="N966" s="387"/>
      <c r="O966" s="379"/>
      <c r="P966" s="379"/>
      <c r="Q966" s="379"/>
      <c r="R966" s="379"/>
      <c r="S966" s="379"/>
      <c r="T966" s="379"/>
      <c r="U966" s="105"/>
      <c r="V966" s="105"/>
      <c r="W966" s="105"/>
      <c r="X966" s="105"/>
      <c r="Y966" s="5"/>
      <c r="Z966" s="5"/>
      <c r="AA966" s="5"/>
      <c r="AB966" s="5"/>
      <c r="AC966" s="5"/>
      <c r="AD966" s="5"/>
      <c r="AE966" s="5"/>
      <c r="AF966" s="32"/>
      <c r="AG966" s="5"/>
      <c r="AH966" s="32"/>
      <c r="AI966" s="5"/>
      <c r="AJ966" s="5"/>
      <c r="AK966" s="5"/>
      <c r="AL966" s="107"/>
      <c r="AM966" s="5"/>
      <c r="AN966" s="5"/>
      <c r="AO966" s="5"/>
      <c r="AP966" s="5"/>
      <c r="AQ966" s="5"/>
      <c r="AR966" s="5"/>
      <c r="AS966" s="5"/>
      <c r="AT966" s="5"/>
      <c r="AU966" s="123"/>
      <c r="AV966" s="5"/>
      <c r="AW966" s="5"/>
      <c r="AX966" s="5"/>
      <c r="AY966" s="5"/>
      <c r="AZ966" s="5"/>
      <c r="BA966" s="32"/>
      <c r="BB966" s="5"/>
      <c r="BC966" s="5"/>
      <c r="BD966" s="5"/>
      <c r="BE966" s="5"/>
      <c r="BF966" s="5"/>
      <c r="BG966" s="5"/>
      <c r="BH966" s="5"/>
      <c r="BI966" s="5"/>
      <c r="BJ966" s="5"/>
      <c r="BK966" s="5"/>
      <c r="BL966" s="5"/>
      <c r="BM966" s="5"/>
      <c r="BN966" s="5"/>
      <c r="BO966" s="5"/>
      <c r="BP966" s="5"/>
      <c r="BQ966" s="5"/>
      <c r="BR966" s="5"/>
      <c r="BS966" s="5"/>
      <c r="BT966" s="5"/>
      <c r="BU966" s="5"/>
    </row>
    <row r="967" spans="1:73" ht="13" hidden="1" x14ac:dyDescent="0.3">
      <c r="A967" s="5"/>
      <c r="B967" s="5"/>
      <c r="C967" s="32" t="s">
        <v>2366</v>
      </c>
      <c r="D967" s="5"/>
      <c r="E967" s="5"/>
      <c r="F967" s="5"/>
      <c r="G967" s="5"/>
      <c r="H967" s="5"/>
      <c r="I967" s="5"/>
      <c r="J967" s="5"/>
      <c r="K967" s="5"/>
      <c r="L967" s="129"/>
      <c r="M967" s="129"/>
      <c r="N967" s="387"/>
      <c r="O967" s="379"/>
      <c r="P967" s="379"/>
      <c r="Q967" s="379"/>
      <c r="R967" s="379"/>
      <c r="S967" s="379"/>
      <c r="T967" s="379"/>
      <c r="U967" s="105"/>
      <c r="V967" s="105"/>
      <c r="W967" s="105"/>
      <c r="X967" s="105"/>
      <c r="Y967" s="5"/>
      <c r="Z967" s="5"/>
      <c r="AA967" s="5"/>
      <c r="AB967" s="5"/>
      <c r="AC967" s="5"/>
      <c r="AD967" s="5"/>
      <c r="AE967" s="5"/>
      <c r="AF967" s="32"/>
      <c r="AG967" s="5"/>
      <c r="AH967" s="32"/>
      <c r="AI967" s="5"/>
      <c r="AJ967" s="5"/>
      <c r="AK967" s="5"/>
      <c r="AL967" s="107"/>
      <c r="AM967" s="5"/>
      <c r="AN967" s="5"/>
      <c r="AO967" s="5"/>
      <c r="AP967" s="5"/>
      <c r="AQ967" s="5"/>
      <c r="AR967" s="5"/>
      <c r="AS967" s="5"/>
      <c r="AT967" s="5"/>
      <c r="AU967" s="123"/>
      <c r="AV967" s="5"/>
      <c r="AW967" s="5"/>
      <c r="AX967" s="5"/>
      <c r="AY967" s="5"/>
      <c r="AZ967" s="5"/>
      <c r="BA967" s="32"/>
      <c r="BB967" s="5"/>
      <c r="BC967" s="5"/>
      <c r="BD967" s="5"/>
      <c r="BE967" s="5"/>
      <c r="BF967" s="5"/>
      <c r="BG967" s="5"/>
      <c r="BH967" s="5"/>
      <c r="BI967" s="5"/>
      <c r="BJ967" s="5"/>
      <c r="BK967" s="5"/>
      <c r="BL967" s="5"/>
      <c r="BM967" s="5"/>
      <c r="BN967" s="5"/>
      <c r="BO967" s="5"/>
      <c r="BP967" s="5"/>
      <c r="BQ967" s="5"/>
      <c r="BR967" s="5"/>
      <c r="BS967" s="5"/>
      <c r="BT967" s="5"/>
      <c r="BU967" s="5"/>
    </row>
    <row r="968" spans="1:73" ht="13" hidden="1" x14ac:dyDescent="0.3">
      <c r="A968" s="5"/>
      <c r="B968" s="5"/>
      <c r="C968" s="32" t="s">
        <v>2367</v>
      </c>
      <c r="D968" s="5"/>
      <c r="E968" s="5"/>
      <c r="F968" s="5"/>
      <c r="G968" s="5"/>
      <c r="H968" s="5"/>
      <c r="I968" s="5"/>
      <c r="J968" s="5"/>
      <c r="K968" s="5"/>
      <c r="L968" s="129"/>
      <c r="M968" s="129"/>
      <c r="N968" s="387"/>
      <c r="O968" s="379"/>
      <c r="P968" s="379"/>
      <c r="Q968" s="379"/>
      <c r="R968" s="379"/>
      <c r="S968" s="379"/>
      <c r="T968" s="379"/>
      <c r="U968" s="105"/>
      <c r="V968" s="105"/>
      <c r="W968" s="105"/>
      <c r="X968" s="105"/>
      <c r="Y968" s="5"/>
      <c r="Z968" s="5"/>
      <c r="AA968" s="5"/>
      <c r="AB968" s="5"/>
      <c r="AC968" s="5"/>
      <c r="AD968" s="5"/>
      <c r="AE968" s="5"/>
      <c r="AF968" s="32"/>
      <c r="AG968" s="5"/>
      <c r="AH968" s="32"/>
      <c r="AI968" s="5"/>
      <c r="AJ968" s="5"/>
      <c r="AK968" s="5"/>
      <c r="AL968" s="107"/>
      <c r="AM968" s="5"/>
      <c r="AN968" s="5"/>
      <c r="AO968" s="5"/>
      <c r="AP968" s="5"/>
      <c r="AQ968" s="5"/>
      <c r="AR968" s="5"/>
      <c r="AS968" s="5"/>
      <c r="AT968" s="5"/>
      <c r="AU968" s="118"/>
      <c r="AV968" s="5"/>
      <c r="AW968" s="5"/>
      <c r="AX968" s="5"/>
      <c r="AY968" s="5"/>
      <c r="AZ968" s="5"/>
      <c r="BA968" s="32"/>
      <c r="BB968" s="5"/>
      <c r="BC968" s="5"/>
      <c r="BD968" s="5"/>
      <c r="BE968" s="5"/>
      <c r="BF968" s="5"/>
      <c r="BG968" s="5"/>
      <c r="BH968" s="5"/>
      <c r="BI968" s="5"/>
      <c r="BJ968" s="5"/>
      <c r="BK968" s="5"/>
      <c r="BL968" s="5"/>
      <c r="BM968" s="5"/>
      <c r="BN968" s="5"/>
      <c r="BO968" s="5"/>
      <c r="BP968" s="5"/>
      <c r="BQ968" s="5"/>
      <c r="BR968" s="5"/>
      <c r="BS968" s="5"/>
      <c r="BT968" s="5"/>
      <c r="BU968" s="5"/>
    </row>
    <row r="969" spans="1:73" ht="13" hidden="1" x14ac:dyDescent="0.3">
      <c r="A969" s="5"/>
      <c r="B969" s="5"/>
      <c r="C969" s="32" t="s">
        <v>2368</v>
      </c>
      <c r="D969" s="5"/>
      <c r="E969" s="5"/>
      <c r="F969" s="5"/>
      <c r="G969" s="5"/>
      <c r="H969" s="5"/>
      <c r="I969" s="5"/>
      <c r="J969" s="5"/>
      <c r="K969" s="5"/>
      <c r="L969" s="129"/>
      <c r="M969" s="129"/>
      <c r="N969" s="387"/>
      <c r="O969" s="379"/>
      <c r="P969" s="379"/>
      <c r="Q969" s="379"/>
      <c r="R969" s="379"/>
      <c r="S969" s="379"/>
      <c r="T969" s="379"/>
      <c r="U969" s="105"/>
      <c r="V969" s="105"/>
      <c r="W969" s="105"/>
      <c r="X969" s="105"/>
      <c r="Y969" s="5"/>
      <c r="Z969" s="5"/>
      <c r="AA969" s="5"/>
      <c r="AB969" s="5"/>
      <c r="AC969" s="5"/>
      <c r="AD969" s="5"/>
      <c r="AE969" s="5"/>
      <c r="AF969" s="32"/>
      <c r="AG969" s="5"/>
      <c r="AH969" s="32"/>
      <c r="AI969" s="5"/>
      <c r="AJ969" s="5"/>
      <c r="AK969" s="5"/>
      <c r="AL969" s="107"/>
      <c r="AM969" s="5"/>
      <c r="AN969" s="5"/>
      <c r="AO969" s="5"/>
      <c r="AP969" s="5"/>
      <c r="AQ969" s="5"/>
      <c r="AR969" s="5"/>
      <c r="AS969" s="5"/>
      <c r="AT969" s="5"/>
      <c r="AU969" s="116"/>
      <c r="AV969" s="5"/>
      <c r="AW969" s="5"/>
      <c r="AX969" s="5"/>
      <c r="AY969" s="5"/>
      <c r="AZ969" s="5"/>
      <c r="BA969" s="32"/>
      <c r="BB969" s="5"/>
      <c r="BC969" s="5"/>
      <c r="BD969" s="5"/>
      <c r="BE969" s="5"/>
      <c r="BF969" s="5"/>
      <c r="BG969" s="5"/>
      <c r="BH969" s="5"/>
      <c r="BI969" s="5"/>
      <c r="BJ969" s="5"/>
      <c r="BK969" s="5"/>
      <c r="BL969" s="5"/>
      <c r="BM969" s="5"/>
      <c r="BN969" s="5"/>
      <c r="BO969" s="5"/>
      <c r="BP969" s="5"/>
      <c r="BQ969" s="5"/>
      <c r="BR969" s="5"/>
      <c r="BS969" s="5"/>
      <c r="BT969" s="5"/>
      <c r="BU969" s="5"/>
    </row>
    <row r="970" spans="1:73" ht="13" hidden="1" x14ac:dyDescent="0.3">
      <c r="A970" s="5"/>
      <c r="B970" s="5"/>
      <c r="C970" s="32" t="s">
        <v>2369</v>
      </c>
      <c r="D970" s="5"/>
      <c r="E970" s="5"/>
      <c r="F970" s="5"/>
      <c r="G970" s="5"/>
      <c r="H970" s="5"/>
      <c r="I970" s="5"/>
      <c r="J970" s="5"/>
      <c r="K970" s="5"/>
      <c r="L970" s="129"/>
      <c r="M970" s="129"/>
      <c r="N970" s="387"/>
      <c r="O970" s="379"/>
      <c r="P970" s="379"/>
      <c r="Q970" s="379"/>
      <c r="R970" s="379"/>
      <c r="S970" s="379"/>
      <c r="T970" s="379"/>
      <c r="U970" s="105"/>
      <c r="V970" s="105"/>
      <c r="W970" s="105"/>
      <c r="X970" s="105"/>
      <c r="Y970" s="5"/>
      <c r="Z970" s="5"/>
      <c r="AA970" s="5"/>
      <c r="AB970" s="5"/>
      <c r="AC970" s="5"/>
      <c r="AD970" s="5"/>
      <c r="AE970" s="5"/>
      <c r="AF970" s="32"/>
      <c r="AG970" s="5"/>
      <c r="AH970" s="32"/>
      <c r="AI970" s="5"/>
      <c r="AJ970" s="5"/>
      <c r="AK970" s="5"/>
      <c r="AL970" s="107"/>
      <c r="AM970" s="5"/>
      <c r="AN970" s="5"/>
      <c r="AO970" s="5"/>
      <c r="AP970" s="5"/>
      <c r="AQ970" s="5"/>
      <c r="AR970" s="5"/>
      <c r="AS970" s="5"/>
      <c r="AT970" s="5"/>
      <c r="AU970" s="120"/>
      <c r="AV970" s="5"/>
      <c r="AW970" s="5"/>
      <c r="AX970" s="5"/>
      <c r="AY970" s="5"/>
      <c r="AZ970" s="5"/>
      <c r="BA970" s="32"/>
      <c r="BB970" s="5"/>
      <c r="BC970" s="5"/>
      <c r="BD970" s="5"/>
      <c r="BE970" s="5"/>
      <c r="BF970" s="5"/>
      <c r="BG970" s="5"/>
      <c r="BH970" s="5"/>
      <c r="BI970" s="5"/>
      <c r="BJ970" s="5"/>
      <c r="BK970" s="5"/>
      <c r="BL970" s="5"/>
      <c r="BM970" s="5"/>
      <c r="BN970" s="5"/>
      <c r="BO970" s="5"/>
      <c r="BP970" s="5"/>
      <c r="BQ970" s="5"/>
      <c r="BR970" s="5"/>
      <c r="BS970" s="5"/>
      <c r="BT970" s="5"/>
      <c r="BU970" s="5"/>
    </row>
    <row r="971" spans="1:73" ht="13" hidden="1" x14ac:dyDescent="0.3">
      <c r="A971" s="5"/>
      <c r="B971" s="5"/>
      <c r="C971" s="32" t="s">
        <v>2370</v>
      </c>
      <c r="D971" s="5"/>
      <c r="E971" s="5"/>
      <c r="F971" s="5"/>
      <c r="G971" s="5"/>
      <c r="H971" s="5"/>
      <c r="I971" s="5"/>
      <c r="J971" s="5"/>
      <c r="K971" s="5"/>
      <c r="L971" s="129"/>
      <c r="M971" s="129"/>
      <c r="N971" s="387"/>
      <c r="O971" s="379"/>
      <c r="P971" s="379"/>
      <c r="Q971" s="379"/>
      <c r="R971" s="379"/>
      <c r="S971" s="379"/>
      <c r="T971" s="379"/>
      <c r="U971" s="105"/>
      <c r="V971" s="105"/>
      <c r="W971" s="105"/>
      <c r="X971" s="105"/>
      <c r="Y971" s="5"/>
      <c r="Z971" s="5"/>
      <c r="AA971" s="5"/>
      <c r="AB971" s="5"/>
      <c r="AC971" s="5"/>
      <c r="AD971" s="5"/>
      <c r="AE971" s="5"/>
      <c r="AF971" s="32"/>
      <c r="AG971" s="5"/>
      <c r="AH971" s="32"/>
      <c r="AI971" s="5"/>
      <c r="AJ971" s="5"/>
      <c r="AK971" s="5"/>
      <c r="AL971" s="107"/>
      <c r="AM971" s="5"/>
      <c r="AN971" s="5"/>
      <c r="AO971" s="5"/>
      <c r="AP971" s="5"/>
      <c r="AQ971" s="5"/>
      <c r="AR971" s="5"/>
      <c r="AS971" s="5"/>
      <c r="AT971" s="5"/>
      <c r="AU971" s="119"/>
      <c r="AV971" s="5"/>
      <c r="AW971" s="5"/>
      <c r="AX971" s="5"/>
      <c r="AY971" s="5"/>
      <c r="AZ971" s="5"/>
      <c r="BA971" s="32"/>
      <c r="BB971" s="5"/>
      <c r="BC971" s="5"/>
      <c r="BD971" s="5"/>
      <c r="BE971" s="5"/>
      <c r="BF971" s="5"/>
      <c r="BG971" s="5"/>
      <c r="BH971" s="5"/>
      <c r="BI971" s="5"/>
      <c r="BJ971" s="5"/>
      <c r="BK971" s="5"/>
      <c r="BL971" s="5"/>
      <c r="BM971" s="5"/>
      <c r="BN971" s="5"/>
      <c r="BO971" s="5"/>
      <c r="BP971" s="5"/>
      <c r="BQ971" s="5"/>
      <c r="BR971" s="5"/>
      <c r="BS971" s="5"/>
      <c r="BT971" s="5"/>
      <c r="BU971" s="5"/>
    </row>
    <row r="972" spans="1:73" ht="13" hidden="1" x14ac:dyDescent="0.3">
      <c r="A972" s="5"/>
      <c r="B972" s="5"/>
      <c r="C972" s="32" t="s">
        <v>2371</v>
      </c>
      <c r="D972" s="5"/>
      <c r="E972" s="5"/>
      <c r="F972" s="5"/>
      <c r="G972" s="5"/>
      <c r="H972" s="5"/>
      <c r="I972" s="5"/>
      <c r="J972" s="5"/>
      <c r="K972" s="5"/>
      <c r="L972" s="129"/>
      <c r="M972" s="129"/>
      <c r="N972" s="387"/>
      <c r="O972" s="379"/>
      <c r="P972" s="379"/>
      <c r="Q972" s="379"/>
      <c r="R972" s="379"/>
      <c r="S972" s="379"/>
      <c r="T972" s="379"/>
      <c r="U972" s="105"/>
      <c r="V972" s="105"/>
      <c r="W972" s="105"/>
      <c r="X972" s="105"/>
      <c r="Y972" s="5"/>
      <c r="Z972" s="5"/>
      <c r="AA972" s="5"/>
      <c r="AB972" s="5"/>
      <c r="AC972" s="5"/>
      <c r="AD972" s="5"/>
      <c r="AE972" s="5"/>
      <c r="AF972" s="32"/>
      <c r="AG972" s="5"/>
      <c r="AH972" s="32"/>
      <c r="AI972" s="5"/>
      <c r="AJ972" s="5"/>
      <c r="AK972" s="5"/>
      <c r="AL972" s="107"/>
      <c r="AM972" s="5"/>
      <c r="AN972" s="5"/>
      <c r="AO972" s="5"/>
      <c r="AP972" s="5"/>
      <c r="AQ972" s="5"/>
      <c r="AR972" s="5"/>
      <c r="AS972" s="5"/>
      <c r="AT972" s="5"/>
      <c r="AU972" s="119"/>
      <c r="AV972" s="5"/>
      <c r="AW972" s="5"/>
      <c r="AX972" s="5"/>
      <c r="AY972" s="5"/>
      <c r="AZ972" s="5"/>
      <c r="BA972" s="32"/>
      <c r="BB972" s="5"/>
      <c r="BC972" s="5"/>
      <c r="BD972" s="5"/>
      <c r="BE972" s="5"/>
      <c r="BF972" s="5"/>
      <c r="BG972" s="5"/>
      <c r="BH972" s="5"/>
      <c r="BI972" s="5"/>
      <c r="BJ972" s="5"/>
      <c r="BK972" s="5"/>
      <c r="BL972" s="5"/>
      <c r="BM972" s="5"/>
      <c r="BN972" s="5"/>
      <c r="BO972" s="5"/>
      <c r="BP972" s="5"/>
      <c r="BQ972" s="5"/>
      <c r="BR972" s="5"/>
      <c r="BS972" s="5"/>
      <c r="BT972" s="5"/>
      <c r="BU972" s="5"/>
    </row>
    <row r="973" spans="1:73" ht="13" hidden="1" x14ac:dyDescent="0.3">
      <c r="A973" s="5"/>
      <c r="B973" s="5"/>
      <c r="C973" s="32" t="s">
        <v>2372</v>
      </c>
      <c r="D973" s="5"/>
      <c r="E973" s="5"/>
      <c r="F973" s="5"/>
      <c r="G973" s="5"/>
      <c r="H973" s="5"/>
      <c r="I973" s="5"/>
      <c r="J973" s="5"/>
      <c r="K973" s="5"/>
      <c r="L973" s="129"/>
      <c r="M973" s="129"/>
      <c r="N973" s="387"/>
      <c r="O973" s="379"/>
      <c r="P973" s="379"/>
      <c r="Q973" s="379"/>
      <c r="R973" s="379"/>
      <c r="S973" s="379"/>
      <c r="T973" s="379"/>
      <c r="U973" s="105"/>
      <c r="V973" s="105"/>
      <c r="W973" s="105"/>
      <c r="X973" s="105"/>
      <c r="Y973" s="5"/>
      <c r="Z973" s="5"/>
      <c r="AA973" s="5"/>
      <c r="AB973" s="5"/>
      <c r="AC973" s="5"/>
      <c r="AD973" s="5"/>
      <c r="AE973" s="5"/>
      <c r="AF973" s="32"/>
      <c r="AG973" s="5"/>
      <c r="AH973" s="32"/>
      <c r="AI973" s="5"/>
      <c r="AJ973" s="5"/>
      <c r="AK973" s="5"/>
      <c r="AL973" s="107"/>
      <c r="AM973" s="5"/>
      <c r="AN973" s="5"/>
      <c r="AO973" s="5"/>
      <c r="AP973" s="5"/>
      <c r="AQ973" s="5"/>
      <c r="AR973" s="5"/>
      <c r="AS973" s="5"/>
      <c r="AT973" s="5"/>
      <c r="AU973" s="116"/>
      <c r="AV973" s="5"/>
      <c r="AW973" s="5"/>
      <c r="AX973" s="5"/>
      <c r="AY973" s="5"/>
      <c r="AZ973" s="5"/>
      <c r="BA973" s="32"/>
      <c r="BB973" s="5"/>
      <c r="BC973" s="5"/>
      <c r="BD973" s="5"/>
      <c r="BE973" s="5"/>
      <c r="BF973" s="5"/>
      <c r="BG973" s="5"/>
      <c r="BH973" s="5"/>
      <c r="BI973" s="5"/>
      <c r="BJ973" s="5"/>
      <c r="BK973" s="5"/>
      <c r="BL973" s="5"/>
      <c r="BM973" s="5"/>
      <c r="BN973" s="5"/>
      <c r="BO973" s="5"/>
      <c r="BP973" s="5"/>
      <c r="BQ973" s="5"/>
      <c r="BR973" s="5"/>
      <c r="BS973" s="5"/>
      <c r="BT973" s="5"/>
      <c r="BU973" s="5"/>
    </row>
    <row r="974" spans="1:73" ht="13" hidden="1" x14ac:dyDescent="0.3">
      <c r="A974" s="5"/>
      <c r="B974" s="5"/>
      <c r="C974" s="32" t="s">
        <v>2373</v>
      </c>
      <c r="D974" s="5"/>
      <c r="E974" s="5"/>
      <c r="F974" s="5"/>
      <c r="G974" s="5"/>
      <c r="H974" s="5"/>
      <c r="I974" s="5"/>
      <c r="J974" s="5"/>
      <c r="K974" s="5"/>
      <c r="L974" s="129"/>
      <c r="M974" s="129"/>
      <c r="N974" s="387"/>
      <c r="O974" s="379"/>
      <c r="P974" s="379"/>
      <c r="Q974" s="379"/>
      <c r="R974" s="379"/>
      <c r="S974" s="379"/>
      <c r="T974" s="379"/>
      <c r="U974" s="105"/>
      <c r="V974" s="105"/>
      <c r="W974" s="105"/>
      <c r="X974" s="105"/>
      <c r="Y974" s="5"/>
      <c r="Z974" s="5"/>
      <c r="AA974" s="5"/>
      <c r="AB974" s="5"/>
      <c r="AC974" s="5"/>
      <c r="AD974" s="5"/>
      <c r="AE974" s="5"/>
      <c r="AF974" s="32"/>
      <c r="AG974" s="5"/>
      <c r="AH974" s="32"/>
      <c r="AI974" s="5"/>
      <c r="AJ974" s="5"/>
      <c r="AK974" s="5"/>
      <c r="AL974" s="107"/>
      <c r="AM974" s="5"/>
      <c r="AN974" s="5"/>
      <c r="AO974" s="5"/>
      <c r="AP974" s="5"/>
      <c r="AQ974" s="5"/>
      <c r="AR974" s="5"/>
      <c r="AS974" s="5"/>
      <c r="AT974" s="5"/>
      <c r="AU974" s="123"/>
      <c r="AV974" s="5"/>
      <c r="AW974" s="5"/>
      <c r="AX974" s="5"/>
      <c r="AY974" s="5"/>
      <c r="AZ974" s="5"/>
      <c r="BA974" s="32"/>
      <c r="BB974" s="5"/>
      <c r="BC974" s="5"/>
      <c r="BD974" s="5"/>
      <c r="BE974" s="5"/>
      <c r="BF974" s="5"/>
      <c r="BG974" s="5"/>
      <c r="BH974" s="5"/>
      <c r="BI974" s="5"/>
      <c r="BJ974" s="5"/>
      <c r="BK974" s="5"/>
      <c r="BL974" s="5"/>
      <c r="BM974" s="5"/>
      <c r="BN974" s="5"/>
      <c r="BO974" s="5"/>
      <c r="BP974" s="5"/>
      <c r="BQ974" s="5"/>
      <c r="BR974" s="5"/>
      <c r="BS974" s="5"/>
      <c r="BT974" s="5"/>
      <c r="BU974" s="5"/>
    </row>
    <row r="975" spans="1:73" ht="13" hidden="1" x14ac:dyDescent="0.3">
      <c r="A975" s="5"/>
      <c r="B975" s="5"/>
      <c r="C975" s="32" t="s">
        <v>2374</v>
      </c>
      <c r="D975" s="5"/>
      <c r="E975" s="5"/>
      <c r="F975" s="5"/>
      <c r="G975" s="5"/>
      <c r="H975" s="5"/>
      <c r="I975" s="5"/>
      <c r="J975" s="5"/>
      <c r="K975" s="5"/>
      <c r="L975" s="129"/>
      <c r="M975" s="129"/>
      <c r="N975" s="387"/>
      <c r="O975" s="379"/>
      <c r="P975" s="379"/>
      <c r="Q975" s="379"/>
      <c r="R975" s="379"/>
      <c r="S975" s="379"/>
      <c r="T975" s="379"/>
      <c r="U975" s="105"/>
      <c r="V975" s="105"/>
      <c r="W975" s="105"/>
      <c r="X975" s="105"/>
      <c r="Y975" s="5"/>
      <c r="Z975" s="5"/>
      <c r="AA975" s="5"/>
      <c r="AB975" s="5"/>
      <c r="AC975" s="5"/>
      <c r="AD975" s="5"/>
      <c r="AE975" s="5"/>
      <c r="AF975" s="32"/>
      <c r="AG975" s="5"/>
      <c r="AH975" s="32"/>
      <c r="AI975" s="5"/>
      <c r="AJ975" s="5"/>
      <c r="AK975" s="5"/>
      <c r="AL975" s="107"/>
      <c r="AM975" s="5"/>
      <c r="AN975" s="5"/>
      <c r="AO975" s="5"/>
      <c r="AP975" s="5"/>
      <c r="AQ975" s="5"/>
      <c r="AR975" s="5"/>
      <c r="AS975" s="5"/>
      <c r="AT975" s="5"/>
      <c r="AU975" s="120"/>
      <c r="AV975" s="5"/>
      <c r="AW975" s="5"/>
      <c r="AX975" s="5"/>
      <c r="AY975" s="5"/>
      <c r="AZ975" s="5"/>
      <c r="BA975" s="32"/>
      <c r="BB975" s="5"/>
      <c r="BC975" s="5"/>
      <c r="BD975" s="5"/>
      <c r="BE975" s="5"/>
      <c r="BF975" s="5"/>
      <c r="BG975" s="5"/>
      <c r="BH975" s="5"/>
      <c r="BI975" s="5"/>
      <c r="BJ975" s="5"/>
      <c r="BK975" s="5"/>
      <c r="BL975" s="5"/>
      <c r="BM975" s="5"/>
      <c r="BN975" s="5"/>
      <c r="BO975" s="5"/>
      <c r="BP975" s="5"/>
      <c r="BQ975" s="5"/>
      <c r="BR975" s="5"/>
      <c r="BS975" s="5"/>
      <c r="BT975" s="5"/>
      <c r="BU975" s="5"/>
    </row>
    <row r="976" spans="1:73" ht="13" hidden="1" x14ac:dyDescent="0.3">
      <c r="A976" s="5"/>
      <c r="B976" s="5"/>
      <c r="C976" s="32" t="s">
        <v>2375</v>
      </c>
      <c r="D976" s="5"/>
      <c r="E976" s="5"/>
      <c r="F976" s="5"/>
      <c r="G976" s="5"/>
      <c r="H976" s="5"/>
      <c r="I976" s="5"/>
      <c r="J976" s="5"/>
      <c r="K976" s="5"/>
      <c r="L976" s="129"/>
      <c r="M976" s="129"/>
      <c r="N976" s="387"/>
      <c r="O976" s="379"/>
      <c r="P976" s="379"/>
      <c r="Q976" s="379"/>
      <c r="R976" s="379"/>
      <c r="S976" s="379"/>
      <c r="T976" s="379"/>
      <c r="U976" s="105"/>
      <c r="V976" s="105"/>
      <c r="W976" s="105"/>
      <c r="X976" s="105"/>
      <c r="Y976" s="5"/>
      <c r="Z976" s="5"/>
      <c r="AA976" s="5"/>
      <c r="AB976" s="5"/>
      <c r="AC976" s="5"/>
      <c r="AD976" s="5"/>
      <c r="AE976" s="5"/>
      <c r="AF976" s="32"/>
      <c r="AG976" s="5"/>
      <c r="AH976" s="32"/>
      <c r="AI976" s="5"/>
      <c r="AJ976" s="5"/>
      <c r="AK976" s="5"/>
      <c r="AL976" s="107"/>
      <c r="AM976" s="5"/>
      <c r="AN976" s="5"/>
      <c r="AO976" s="5"/>
      <c r="AP976" s="5"/>
      <c r="AQ976" s="5"/>
      <c r="AR976" s="5"/>
      <c r="AS976" s="5"/>
      <c r="AT976" s="5"/>
      <c r="AU976" s="120"/>
      <c r="AV976" s="5"/>
      <c r="AW976" s="5"/>
      <c r="AX976" s="5"/>
      <c r="AY976" s="5"/>
      <c r="AZ976" s="5"/>
      <c r="BA976" s="32"/>
      <c r="BB976" s="5"/>
      <c r="BC976" s="5"/>
      <c r="BD976" s="5"/>
      <c r="BE976" s="5"/>
      <c r="BF976" s="5"/>
      <c r="BG976" s="5"/>
      <c r="BH976" s="5"/>
      <c r="BI976" s="5"/>
      <c r="BJ976" s="5"/>
      <c r="BK976" s="5"/>
      <c r="BL976" s="5"/>
      <c r="BM976" s="5"/>
      <c r="BN976" s="5"/>
      <c r="BO976" s="5"/>
      <c r="BP976" s="5"/>
      <c r="BQ976" s="5"/>
      <c r="BR976" s="5"/>
      <c r="BS976" s="5"/>
      <c r="BT976" s="5"/>
      <c r="BU976" s="5"/>
    </row>
    <row r="977" spans="1:73" ht="13" hidden="1" x14ac:dyDescent="0.3">
      <c r="A977" s="5"/>
      <c r="B977" s="5"/>
      <c r="C977" s="32" t="s">
        <v>2376</v>
      </c>
      <c r="D977" s="5"/>
      <c r="E977" s="5"/>
      <c r="F977" s="5"/>
      <c r="G977" s="5"/>
      <c r="H977" s="5"/>
      <c r="I977" s="5"/>
      <c r="J977" s="5"/>
      <c r="K977" s="5"/>
      <c r="L977" s="129"/>
      <c r="M977" s="129"/>
      <c r="N977" s="387"/>
      <c r="O977" s="379"/>
      <c r="P977" s="379"/>
      <c r="Q977" s="379"/>
      <c r="R977" s="379"/>
      <c r="S977" s="379"/>
      <c r="T977" s="379"/>
      <c r="U977" s="105"/>
      <c r="V977" s="105"/>
      <c r="W977" s="105"/>
      <c r="X977" s="105"/>
      <c r="Y977" s="5"/>
      <c r="Z977" s="5"/>
      <c r="AA977" s="5"/>
      <c r="AB977" s="5"/>
      <c r="AC977" s="5"/>
      <c r="AD977" s="5"/>
      <c r="AE977" s="5"/>
      <c r="AF977" s="32"/>
      <c r="AG977" s="5"/>
      <c r="AH977" s="32"/>
      <c r="AI977" s="5"/>
      <c r="AJ977" s="5"/>
      <c r="AK977" s="5"/>
      <c r="AL977" s="107"/>
      <c r="AM977" s="5"/>
      <c r="AN977" s="5"/>
      <c r="AO977" s="5"/>
      <c r="AP977" s="5"/>
      <c r="AQ977" s="5"/>
      <c r="AR977" s="5"/>
      <c r="AS977" s="5"/>
      <c r="AT977" s="5"/>
      <c r="AU977" s="120"/>
      <c r="AV977" s="5"/>
      <c r="AW977" s="5"/>
      <c r="AX977" s="5"/>
      <c r="AY977" s="5"/>
      <c r="AZ977" s="5"/>
      <c r="BA977" s="32"/>
      <c r="BB977" s="5"/>
      <c r="BC977" s="5"/>
      <c r="BD977" s="5"/>
      <c r="BE977" s="5"/>
      <c r="BF977" s="5"/>
      <c r="BG977" s="5"/>
      <c r="BH977" s="5"/>
      <c r="BI977" s="5"/>
      <c r="BJ977" s="5"/>
      <c r="BK977" s="5"/>
      <c r="BL977" s="5"/>
      <c r="BM977" s="5"/>
      <c r="BN977" s="5"/>
      <c r="BO977" s="5"/>
      <c r="BP977" s="5"/>
      <c r="BQ977" s="5"/>
      <c r="BR977" s="5"/>
      <c r="BS977" s="5"/>
      <c r="BT977" s="5"/>
      <c r="BU977" s="5"/>
    </row>
    <row r="978" spans="1:73" ht="13" hidden="1" x14ac:dyDescent="0.3">
      <c r="A978" s="5"/>
      <c r="B978" s="5"/>
      <c r="C978" s="32" t="s">
        <v>2377</v>
      </c>
      <c r="D978" s="5"/>
      <c r="E978" s="5"/>
      <c r="F978" s="5"/>
      <c r="G978" s="5"/>
      <c r="H978" s="5"/>
      <c r="I978" s="5"/>
      <c r="J978" s="5"/>
      <c r="K978" s="5"/>
      <c r="L978" s="129"/>
      <c r="M978" s="129"/>
      <c r="N978" s="387"/>
      <c r="O978" s="379"/>
      <c r="P978" s="379"/>
      <c r="Q978" s="379"/>
      <c r="R978" s="379"/>
      <c r="S978" s="379"/>
      <c r="T978" s="379"/>
      <c r="U978" s="105"/>
      <c r="V978" s="105"/>
      <c r="W978" s="105"/>
      <c r="X978" s="105"/>
      <c r="Y978" s="5"/>
      <c r="Z978" s="5"/>
      <c r="AA978" s="5"/>
      <c r="AB978" s="5"/>
      <c r="AC978" s="5"/>
      <c r="AD978" s="5"/>
      <c r="AE978" s="5"/>
      <c r="AF978" s="32"/>
      <c r="AG978" s="5"/>
      <c r="AH978" s="32"/>
      <c r="AI978" s="5"/>
      <c r="AJ978" s="5"/>
      <c r="AK978" s="5"/>
      <c r="AL978" s="107"/>
      <c r="AM978" s="5"/>
      <c r="AN978" s="5"/>
      <c r="AO978" s="5"/>
      <c r="AP978" s="5"/>
      <c r="AQ978" s="5"/>
      <c r="AR978" s="5"/>
      <c r="AS978" s="5"/>
      <c r="AT978" s="5"/>
      <c r="AU978" s="117"/>
      <c r="AV978" s="5"/>
      <c r="AW978" s="5"/>
      <c r="AX978" s="5"/>
      <c r="AY978" s="5"/>
      <c r="AZ978" s="5"/>
      <c r="BA978" s="32"/>
      <c r="BB978" s="5"/>
      <c r="BC978" s="5"/>
      <c r="BD978" s="5"/>
      <c r="BE978" s="5"/>
      <c r="BF978" s="5"/>
      <c r="BG978" s="5"/>
      <c r="BH978" s="5"/>
      <c r="BI978" s="5"/>
      <c r="BJ978" s="5"/>
      <c r="BK978" s="5"/>
      <c r="BL978" s="5"/>
      <c r="BM978" s="5"/>
      <c r="BN978" s="5"/>
      <c r="BO978" s="5"/>
      <c r="BP978" s="5"/>
      <c r="BQ978" s="5"/>
      <c r="BR978" s="5"/>
      <c r="BS978" s="5"/>
      <c r="BT978" s="5"/>
      <c r="BU978" s="5"/>
    </row>
    <row r="979" spans="1:73" ht="13" hidden="1" x14ac:dyDescent="0.3">
      <c r="A979" s="5"/>
      <c r="B979" s="5"/>
      <c r="C979" s="32" t="s">
        <v>2378</v>
      </c>
      <c r="D979" s="5"/>
      <c r="E979" s="5"/>
      <c r="F979" s="5"/>
      <c r="G979" s="5"/>
      <c r="H979" s="5"/>
      <c r="I979" s="5"/>
      <c r="J979" s="5"/>
      <c r="K979" s="5"/>
      <c r="L979" s="129"/>
      <c r="M979" s="129"/>
      <c r="N979" s="387"/>
      <c r="O979" s="379"/>
      <c r="P979" s="379"/>
      <c r="Q979" s="379"/>
      <c r="R979" s="379"/>
      <c r="S979" s="379"/>
      <c r="T979" s="379"/>
      <c r="U979" s="105"/>
      <c r="V979" s="105"/>
      <c r="W979" s="105"/>
      <c r="X979" s="105"/>
      <c r="Y979" s="5"/>
      <c r="Z979" s="5"/>
      <c r="AA979" s="5"/>
      <c r="AB979" s="5"/>
      <c r="AC979" s="5"/>
      <c r="AD979" s="5"/>
      <c r="AE979" s="5"/>
      <c r="AF979" s="32"/>
      <c r="AG979" s="5"/>
      <c r="AH979" s="32"/>
      <c r="AI979" s="5"/>
      <c r="AJ979" s="5"/>
      <c r="AK979" s="5"/>
      <c r="AL979" s="107"/>
      <c r="AM979" s="5"/>
      <c r="AN979" s="5"/>
      <c r="AO979" s="5"/>
      <c r="AP979" s="5"/>
      <c r="AQ979" s="5"/>
      <c r="AR979" s="5"/>
      <c r="AS979" s="5"/>
      <c r="AT979" s="5"/>
      <c r="AU979" s="119"/>
      <c r="AV979" s="5"/>
      <c r="AW979" s="5"/>
      <c r="AX979" s="5"/>
      <c r="AY979" s="5"/>
      <c r="AZ979" s="5"/>
      <c r="BA979" s="32"/>
      <c r="BB979" s="5"/>
      <c r="BC979" s="5"/>
      <c r="BD979" s="5"/>
      <c r="BE979" s="5"/>
      <c r="BF979" s="5"/>
      <c r="BG979" s="5"/>
      <c r="BH979" s="5"/>
      <c r="BI979" s="5"/>
      <c r="BJ979" s="5"/>
      <c r="BK979" s="5"/>
      <c r="BL979" s="5"/>
      <c r="BM979" s="5"/>
      <c r="BN979" s="5"/>
      <c r="BO979" s="5"/>
      <c r="BP979" s="5"/>
      <c r="BQ979" s="5"/>
      <c r="BR979" s="5"/>
      <c r="BS979" s="5"/>
      <c r="BT979" s="5"/>
      <c r="BU979" s="5"/>
    </row>
    <row r="980" spans="1:73" ht="13" hidden="1" x14ac:dyDescent="0.3">
      <c r="A980" s="5"/>
      <c r="B980" s="5"/>
      <c r="C980" s="32" t="s">
        <v>2379</v>
      </c>
      <c r="D980" s="5"/>
      <c r="E980" s="5"/>
      <c r="F980" s="5"/>
      <c r="G980" s="5"/>
      <c r="H980" s="5"/>
      <c r="I980" s="5"/>
      <c r="J980" s="5"/>
      <c r="K980" s="5"/>
      <c r="L980" s="129"/>
      <c r="M980" s="129"/>
      <c r="N980" s="387"/>
      <c r="O980" s="379"/>
      <c r="P980" s="379"/>
      <c r="Q980" s="379"/>
      <c r="R980" s="379"/>
      <c r="S980" s="379"/>
      <c r="T980" s="379"/>
      <c r="U980" s="105"/>
      <c r="V980" s="105"/>
      <c r="W980" s="105"/>
      <c r="X980" s="105"/>
      <c r="Y980" s="5"/>
      <c r="Z980" s="5"/>
      <c r="AA980" s="5"/>
      <c r="AB980" s="5"/>
      <c r="AC980" s="5"/>
      <c r="AD980" s="5"/>
      <c r="AE980" s="5"/>
      <c r="AF980" s="32"/>
      <c r="AG980" s="5"/>
      <c r="AH980" s="32"/>
      <c r="AI980" s="5"/>
      <c r="AJ980" s="5"/>
      <c r="AK980" s="5"/>
      <c r="AL980" s="107"/>
      <c r="AM980" s="5"/>
      <c r="AN980" s="5"/>
      <c r="AO980" s="5"/>
      <c r="AP980" s="5"/>
      <c r="AQ980" s="5"/>
      <c r="AR980" s="5"/>
      <c r="AS980" s="5"/>
      <c r="AT980" s="5"/>
      <c r="AU980" s="117"/>
      <c r="AV980" s="5"/>
      <c r="AW980" s="5"/>
      <c r="AX980" s="5"/>
      <c r="AY980" s="5"/>
      <c r="AZ980" s="5"/>
      <c r="BA980" s="32"/>
      <c r="BB980" s="5"/>
      <c r="BC980" s="5"/>
      <c r="BD980" s="5"/>
      <c r="BE980" s="5"/>
      <c r="BF980" s="5"/>
      <c r="BG980" s="5"/>
      <c r="BH980" s="5"/>
      <c r="BI980" s="5"/>
      <c r="BJ980" s="5"/>
      <c r="BK980" s="5"/>
      <c r="BL980" s="5"/>
      <c r="BM980" s="5"/>
      <c r="BN980" s="5"/>
      <c r="BO980" s="5"/>
      <c r="BP980" s="5"/>
      <c r="BQ980" s="5"/>
      <c r="BR980" s="5"/>
      <c r="BS980" s="5"/>
      <c r="BT980" s="5"/>
      <c r="BU980" s="5"/>
    </row>
    <row r="981" spans="1:73" ht="13" hidden="1" x14ac:dyDescent="0.3">
      <c r="A981" s="5"/>
      <c r="B981" s="5"/>
      <c r="C981" s="32" t="s">
        <v>2380</v>
      </c>
      <c r="D981" s="5"/>
      <c r="E981" s="5"/>
      <c r="F981" s="5"/>
      <c r="G981" s="5"/>
      <c r="H981" s="5"/>
      <c r="I981" s="5"/>
      <c r="J981" s="5"/>
      <c r="K981" s="5"/>
      <c r="L981" s="129"/>
      <c r="M981" s="129"/>
      <c r="N981" s="387"/>
      <c r="O981" s="379"/>
      <c r="P981" s="379"/>
      <c r="Q981" s="379"/>
      <c r="R981" s="379"/>
      <c r="S981" s="379"/>
      <c r="T981" s="379"/>
      <c r="U981" s="105"/>
      <c r="V981" s="105"/>
      <c r="W981" s="105"/>
      <c r="X981" s="105"/>
      <c r="Y981" s="5"/>
      <c r="Z981" s="5"/>
      <c r="AA981" s="5"/>
      <c r="AB981" s="5"/>
      <c r="AC981" s="5"/>
      <c r="AD981" s="5"/>
      <c r="AE981" s="5"/>
      <c r="AF981" s="32"/>
      <c r="AG981" s="5"/>
      <c r="AH981" s="32"/>
      <c r="AI981" s="5"/>
      <c r="AJ981" s="5"/>
      <c r="AK981" s="5"/>
      <c r="AL981" s="107"/>
      <c r="AM981" s="5"/>
      <c r="AN981" s="5"/>
      <c r="AO981" s="5"/>
      <c r="AP981" s="5"/>
      <c r="AQ981" s="5"/>
      <c r="AR981" s="5"/>
      <c r="AS981" s="5"/>
      <c r="AT981" s="5"/>
      <c r="AU981" s="118"/>
      <c r="AV981" s="5"/>
      <c r="AW981" s="5"/>
      <c r="AX981" s="5"/>
      <c r="AY981" s="5"/>
      <c r="AZ981" s="5"/>
      <c r="BA981" s="32"/>
      <c r="BB981" s="5"/>
      <c r="BC981" s="5"/>
      <c r="BD981" s="5"/>
      <c r="BE981" s="5"/>
      <c r="BF981" s="5"/>
      <c r="BG981" s="5"/>
      <c r="BH981" s="5"/>
      <c r="BI981" s="5"/>
      <c r="BJ981" s="5"/>
      <c r="BK981" s="5"/>
      <c r="BL981" s="5"/>
      <c r="BM981" s="5"/>
      <c r="BN981" s="5"/>
      <c r="BO981" s="5"/>
      <c r="BP981" s="5"/>
      <c r="BQ981" s="5"/>
      <c r="BR981" s="5"/>
      <c r="BS981" s="5"/>
      <c r="BT981" s="5"/>
      <c r="BU981" s="5"/>
    </row>
    <row r="982" spans="1:73" ht="13" hidden="1" x14ac:dyDescent="0.3">
      <c r="A982" s="5"/>
      <c r="B982" s="5"/>
      <c r="C982" s="32" t="s">
        <v>2381</v>
      </c>
      <c r="D982" s="5"/>
      <c r="E982" s="5"/>
      <c r="F982" s="5"/>
      <c r="G982" s="5"/>
      <c r="H982" s="5"/>
      <c r="I982" s="5"/>
      <c r="J982" s="5"/>
      <c r="K982" s="5"/>
      <c r="L982" s="129"/>
      <c r="M982" s="129"/>
      <c r="N982" s="387"/>
      <c r="O982" s="379"/>
      <c r="P982" s="379"/>
      <c r="Q982" s="379"/>
      <c r="R982" s="379"/>
      <c r="S982" s="379"/>
      <c r="T982" s="379"/>
      <c r="U982" s="105"/>
      <c r="V982" s="105"/>
      <c r="W982" s="105"/>
      <c r="X982" s="105"/>
      <c r="Y982" s="5"/>
      <c r="Z982" s="5"/>
      <c r="AA982" s="5"/>
      <c r="AB982" s="5"/>
      <c r="AC982" s="5"/>
      <c r="AD982" s="5"/>
      <c r="AE982" s="5"/>
      <c r="AF982" s="32"/>
      <c r="AG982" s="5"/>
      <c r="AH982" s="32"/>
      <c r="AI982" s="5"/>
      <c r="AJ982" s="5"/>
      <c r="AK982" s="5"/>
      <c r="AL982" s="107"/>
      <c r="AM982" s="5"/>
      <c r="AN982" s="5"/>
      <c r="AO982" s="5"/>
      <c r="AP982" s="5"/>
      <c r="AQ982" s="5"/>
      <c r="AR982" s="5"/>
      <c r="AS982" s="5"/>
      <c r="AT982" s="5"/>
      <c r="AU982" s="120"/>
      <c r="AV982" s="5"/>
      <c r="AW982" s="5"/>
      <c r="AX982" s="5"/>
      <c r="AY982" s="5"/>
      <c r="AZ982" s="5"/>
      <c r="BA982" s="32"/>
      <c r="BB982" s="5"/>
      <c r="BC982" s="5"/>
      <c r="BD982" s="5"/>
      <c r="BE982" s="5"/>
      <c r="BF982" s="5"/>
      <c r="BG982" s="5"/>
      <c r="BH982" s="5"/>
      <c r="BI982" s="5"/>
      <c r="BJ982" s="5"/>
      <c r="BK982" s="5"/>
      <c r="BL982" s="5"/>
      <c r="BM982" s="5"/>
      <c r="BN982" s="5"/>
      <c r="BO982" s="5"/>
      <c r="BP982" s="5"/>
      <c r="BQ982" s="5"/>
      <c r="BR982" s="5"/>
      <c r="BS982" s="5"/>
      <c r="BT982" s="5"/>
      <c r="BU982" s="5"/>
    </row>
    <row r="983" spans="1:73" ht="13" hidden="1" x14ac:dyDescent="0.3">
      <c r="A983" s="5"/>
      <c r="B983" s="5"/>
      <c r="C983" s="32" t="s">
        <v>2382</v>
      </c>
      <c r="D983" s="5"/>
      <c r="E983" s="5"/>
      <c r="F983" s="5"/>
      <c r="G983" s="5"/>
      <c r="H983" s="5"/>
      <c r="I983" s="5"/>
      <c r="J983" s="5"/>
      <c r="K983" s="5"/>
      <c r="L983" s="129"/>
      <c r="M983" s="129"/>
      <c r="N983" s="387"/>
      <c r="O983" s="379"/>
      <c r="P983" s="379"/>
      <c r="Q983" s="379"/>
      <c r="R983" s="379"/>
      <c r="S983" s="379"/>
      <c r="T983" s="379"/>
      <c r="U983" s="105"/>
      <c r="V983" s="105"/>
      <c r="W983" s="105"/>
      <c r="X983" s="105"/>
      <c r="Y983" s="5"/>
      <c r="Z983" s="5"/>
      <c r="AA983" s="5"/>
      <c r="AB983" s="5"/>
      <c r="AC983" s="5"/>
      <c r="AD983" s="5"/>
      <c r="AE983" s="5"/>
      <c r="AF983" s="32"/>
      <c r="AG983" s="5"/>
      <c r="AH983" s="32"/>
      <c r="AI983" s="5"/>
      <c r="AJ983" s="5"/>
      <c r="AK983" s="5"/>
      <c r="AL983" s="107"/>
      <c r="AM983" s="5"/>
      <c r="AN983" s="5"/>
      <c r="AO983" s="5"/>
      <c r="AP983" s="5"/>
      <c r="AQ983" s="5"/>
      <c r="AR983" s="5"/>
      <c r="AS983" s="5"/>
      <c r="AT983" s="5"/>
      <c r="AU983" s="119"/>
      <c r="AV983" s="5"/>
      <c r="AW983" s="5"/>
      <c r="AX983" s="5"/>
      <c r="AY983" s="5"/>
      <c r="AZ983" s="5"/>
      <c r="BA983" s="32"/>
      <c r="BB983" s="5"/>
      <c r="BC983" s="5"/>
      <c r="BD983" s="5"/>
      <c r="BE983" s="5"/>
      <c r="BF983" s="5"/>
      <c r="BG983" s="5"/>
      <c r="BH983" s="5"/>
      <c r="BI983" s="5"/>
      <c r="BJ983" s="5"/>
      <c r="BK983" s="5"/>
      <c r="BL983" s="5"/>
      <c r="BM983" s="5"/>
      <c r="BN983" s="5"/>
      <c r="BO983" s="5"/>
      <c r="BP983" s="5"/>
      <c r="BQ983" s="5"/>
      <c r="BR983" s="5"/>
      <c r="BS983" s="5"/>
      <c r="BT983" s="5"/>
      <c r="BU983" s="5"/>
    </row>
    <row r="984" spans="1:73" ht="13" hidden="1" x14ac:dyDescent="0.3">
      <c r="A984" s="5"/>
      <c r="B984" s="5"/>
      <c r="C984" s="32" t="s">
        <v>2383</v>
      </c>
      <c r="D984" s="5"/>
      <c r="E984" s="5"/>
      <c r="F984" s="5"/>
      <c r="G984" s="5"/>
      <c r="H984" s="5"/>
      <c r="I984" s="5"/>
      <c r="J984" s="5"/>
      <c r="K984" s="5"/>
      <c r="L984" s="129"/>
      <c r="M984" s="129"/>
      <c r="N984" s="387"/>
      <c r="O984" s="379"/>
      <c r="P984" s="379"/>
      <c r="Q984" s="379"/>
      <c r="R984" s="379"/>
      <c r="S984" s="379"/>
      <c r="T984" s="379"/>
      <c r="U984" s="105"/>
      <c r="V984" s="105"/>
      <c r="W984" s="105"/>
      <c r="X984" s="105"/>
      <c r="Y984" s="5"/>
      <c r="Z984" s="5"/>
      <c r="AA984" s="5"/>
      <c r="AB984" s="5"/>
      <c r="AC984" s="5"/>
      <c r="AD984" s="5"/>
      <c r="AE984" s="5"/>
      <c r="AF984" s="32"/>
      <c r="AG984" s="5"/>
      <c r="AH984" s="32"/>
      <c r="AI984" s="5"/>
      <c r="AJ984" s="5"/>
      <c r="AK984" s="5"/>
      <c r="AL984" s="107"/>
      <c r="AM984" s="5"/>
      <c r="AN984" s="5"/>
      <c r="AO984" s="5"/>
      <c r="AP984" s="5"/>
      <c r="AQ984" s="5"/>
      <c r="AR984" s="5"/>
      <c r="AS984" s="5"/>
      <c r="AT984" s="5"/>
      <c r="AU984" s="118"/>
      <c r="AV984" s="5"/>
      <c r="AW984" s="5"/>
      <c r="AX984" s="5"/>
      <c r="AY984" s="5"/>
      <c r="AZ984" s="5"/>
      <c r="BA984" s="32"/>
      <c r="BB984" s="5"/>
      <c r="BC984" s="5"/>
      <c r="BD984" s="5"/>
      <c r="BE984" s="5"/>
      <c r="BF984" s="5"/>
      <c r="BG984" s="5"/>
      <c r="BH984" s="5"/>
      <c r="BI984" s="5"/>
      <c r="BJ984" s="5"/>
      <c r="BK984" s="5"/>
      <c r="BL984" s="5"/>
      <c r="BM984" s="5"/>
      <c r="BN984" s="5"/>
      <c r="BO984" s="5"/>
      <c r="BP984" s="5"/>
      <c r="BQ984" s="5"/>
      <c r="BR984" s="5"/>
      <c r="BS984" s="5"/>
      <c r="BT984" s="5"/>
      <c r="BU984" s="5"/>
    </row>
    <row r="985" spans="1:73" ht="13" hidden="1" x14ac:dyDescent="0.3">
      <c r="A985" s="5"/>
      <c r="B985" s="5"/>
      <c r="C985" s="32" t="s">
        <v>2384</v>
      </c>
      <c r="D985" s="5"/>
      <c r="E985" s="5"/>
      <c r="F985" s="5"/>
      <c r="G985" s="5"/>
      <c r="H985" s="5"/>
      <c r="I985" s="5"/>
      <c r="J985" s="5"/>
      <c r="K985" s="5"/>
      <c r="L985" s="129"/>
      <c r="M985" s="129"/>
      <c r="N985" s="387"/>
      <c r="O985" s="379"/>
      <c r="P985" s="379"/>
      <c r="Q985" s="379"/>
      <c r="R985" s="379"/>
      <c r="S985" s="379"/>
      <c r="T985" s="379"/>
      <c r="U985" s="105"/>
      <c r="V985" s="105"/>
      <c r="W985" s="105"/>
      <c r="X985" s="105"/>
      <c r="Y985" s="5"/>
      <c r="Z985" s="5"/>
      <c r="AA985" s="5"/>
      <c r="AB985" s="5"/>
      <c r="AC985" s="5"/>
      <c r="AD985" s="5"/>
      <c r="AE985" s="5"/>
      <c r="AF985" s="32"/>
      <c r="AG985" s="5"/>
      <c r="AH985" s="32"/>
      <c r="AI985" s="5"/>
      <c r="AJ985" s="5"/>
      <c r="AK985" s="5"/>
      <c r="AL985" s="107"/>
      <c r="AM985" s="5"/>
      <c r="AN985" s="5"/>
      <c r="AO985" s="5"/>
      <c r="AP985" s="5"/>
      <c r="AQ985" s="5"/>
      <c r="AR985" s="5"/>
      <c r="AS985" s="5"/>
      <c r="AT985" s="5"/>
      <c r="AU985" s="118"/>
      <c r="AV985" s="5"/>
      <c r="AW985" s="5"/>
      <c r="AX985" s="5"/>
      <c r="AY985" s="5"/>
      <c r="AZ985" s="5"/>
      <c r="BA985" s="32"/>
      <c r="BB985" s="5"/>
      <c r="BC985" s="5"/>
      <c r="BD985" s="5"/>
      <c r="BE985" s="5"/>
      <c r="BF985" s="5"/>
      <c r="BG985" s="5"/>
      <c r="BH985" s="5"/>
      <c r="BI985" s="5"/>
      <c r="BJ985" s="5"/>
      <c r="BK985" s="5"/>
      <c r="BL985" s="5"/>
      <c r="BM985" s="5"/>
      <c r="BN985" s="5"/>
      <c r="BO985" s="5"/>
      <c r="BP985" s="5"/>
      <c r="BQ985" s="5"/>
      <c r="BR985" s="5"/>
      <c r="BS985" s="5"/>
      <c r="BT985" s="5"/>
      <c r="BU985" s="5"/>
    </row>
    <row r="986" spans="1:73" ht="13" hidden="1" x14ac:dyDescent="0.3">
      <c r="A986" s="5"/>
      <c r="B986" s="5"/>
      <c r="C986" s="32" t="s">
        <v>2385</v>
      </c>
      <c r="D986" s="5"/>
      <c r="E986" s="5"/>
      <c r="F986" s="5"/>
      <c r="G986" s="5"/>
      <c r="H986" s="5"/>
      <c r="I986" s="5"/>
      <c r="J986" s="5"/>
      <c r="K986" s="5"/>
      <c r="L986" s="129"/>
      <c r="M986" s="129"/>
      <c r="N986" s="387"/>
      <c r="O986" s="379"/>
      <c r="P986" s="379"/>
      <c r="Q986" s="379"/>
      <c r="R986" s="379"/>
      <c r="S986" s="379"/>
      <c r="T986" s="379"/>
      <c r="U986" s="105"/>
      <c r="V986" s="105"/>
      <c r="W986" s="105"/>
      <c r="X986" s="105"/>
      <c r="Y986" s="5"/>
      <c r="Z986" s="5"/>
      <c r="AA986" s="5"/>
      <c r="AB986" s="5"/>
      <c r="AC986" s="5"/>
      <c r="AD986" s="5"/>
      <c r="AE986" s="5"/>
      <c r="AF986" s="32"/>
      <c r="AG986" s="5"/>
      <c r="AH986" s="32"/>
      <c r="AI986" s="5"/>
      <c r="AJ986" s="5"/>
      <c r="AK986" s="5"/>
      <c r="AL986" s="107"/>
      <c r="AM986" s="5"/>
      <c r="AN986" s="5"/>
      <c r="AO986" s="5"/>
      <c r="AP986" s="5"/>
      <c r="AQ986" s="5"/>
      <c r="AR986" s="5"/>
      <c r="AS986" s="5"/>
      <c r="AT986" s="5"/>
      <c r="AU986" s="118"/>
      <c r="AV986" s="5"/>
      <c r="AW986" s="5"/>
      <c r="AX986" s="5"/>
      <c r="AY986" s="5"/>
      <c r="AZ986" s="5"/>
      <c r="BA986" s="32"/>
      <c r="BB986" s="5"/>
      <c r="BC986" s="5"/>
      <c r="BD986" s="5"/>
      <c r="BE986" s="5"/>
      <c r="BF986" s="5"/>
      <c r="BG986" s="5"/>
      <c r="BH986" s="5"/>
      <c r="BI986" s="5"/>
      <c r="BJ986" s="5"/>
      <c r="BK986" s="5"/>
      <c r="BL986" s="5"/>
      <c r="BM986" s="5"/>
      <c r="BN986" s="5"/>
      <c r="BO986" s="5"/>
      <c r="BP986" s="5"/>
      <c r="BQ986" s="5"/>
      <c r="BR986" s="5"/>
      <c r="BS986" s="5"/>
      <c r="BT986" s="5"/>
      <c r="BU986" s="5"/>
    </row>
    <row r="987" spans="1:73" ht="13" hidden="1" x14ac:dyDescent="0.3">
      <c r="A987" s="5"/>
      <c r="B987" s="5"/>
      <c r="C987" s="32" t="s">
        <v>2386</v>
      </c>
      <c r="D987" s="5"/>
      <c r="E987" s="5"/>
      <c r="F987" s="5"/>
      <c r="G987" s="5"/>
      <c r="H987" s="5"/>
      <c r="I987" s="5"/>
      <c r="J987" s="5"/>
      <c r="K987" s="5"/>
      <c r="L987" s="129"/>
      <c r="M987" s="129"/>
      <c r="N987" s="387"/>
      <c r="O987" s="379"/>
      <c r="P987" s="379"/>
      <c r="Q987" s="379"/>
      <c r="R987" s="379"/>
      <c r="S987" s="379"/>
      <c r="T987" s="379"/>
      <c r="U987" s="105"/>
      <c r="V987" s="105"/>
      <c r="W987" s="105"/>
      <c r="X987" s="105"/>
      <c r="Y987" s="5"/>
      <c r="Z987" s="5"/>
      <c r="AA987" s="5"/>
      <c r="AB987" s="5"/>
      <c r="AC987" s="5"/>
      <c r="AD987" s="5"/>
      <c r="AE987" s="5"/>
      <c r="AF987" s="32"/>
      <c r="AG987" s="5"/>
      <c r="AH987" s="32"/>
      <c r="AI987" s="5"/>
      <c r="AJ987" s="5"/>
      <c r="AK987" s="5"/>
      <c r="AL987" s="107"/>
      <c r="AM987" s="5"/>
      <c r="AN987" s="5"/>
      <c r="AO987" s="5"/>
      <c r="AP987" s="5"/>
      <c r="AQ987" s="5"/>
      <c r="AR987" s="5"/>
      <c r="AS987" s="5"/>
      <c r="AT987" s="5"/>
      <c r="AU987" s="120"/>
      <c r="AV987" s="5"/>
      <c r="AW987" s="5"/>
      <c r="AX987" s="5"/>
      <c r="AY987" s="5"/>
      <c r="AZ987" s="5"/>
      <c r="BA987" s="32"/>
      <c r="BB987" s="5"/>
      <c r="BC987" s="5"/>
      <c r="BD987" s="5"/>
      <c r="BE987" s="5"/>
      <c r="BF987" s="5"/>
      <c r="BG987" s="5"/>
      <c r="BH987" s="5"/>
      <c r="BI987" s="5"/>
      <c r="BJ987" s="5"/>
      <c r="BK987" s="5"/>
      <c r="BL987" s="5"/>
      <c r="BM987" s="5"/>
      <c r="BN987" s="5"/>
      <c r="BO987" s="5"/>
      <c r="BP987" s="5"/>
      <c r="BQ987" s="5"/>
      <c r="BR987" s="5"/>
      <c r="BS987" s="5"/>
      <c r="BT987" s="5"/>
      <c r="BU987" s="5"/>
    </row>
    <row r="988" spans="1:73" ht="13" hidden="1" x14ac:dyDescent="0.3">
      <c r="A988" s="5"/>
      <c r="B988" s="5"/>
      <c r="C988" s="32" t="s">
        <v>2387</v>
      </c>
      <c r="D988" s="5"/>
      <c r="E988" s="5"/>
      <c r="F988" s="5"/>
      <c r="G988" s="5"/>
      <c r="H988" s="5"/>
      <c r="I988" s="5"/>
      <c r="J988" s="5"/>
      <c r="K988" s="5"/>
      <c r="L988" s="129"/>
      <c r="M988" s="129"/>
      <c r="N988" s="387"/>
      <c r="O988" s="379"/>
      <c r="P988" s="379"/>
      <c r="Q988" s="379"/>
      <c r="R988" s="379"/>
      <c r="S988" s="379"/>
      <c r="T988" s="379"/>
      <c r="U988" s="105"/>
      <c r="V988" s="105"/>
      <c r="W988" s="105"/>
      <c r="X988" s="105"/>
      <c r="Y988" s="5"/>
      <c r="Z988" s="5"/>
      <c r="AA988" s="5"/>
      <c r="AB988" s="5"/>
      <c r="AC988" s="5"/>
      <c r="AD988" s="5"/>
      <c r="AE988" s="5"/>
      <c r="AF988" s="32"/>
      <c r="AG988" s="5"/>
      <c r="AH988" s="32"/>
      <c r="AI988" s="5"/>
      <c r="AJ988" s="5"/>
      <c r="AK988" s="5"/>
      <c r="AL988" s="107"/>
      <c r="AM988" s="5"/>
      <c r="AN988" s="5"/>
      <c r="AO988" s="5"/>
      <c r="AP988" s="5"/>
      <c r="AQ988" s="5"/>
      <c r="AR988" s="5"/>
      <c r="AS988" s="5"/>
      <c r="AT988" s="5"/>
      <c r="AU988" s="119"/>
      <c r="AV988" s="5"/>
      <c r="AW988" s="5"/>
      <c r="AX988" s="5"/>
      <c r="AY988" s="5"/>
      <c r="AZ988" s="5"/>
      <c r="BA988" s="32"/>
      <c r="BB988" s="5"/>
      <c r="BC988" s="5"/>
      <c r="BD988" s="5"/>
      <c r="BE988" s="5"/>
      <c r="BF988" s="5"/>
      <c r="BG988" s="5"/>
      <c r="BH988" s="5"/>
      <c r="BI988" s="5"/>
      <c r="BJ988" s="5"/>
      <c r="BK988" s="5"/>
      <c r="BL988" s="5"/>
      <c r="BM988" s="5"/>
      <c r="BN988" s="5"/>
      <c r="BO988" s="5"/>
      <c r="BP988" s="5"/>
      <c r="BQ988" s="5"/>
      <c r="BR988" s="5"/>
      <c r="BS988" s="5"/>
      <c r="BT988" s="5"/>
      <c r="BU988" s="5"/>
    </row>
    <row r="989" spans="1:73" ht="13" hidden="1" x14ac:dyDescent="0.3">
      <c r="A989" s="5"/>
      <c r="B989" s="5"/>
      <c r="C989" s="32" t="s">
        <v>2388</v>
      </c>
      <c r="D989" s="5"/>
      <c r="E989" s="5"/>
      <c r="F989" s="5"/>
      <c r="G989" s="5"/>
      <c r="H989" s="5"/>
      <c r="I989" s="5"/>
      <c r="J989" s="5"/>
      <c r="K989" s="5"/>
      <c r="L989" s="129"/>
      <c r="M989" s="129"/>
      <c r="N989" s="387"/>
      <c r="O989" s="379"/>
      <c r="P989" s="379"/>
      <c r="Q989" s="379"/>
      <c r="R989" s="379"/>
      <c r="S989" s="379"/>
      <c r="T989" s="379"/>
      <c r="U989" s="105"/>
      <c r="V989" s="105"/>
      <c r="W989" s="105"/>
      <c r="X989" s="105"/>
      <c r="Y989" s="5"/>
      <c r="Z989" s="5"/>
      <c r="AA989" s="5"/>
      <c r="AB989" s="5"/>
      <c r="AC989" s="5"/>
      <c r="AD989" s="5"/>
      <c r="AE989" s="5"/>
      <c r="AF989" s="32"/>
      <c r="AG989" s="5"/>
      <c r="AH989" s="32"/>
      <c r="AI989" s="5"/>
      <c r="AJ989" s="5"/>
      <c r="AK989" s="5"/>
      <c r="AL989" s="107"/>
      <c r="AM989" s="5"/>
      <c r="AN989" s="5"/>
      <c r="AO989" s="5"/>
      <c r="AP989" s="5"/>
      <c r="AQ989" s="5"/>
      <c r="AR989" s="5"/>
      <c r="AS989" s="5"/>
      <c r="AT989" s="5"/>
      <c r="AU989" s="126"/>
      <c r="AV989" s="5"/>
      <c r="AW989" s="5"/>
      <c r="AX989" s="5"/>
      <c r="AY989" s="5"/>
      <c r="AZ989" s="5"/>
      <c r="BA989" s="32"/>
      <c r="BB989" s="5"/>
      <c r="BC989" s="5"/>
      <c r="BD989" s="5"/>
      <c r="BE989" s="5"/>
      <c r="BF989" s="5"/>
      <c r="BG989" s="5"/>
      <c r="BH989" s="5"/>
      <c r="BI989" s="5"/>
      <c r="BJ989" s="5"/>
      <c r="BK989" s="5"/>
      <c r="BL989" s="5"/>
      <c r="BM989" s="5"/>
      <c r="BN989" s="5"/>
      <c r="BO989" s="5"/>
      <c r="BP989" s="5"/>
      <c r="BQ989" s="5"/>
      <c r="BR989" s="5"/>
      <c r="BS989" s="5"/>
      <c r="BT989" s="5"/>
      <c r="BU989" s="5"/>
    </row>
    <row r="990" spans="1:73" ht="13" hidden="1" x14ac:dyDescent="0.3">
      <c r="A990" s="5"/>
      <c r="B990" s="5"/>
      <c r="C990" s="32" t="s">
        <v>2389</v>
      </c>
      <c r="D990" s="5"/>
      <c r="E990" s="5"/>
      <c r="F990" s="5"/>
      <c r="G990" s="5"/>
      <c r="H990" s="5"/>
      <c r="I990" s="5"/>
      <c r="J990" s="5"/>
      <c r="K990" s="5"/>
      <c r="L990" s="129"/>
      <c r="M990" s="129"/>
      <c r="N990" s="387"/>
      <c r="O990" s="379"/>
      <c r="P990" s="379"/>
      <c r="Q990" s="379"/>
      <c r="R990" s="379"/>
      <c r="S990" s="379"/>
      <c r="T990" s="379"/>
      <c r="U990" s="105"/>
      <c r="V990" s="105"/>
      <c r="W990" s="105"/>
      <c r="X990" s="105"/>
      <c r="Y990" s="5"/>
      <c r="Z990" s="5"/>
      <c r="AA990" s="5"/>
      <c r="AB990" s="5"/>
      <c r="AC990" s="5"/>
      <c r="AD990" s="5"/>
      <c r="AE990" s="5"/>
      <c r="AF990" s="32"/>
      <c r="AG990" s="5"/>
      <c r="AH990" s="32"/>
      <c r="AI990" s="5"/>
      <c r="AJ990" s="5"/>
      <c r="AK990" s="5"/>
      <c r="AL990" s="107"/>
      <c r="AM990" s="5"/>
      <c r="AN990" s="5"/>
      <c r="AO990" s="5"/>
      <c r="AP990" s="5"/>
      <c r="AQ990" s="5"/>
      <c r="AR990" s="5"/>
      <c r="AS990" s="5"/>
      <c r="AT990" s="5"/>
      <c r="AU990" s="118"/>
      <c r="AV990" s="5"/>
      <c r="AW990" s="5"/>
      <c r="AX990" s="5"/>
      <c r="AY990" s="5"/>
      <c r="AZ990" s="5"/>
      <c r="BA990" s="32"/>
      <c r="BB990" s="5"/>
      <c r="BC990" s="5"/>
      <c r="BD990" s="5"/>
      <c r="BE990" s="5"/>
      <c r="BF990" s="5"/>
      <c r="BG990" s="5"/>
      <c r="BH990" s="5"/>
      <c r="BI990" s="5"/>
      <c r="BJ990" s="5"/>
      <c r="BK990" s="5"/>
      <c r="BL990" s="5"/>
      <c r="BM990" s="5"/>
      <c r="BN990" s="5"/>
      <c r="BO990" s="5"/>
      <c r="BP990" s="5"/>
      <c r="BQ990" s="5"/>
      <c r="BR990" s="5"/>
      <c r="BS990" s="5"/>
      <c r="BT990" s="5"/>
      <c r="BU990" s="5"/>
    </row>
    <row r="991" spans="1:73" ht="13" hidden="1" x14ac:dyDescent="0.3">
      <c r="A991" s="5"/>
      <c r="B991" s="5"/>
      <c r="C991" s="32" t="s">
        <v>2390</v>
      </c>
      <c r="D991" s="5"/>
      <c r="E991" s="5"/>
      <c r="F991" s="5"/>
      <c r="G991" s="5"/>
      <c r="H991" s="5"/>
      <c r="I991" s="5"/>
      <c r="J991" s="5"/>
      <c r="K991" s="5"/>
      <c r="L991" s="129"/>
      <c r="M991" s="129"/>
      <c r="N991" s="387"/>
      <c r="O991" s="379"/>
      <c r="P991" s="379"/>
      <c r="Q991" s="379"/>
      <c r="R991" s="379"/>
      <c r="S991" s="379"/>
      <c r="T991" s="379"/>
      <c r="U991" s="105"/>
      <c r="V991" s="105"/>
      <c r="W991" s="105"/>
      <c r="X991" s="105"/>
      <c r="Y991" s="5"/>
      <c r="Z991" s="5"/>
      <c r="AA991" s="5"/>
      <c r="AB991" s="5"/>
      <c r="AC991" s="5"/>
      <c r="AD991" s="5"/>
      <c r="AE991" s="5"/>
      <c r="AF991" s="32"/>
      <c r="AG991" s="5"/>
      <c r="AH991" s="32"/>
      <c r="AI991" s="5"/>
      <c r="AJ991" s="5"/>
      <c r="AK991" s="5"/>
      <c r="AL991" s="107"/>
      <c r="AM991" s="5"/>
      <c r="AN991" s="5"/>
      <c r="AO991" s="5"/>
      <c r="AP991" s="5"/>
      <c r="AQ991" s="5"/>
      <c r="AR991" s="5"/>
      <c r="AS991" s="5"/>
      <c r="AT991" s="5"/>
      <c r="AU991" s="123"/>
      <c r="AV991" s="5"/>
      <c r="AW991" s="5"/>
      <c r="AX991" s="5"/>
      <c r="AY991" s="5"/>
      <c r="AZ991" s="5"/>
      <c r="BA991" s="32"/>
      <c r="BB991" s="5"/>
      <c r="BC991" s="5"/>
      <c r="BD991" s="5"/>
      <c r="BE991" s="5"/>
      <c r="BF991" s="5"/>
      <c r="BG991" s="5"/>
      <c r="BH991" s="5"/>
      <c r="BI991" s="5"/>
      <c r="BJ991" s="5"/>
      <c r="BK991" s="5"/>
      <c r="BL991" s="5"/>
      <c r="BM991" s="5"/>
      <c r="BN991" s="5"/>
      <c r="BO991" s="5"/>
      <c r="BP991" s="5"/>
      <c r="BQ991" s="5"/>
      <c r="BR991" s="5"/>
      <c r="BS991" s="5"/>
      <c r="BT991" s="5"/>
      <c r="BU991" s="5"/>
    </row>
    <row r="992" spans="1:73" ht="13" hidden="1" x14ac:dyDescent="0.3">
      <c r="A992" s="5"/>
      <c r="B992" s="5"/>
      <c r="C992" s="32" t="s">
        <v>2391</v>
      </c>
      <c r="D992" s="5"/>
      <c r="E992" s="5"/>
      <c r="F992" s="5"/>
      <c r="G992" s="5"/>
      <c r="H992" s="5"/>
      <c r="I992" s="5"/>
      <c r="J992" s="5"/>
      <c r="K992" s="5"/>
      <c r="L992" s="129"/>
      <c r="M992" s="129"/>
      <c r="N992" s="387"/>
      <c r="O992" s="379"/>
      <c r="P992" s="379"/>
      <c r="Q992" s="379"/>
      <c r="R992" s="379"/>
      <c r="S992" s="379"/>
      <c r="T992" s="379"/>
      <c r="U992" s="105"/>
      <c r="V992" s="105"/>
      <c r="W992" s="105"/>
      <c r="X992" s="105"/>
      <c r="Y992" s="5"/>
      <c r="Z992" s="5"/>
      <c r="AA992" s="5"/>
      <c r="AB992" s="5"/>
      <c r="AC992" s="5"/>
      <c r="AD992" s="5"/>
      <c r="AE992" s="5"/>
      <c r="AF992" s="32"/>
      <c r="AG992" s="5"/>
      <c r="AH992" s="32"/>
      <c r="AI992" s="5"/>
      <c r="AJ992" s="5"/>
      <c r="AK992" s="5"/>
      <c r="AL992" s="107"/>
      <c r="AM992" s="5"/>
      <c r="AN992" s="5"/>
      <c r="AO992" s="5"/>
      <c r="AP992" s="5"/>
      <c r="AQ992" s="5"/>
      <c r="AR992" s="5"/>
      <c r="AS992" s="5"/>
      <c r="AT992" s="5"/>
      <c r="AU992" s="116"/>
      <c r="AV992" s="5"/>
      <c r="AW992" s="5"/>
      <c r="AX992" s="5"/>
      <c r="AY992" s="5"/>
      <c r="AZ992" s="5"/>
      <c r="BA992" s="32"/>
      <c r="BB992" s="5"/>
      <c r="BC992" s="5"/>
      <c r="BD992" s="5"/>
      <c r="BE992" s="5"/>
      <c r="BF992" s="5"/>
      <c r="BG992" s="5"/>
      <c r="BH992" s="5"/>
      <c r="BI992" s="5"/>
      <c r="BJ992" s="5"/>
      <c r="BK992" s="5"/>
      <c r="BL992" s="5"/>
      <c r="BM992" s="5"/>
      <c r="BN992" s="5"/>
      <c r="BO992" s="5"/>
      <c r="BP992" s="5"/>
      <c r="BQ992" s="5"/>
      <c r="BR992" s="5"/>
      <c r="BS992" s="5"/>
      <c r="BT992" s="5"/>
      <c r="BU992" s="5"/>
    </row>
    <row r="993" spans="1:73" ht="13" hidden="1" x14ac:dyDescent="0.3">
      <c r="A993" s="5"/>
      <c r="B993" s="5"/>
      <c r="C993" s="32" t="s">
        <v>2392</v>
      </c>
      <c r="D993" s="5"/>
      <c r="E993" s="5"/>
      <c r="F993" s="5"/>
      <c r="G993" s="5"/>
      <c r="H993" s="5"/>
      <c r="I993" s="5"/>
      <c r="J993" s="5"/>
      <c r="K993" s="5"/>
      <c r="L993" s="129"/>
      <c r="M993" s="129"/>
      <c r="N993" s="387"/>
      <c r="O993" s="379"/>
      <c r="P993" s="379"/>
      <c r="Q993" s="379"/>
      <c r="R993" s="379"/>
      <c r="S993" s="379"/>
      <c r="T993" s="379"/>
      <c r="U993" s="105"/>
      <c r="V993" s="105"/>
      <c r="W993" s="105"/>
      <c r="X993" s="105"/>
      <c r="Y993" s="5"/>
      <c r="Z993" s="5"/>
      <c r="AA993" s="5"/>
      <c r="AB993" s="5"/>
      <c r="AC993" s="5"/>
      <c r="AD993" s="5"/>
      <c r="AE993" s="5"/>
      <c r="AF993" s="32"/>
      <c r="AG993" s="5"/>
      <c r="AH993" s="32"/>
      <c r="AI993" s="5"/>
      <c r="AJ993" s="5"/>
      <c r="AK993" s="5"/>
      <c r="AL993" s="107"/>
      <c r="AM993" s="5"/>
      <c r="AN993" s="5"/>
      <c r="AO993" s="5"/>
      <c r="AP993" s="5"/>
      <c r="AQ993" s="5"/>
      <c r="AR993" s="5"/>
      <c r="AS993" s="5"/>
      <c r="AT993" s="5"/>
      <c r="AU993" s="118"/>
      <c r="AV993" s="5"/>
      <c r="AW993" s="5"/>
      <c r="AX993" s="5"/>
      <c r="AY993" s="5"/>
      <c r="AZ993" s="5"/>
      <c r="BA993" s="32"/>
      <c r="BB993" s="5"/>
      <c r="BC993" s="5"/>
      <c r="BD993" s="5"/>
      <c r="BE993" s="5"/>
      <c r="BF993" s="5"/>
      <c r="BG993" s="5"/>
      <c r="BH993" s="5"/>
      <c r="BI993" s="5"/>
      <c r="BJ993" s="5"/>
      <c r="BK993" s="5"/>
      <c r="BL993" s="5"/>
      <c r="BM993" s="5"/>
      <c r="BN993" s="5"/>
      <c r="BO993" s="5"/>
      <c r="BP993" s="5"/>
      <c r="BQ993" s="5"/>
      <c r="BR993" s="5"/>
      <c r="BS993" s="5"/>
      <c r="BT993" s="5"/>
      <c r="BU993" s="5"/>
    </row>
    <row r="994" spans="1:73" ht="13" hidden="1" x14ac:dyDescent="0.3">
      <c r="A994" s="5"/>
      <c r="B994" s="5"/>
      <c r="C994" s="32" t="s">
        <v>2393</v>
      </c>
      <c r="D994" s="5"/>
      <c r="E994" s="5"/>
      <c r="F994" s="5"/>
      <c r="G994" s="5"/>
      <c r="H994" s="5"/>
      <c r="I994" s="5"/>
      <c r="J994" s="5"/>
      <c r="K994" s="5"/>
      <c r="L994" s="129"/>
      <c r="M994" s="129"/>
      <c r="N994" s="387"/>
      <c r="O994" s="379"/>
      <c r="P994" s="379"/>
      <c r="Q994" s="379"/>
      <c r="R994" s="379"/>
      <c r="S994" s="379"/>
      <c r="T994" s="379"/>
      <c r="U994" s="105"/>
      <c r="V994" s="105"/>
      <c r="W994" s="105"/>
      <c r="X994" s="105"/>
      <c r="Y994" s="5"/>
      <c r="Z994" s="5"/>
      <c r="AA994" s="5"/>
      <c r="AB994" s="5"/>
      <c r="AC994" s="5"/>
      <c r="AD994" s="5"/>
      <c r="AE994" s="5"/>
      <c r="AF994" s="32"/>
      <c r="AG994" s="5"/>
      <c r="AH994" s="32"/>
      <c r="AI994" s="5"/>
      <c r="AJ994" s="5"/>
      <c r="AK994" s="5"/>
      <c r="AL994" s="107"/>
      <c r="AM994" s="5"/>
      <c r="AN994" s="5"/>
      <c r="AO994" s="5"/>
      <c r="AP994" s="5"/>
      <c r="AQ994" s="5"/>
      <c r="AR994" s="5"/>
      <c r="AS994" s="5"/>
      <c r="AT994" s="5"/>
      <c r="AU994" s="123"/>
      <c r="AV994" s="5"/>
      <c r="AW994" s="5"/>
      <c r="AX994" s="5"/>
      <c r="AY994" s="5"/>
      <c r="AZ994" s="5"/>
      <c r="BA994" s="32"/>
      <c r="BB994" s="5"/>
      <c r="BC994" s="5"/>
      <c r="BD994" s="5"/>
      <c r="BE994" s="5"/>
      <c r="BF994" s="5"/>
      <c r="BG994" s="5"/>
      <c r="BH994" s="5"/>
      <c r="BI994" s="5"/>
      <c r="BJ994" s="5"/>
      <c r="BK994" s="5"/>
      <c r="BL994" s="5"/>
      <c r="BM994" s="5"/>
      <c r="BN994" s="5"/>
      <c r="BO994" s="5"/>
      <c r="BP994" s="5"/>
      <c r="BQ994" s="5"/>
      <c r="BR994" s="5"/>
      <c r="BS994" s="5"/>
      <c r="BT994" s="5"/>
      <c r="BU994" s="5"/>
    </row>
    <row r="995" spans="1:73" ht="13" hidden="1" x14ac:dyDescent="0.3">
      <c r="A995" s="5"/>
      <c r="B995" s="5"/>
      <c r="C995" s="32" t="s">
        <v>2394</v>
      </c>
      <c r="D995" s="5"/>
      <c r="E995" s="5"/>
      <c r="F995" s="5"/>
      <c r="G995" s="5"/>
      <c r="H995" s="5"/>
      <c r="I995" s="5"/>
      <c r="J995" s="5"/>
      <c r="K995" s="5"/>
      <c r="L995" s="129"/>
      <c r="M995" s="129"/>
      <c r="N995" s="387"/>
      <c r="O995" s="379"/>
      <c r="P995" s="379"/>
      <c r="Q995" s="379"/>
      <c r="R995" s="379"/>
      <c r="S995" s="379"/>
      <c r="T995" s="379"/>
      <c r="U995" s="105"/>
      <c r="V995" s="105"/>
      <c r="W995" s="105"/>
      <c r="X995" s="105"/>
      <c r="Y995" s="5"/>
      <c r="Z995" s="5"/>
      <c r="AA995" s="5"/>
      <c r="AB995" s="5"/>
      <c r="AC995" s="5"/>
      <c r="AD995" s="5"/>
      <c r="AE995" s="5"/>
      <c r="AF995" s="32"/>
      <c r="AG995" s="5"/>
      <c r="AH995" s="32"/>
      <c r="AI995" s="5"/>
      <c r="AJ995" s="5"/>
      <c r="AK995" s="5"/>
      <c r="AL995" s="107"/>
      <c r="AM995" s="5"/>
      <c r="AN995" s="5"/>
      <c r="AO995" s="5"/>
      <c r="AP995" s="5"/>
      <c r="AQ995" s="5"/>
      <c r="AR995" s="5"/>
      <c r="AS995" s="5"/>
      <c r="AT995" s="5"/>
      <c r="AU995" s="120"/>
      <c r="AV995" s="5"/>
      <c r="AW995" s="5"/>
      <c r="AX995" s="5"/>
      <c r="AY995" s="5"/>
      <c r="AZ995" s="5"/>
      <c r="BA995" s="32"/>
      <c r="BB995" s="5"/>
      <c r="BC995" s="5"/>
      <c r="BD995" s="5"/>
      <c r="BE995" s="5"/>
      <c r="BF995" s="5"/>
      <c r="BG995" s="5"/>
      <c r="BH995" s="5"/>
      <c r="BI995" s="5"/>
      <c r="BJ995" s="5"/>
      <c r="BK995" s="5"/>
      <c r="BL995" s="5"/>
      <c r="BM995" s="5"/>
      <c r="BN995" s="5"/>
      <c r="BO995" s="5"/>
      <c r="BP995" s="5"/>
      <c r="BQ995" s="5"/>
      <c r="BR995" s="5"/>
      <c r="BS995" s="5"/>
      <c r="BT995" s="5"/>
      <c r="BU995" s="5"/>
    </row>
    <row r="996" spans="1:73" ht="13" hidden="1" x14ac:dyDescent="0.3">
      <c r="A996" s="5"/>
      <c r="B996" s="5"/>
      <c r="C996" s="32" t="s">
        <v>2395</v>
      </c>
      <c r="D996" s="5"/>
      <c r="E996" s="5"/>
      <c r="F996" s="5"/>
      <c r="G996" s="5"/>
      <c r="H996" s="5"/>
      <c r="I996" s="5"/>
      <c r="J996" s="5"/>
      <c r="K996" s="5"/>
      <c r="L996" s="129"/>
      <c r="M996" s="129"/>
      <c r="N996" s="387"/>
      <c r="O996" s="379"/>
      <c r="P996" s="379"/>
      <c r="Q996" s="379"/>
      <c r="R996" s="379"/>
      <c r="S996" s="379"/>
      <c r="T996" s="379"/>
      <c r="U996" s="105"/>
      <c r="V996" s="105"/>
      <c r="W996" s="105"/>
      <c r="X996" s="105"/>
      <c r="Y996" s="5"/>
      <c r="Z996" s="5"/>
      <c r="AA996" s="5"/>
      <c r="AB996" s="5"/>
      <c r="AC996" s="5"/>
      <c r="AD996" s="5"/>
      <c r="AE996" s="5"/>
      <c r="AF996" s="32"/>
      <c r="AG996" s="5"/>
      <c r="AH996" s="32"/>
      <c r="AI996" s="5"/>
      <c r="AJ996" s="5"/>
      <c r="AK996" s="5"/>
      <c r="AL996" s="107"/>
      <c r="AM996" s="5"/>
      <c r="AN996" s="5"/>
      <c r="AO996" s="5"/>
      <c r="AP996" s="5"/>
      <c r="AQ996" s="5"/>
      <c r="AR996" s="5"/>
      <c r="AS996" s="5"/>
      <c r="AT996" s="5"/>
      <c r="AU996" s="120"/>
      <c r="AV996" s="5"/>
      <c r="AW996" s="5"/>
      <c r="AX996" s="5"/>
      <c r="AY996" s="5"/>
      <c r="AZ996" s="5"/>
      <c r="BA996" s="32"/>
      <c r="BB996" s="5"/>
      <c r="BC996" s="5"/>
      <c r="BD996" s="5"/>
      <c r="BE996" s="5"/>
      <c r="BF996" s="5"/>
      <c r="BG996" s="5"/>
      <c r="BH996" s="5"/>
      <c r="BI996" s="5"/>
      <c r="BJ996" s="5"/>
      <c r="BK996" s="5"/>
      <c r="BL996" s="5"/>
      <c r="BM996" s="5"/>
      <c r="BN996" s="5"/>
      <c r="BO996" s="5"/>
      <c r="BP996" s="5"/>
      <c r="BQ996" s="5"/>
      <c r="BR996" s="5"/>
      <c r="BS996" s="5"/>
      <c r="BT996" s="5"/>
      <c r="BU996" s="5"/>
    </row>
    <row r="997" spans="1:73" ht="13" hidden="1" x14ac:dyDescent="0.3">
      <c r="A997" s="5"/>
      <c r="B997" s="5"/>
      <c r="C997" s="107" t="s">
        <v>2396</v>
      </c>
      <c r="D997" s="5"/>
      <c r="E997" s="5"/>
      <c r="F997" s="5"/>
      <c r="G997" s="5"/>
      <c r="H997" s="5"/>
      <c r="I997" s="5"/>
      <c r="J997" s="5"/>
      <c r="K997" s="5"/>
      <c r="L997" s="129"/>
      <c r="M997" s="129"/>
      <c r="N997" s="387"/>
      <c r="O997" s="379"/>
      <c r="P997" s="379"/>
      <c r="Q997" s="379"/>
      <c r="R997" s="379"/>
      <c r="S997" s="379"/>
      <c r="T997" s="379"/>
      <c r="U997" s="105"/>
      <c r="V997" s="105"/>
      <c r="W997" s="105"/>
      <c r="X997" s="105"/>
      <c r="Y997" s="5"/>
      <c r="Z997" s="5"/>
      <c r="AA997" s="5"/>
      <c r="AB997" s="5"/>
      <c r="AC997" s="5"/>
      <c r="AD997" s="5"/>
      <c r="AE997" s="5"/>
      <c r="AF997" s="32"/>
      <c r="AG997" s="5"/>
      <c r="AH997" s="32"/>
      <c r="AI997" s="5"/>
      <c r="AJ997" s="5"/>
      <c r="AK997" s="5"/>
      <c r="AL997" s="107"/>
      <c r="AM997" s="5"/>
      <c r="AN997" s="5"/>
      <c r="AO997" s="5"/>
      <c r="AP997" s="5"/>
      <c r="AQ997" s="5"/>
      <c r="AR997" s="5"/>
      <c r="AS997" s="5"/>
      <c r="AT997" s="5"/>
      <c r="AU997" s="119"/>
      <c r="AV997" s="5"/>
      <c r="AW997" s="5"/>
      <c r="AX997" s="5"/>
      <c r="AY997" s="5"/>
      <c r="AZ997" s="5"/>
      <c r="BA997" s="32"/>
      <c r="BB997" s="5"/>
      <c r="BC997" s="5"/>
      <c r="BD997" s="5"/>
      <c r="BE997" s="5"/>
      <c r="BF997" s="5"/>
      <c r="BG997" s="5"/>
      <c r="BH997" s="5"/>
      <c r="BI997" s="5"/>
      <c r="BJ997" s="5"/>
      <c r="BK997" s="5"/>
      <c r="BL997" s="5"/>
      <c r="BM997" s="5"/>
      <c r="BN997" s="5"/>
      <c r="BO997" s="5"/>
      <c r="BP997" s="5"/>
      <c r="BQ997" s="5"/>
      <c r="BR997" s="5"/>
      <c r="BS997" s="5"/>
      <c r="BT997" s="5"/>
      <c r="BU997" s="5"/>
    </row>
    <row r="998" spans="1:73" ht="13" hidden="1" x14ac:dyDescent="0.3">
      <c r="A998" s="5"/>
      <c r="B998" s="5"/>
      <c r="C998" s="32" t="s">
        <v>2397</v>
      </c>
      <c r="D998" s="5"/>
      <c r="E998" s="5"/>
      <c r="F998" s="5"/>
      <c r="G998" s="5"/>
      <c r="H998" s="5"/>
      <c r="I998" s="5"/>
      <c r="J998" s="5"/>
      <c r="K998" s="5"/>
      <c r="L998" s="129"/>
      <c r="M998" s="129"/>
      <c r="N998" s="387"/>
      <c r="O998" s="379"/>
      <c r="P998" s="379"/>
      <c r="Q998" s="379"/>
      <c r="R998" s="379"/>
      <c r="S998" s="379"/>
      <c r="T998" s="379"/>
      <c r="U998" s="105"/>
      <c r="V998" s="105"/>
      <c r="W998" s="105"/>
      <c r="X998" s="105"/>
      <c r="Y998" s="5"/>
      <c r="Z998" s="5"/>
      <c r="AA998" s="5"/>
      <c r="AB998" s="5"/>
      <c r="AC998" s="5"/>
      <c r="AD998" s="5"/>
      <c r="AE998" s="5"/>
      <c r="AF998" s="32"/>
      <c r="AG998" s="5"/>
      <c r="AH998" s="32"/>
      <c r="AI998" s="5"/>
      <c r="AJ998" s="5"/>
      <c r="AK998" s="5"/>
      <c r="AL998" s="107"/>
      <c r="AM998" s="5"/>
      <c r="AN998" s="5"/>
      <c r="AO998" s="5"/>
      <c r="AP998" s="5"/>
      <c r="AQ998" s="5"/>
      <c r="AR998" s="5"/>
      <c r="AS998" s="5"/>
      <c r="AT998" s="5"/>
      <c r="AU998" s="127"/>
      <c r="AV998" s="5"/>
      <c r="AW998" s="5"/>
      <c r="AX998" s="5"/>
      <c r="AY998" s="5"/>
      <c r="AZ998" s="5"/>
      <c r="BA998" s="32"/>
      <c r="BB998" s="5"/>
      <c r="BC998" s="5"/>
      <c r="BD998" s="5"/>
      <c r="BE998" s="5"/>
      <c r="BF998" s="5"/>
      <c r="BG998" s="5"/>
      <c r="BH998" s="5"/>
      <c r="BI998" s="5"/>
      <c r="BJ998" s="5"/>
      <c r="BK998" s="5"/>
      <c r="BL998" s="5"/>
      <c r="BM998" s="5"/>
      <c r="BN998" s="5"/>
      <c r="BO998" s="5"/>
      <c r="BP998" s="5"/>
      <c r="BQ998" s="5"/>
      <c r="BR998" s="5"/>
      <c r="BS998" s="5"/>
      <c r="BT998" s="5"/>
      <c r="BU998" s="5"/>
    </row>
    <row r="999" spans="1:73" ht="13" hidden="1" x14ac:dyDescent="0.3">
      <c r="A999" s="5"/>
      <c r="B999" s="5"/>
      <c r="C999" s="32" t="s">
        <v>2398</v>
      </c>
      <c r="D999" s="5"/>
      <c r="E999" s="5"/>
      <c r="F999" s="5"/>
      <c r="G999" s="5"/>
      <c r="H999" s="5"/>
      <c r="I999" s="5"/>
      <c r="J999" s="5"/>
      <c r="K999" s="5"/>
      <c r="L999" s="129"/>
      <c r="M999" s="129"/>
      <c r="N999" s="387"/>
      <c r="O999" s="379"/>
      <c r="P999" s="379"/>
      <c r="Q999" s="379"/>
      <c r="R999" s="379"/>
      <c r="S999" s="379"/>
      <c r="T999" s="379"/>
      <c r="U999" s="105"/>
      <c r="V999" s="105"/>
      <c r="W999" s="105"/>
      <c r="X999" s="105"/>
      <c r="Y999" s="5"/>
      <c r="Z999" s="5"/>
      <c r="AA999" s="5"/>
      <c r="AB999" s="5"/>
      <c r="AC999" s="5"/>
      <c r="AD999" s="5"/>
      <c r="AE999" s="5"/>
      <c r="AF999" s="32"/>
      <c r="AG999" s="5"/>
      <c r="AH999" s="32"/>
      <c r="AI999" s="5"/>
      <c r="AJ999" s="5"/>
      <c r="AK999" s="5"/>
      <c r="AL999" s="107"/>
      <c r="AM999" s="5"/>
      <c r="AN999" s="5"/>
      <c r="AO999" s="5"/>
      <c r="AP999" s="5"/>
      <c r="AQ999" s="5"/>
      <c r="AR999" s="5"/>
      <c r="AS999" s="5"/>
      <c r="AT999" s="5"/>
      <c r="AU999" s="118"/>
      <c r="AV999" s="5"/>
      <c r="AW999" s="5"/>
      <c r="AX999" s="5"/>
      <c r="AY999" s="5"/>
      <c r="AZ999" s="5"/>
      <c r="BA999" s="32"/>
      <c r="BB999" s="5"/>
      <c r="BC999" s="5"/>
      <c r="BD999" s="5"/>
      <c r="BE999" s="5"/>
      <c r="BF999" s="5"/>
      <c r="BG999" s="5"/>
      <c r="BH999" s="5"/>
      <c r="BI999" s="5"/>
      <c r="BJ999" s="5"/>
      <c r="BK999" s="5"/>
      <c r="BL999" s="5"/>
      <c r="BM999" s="5"/>
      <c r="BN999" s="5"/>
      <c r="BO999" s="5"/>
      <c r="BP999" s="5"/>
      <c r="BQ999" s="5"/>
      <c r="BR999" s="5"/>
      <c r="BS999" s="5"/>
      <c r="BT999" s="5"/>
      <c r="BU999" s="5"/>
    </row>
    <row r="1000" spans="1:73" ht="13" hidden="1" x14ac:dyDescent="0.3">
      <c r="A1000" s="5"/>
      <c r="B1000" s="5"/>
      <c r="C1000" s="32" t="s">
        <v>2399</v>
      </c>
      <c r="D1000" s="5"/>
      <c r="E1000" s="5"/>
      <c r="F1000" s="5"/>
      <c r="G1000" s="5"/>
      <c r="H1000" s="5"/>
      <c r="I1000" s="5"/>
      <c r="J1000" s="5"/>
      <c r="K1000" s="5"/>
      <c r="L1000" s="129"/>
      <c r="M1000" s="129"/>
      <c r="N1000" s="387"/>
      <c r="O1000" s="379"/>
      <c r="P1000" s="379"/>
      <c r="Q1000" s="379"/>
      <c r="R1000" s="379"/>
      <c r="S1000" s="379"/>
      <c r="T1000" s="379"/>
      <c r="U1000" s="105"/>
      <c r="V1000" s="105"/>
      <c r="W1000" s="105"/>
      <c r="X1000" s="105"/>
      <c r="Y1000" s="5"/>
      <c r="Z1000" s="5"/>
      <c r="AA1000" s="5"/>
      <c r="AB1000" s="5"/>
      <c r="AC1000" s="5"/>
      <c r="AD1000" s="5"/>
      <c r="AE1000" s="5"/>
      <c r="AF1000" s="32"/>
      <c r="AG1000" s="5"/>
      <c r="AH1000" s="32"/>
      <c r="AI1000" s="5"/>
      <c r="AJ1000" s="5"/>
      <c r="AK1000" s="5"/>
      <c r="AL1000" s="107"/>
      <c r="AM1000" s="5"/>
      <c r="AN1000" s="5"/>
      <c r="AO1000" s="5"/>
      <c r="AP1000" s="5"/>
      <c r="AQ1000" s="5"/>
      <c r="AR1000" s="5"/>
      <c r="AS1000" s="5"/>
      <c r="AT1000" s="5"/>
      <c r="AU1000" s="119"/>
      <c r="AV1000" s="5"/>
      <c r="AW1000" s="5"/>
      <c r="AX1000" s="5"/>
      <c r="AY1000" s="5"/>
      <c r="AZ1000" s="5"/>
      <c r="BA1000" s="32"/>
      <c r="BB1000" s="5"/>
      <c r="BC1000" s="5"/>
      <c r="BD1000" s="5"/>
      <c r="BE1000" s="5"/>
      <c r="BF1000" s="5"/>
      <c r="BG1000" s="5"/>
      <c r="BH1000" s="5"/>
      <c r="BI1000" s="5"/>
      <c r="BJ1000" s="5"/>
      <c r="BK1000" s="5"/>
      <c r="BL1000" s="5"/>
      <c r="BM1000" s="5"/>
      <c r="BN1000" s="5"/>
      <c r="BO1000" s="5"/>
      <c r="BP1000" s="5"/>
      <c r="BQ1000" s="5"/>
      <c r="BR1000" s="5"/>
      <c r="BS1000" s="5"/>
      <c r="BT1000" s="5"/>
      <c r="BU1000" s="5"/>
    </row>
    <row r="1001" spans="1:73" ht="13" hidden="1" x14ac:dyDescent="0.3">
      <c r="A1001" s="5"/>
      <c r="B1001" s="5"/>
      <c r="C1001" s="32" t="s">
        <v>2400</v>
      </c>
      <c r="D1001" s="5"/>
      <c r="E1001" s="5"/>
      <c r="F1001" s="5"/>
      <c r="G1001" s="5"/>
      <c r="H1001" s="5"/>
      <c r="I1001" s="5"/>
      <c r="J1001" s="5"/>
      <c r="K1001" s="5"/>
      <c r="L1001" s="129"/>
      <c r="M1001" s="129"/>
      <c r="N1001" s="387"/>
      <c r="O1001" s="379"/>
      <c r="P1001" s="379"/>
      <c r="Q1001" s="379"/>
      <c r="R1001" s="379"/>
      <c r="S1001" s="379"/>
      <c r="T1001" s="379"/>
      <c r="U1001" s="105"/>
      <c r="V1001" s="105"/>
      <c r="W1001" s="105"/>
      <c r="X1001" s="105"/>
      <c r="Y1001" s="5"/>
      <c r="Z1001" s="5"/>
      <c r="AA1001" s="5"/>
      <c r="AB1001" s="5"/>
      <c r="AC1001" s="5"/>
      <c r="AD1001" s="5"/>
      <c r="AE1001" s="5"/>
      <c r="AF1001" s="32"/>
      <c r="AG1001" s="5"/>
      <c r="AH1001" s="32"/>
      <c r="AI1001" s="5"/>
      <c r="AJ1001" s="5"/>
      <c r="AK1001" s="5"/>
      <c r="AL1001" s="107"/>
      <c r="AM1001" s="5"/>
      <c r="AN1001" s="5"/>
      <c r="AO1001" s="5"/>
      <c r="AP1001" s="5"/>
      <c r="AQ1001" s="5"/>
      <c r="AR1001" s="5"/>
      <c r="AS1001" s="5"/>
      <c r="AT1001" s="5"/>
      <c r="AU1001" s="119"/>
      <c r="AV1001" s="5"/>
      <c r="AW1001" s="5"/>
      <c r="AX1001" s="5"/>
      <c r="AY1001" s="5"/>
      <c r="AZ1001" s="5"/>
      <c r="BA1001" s="32"/>
      <c r="BB1001" s="5"/>
      <c r="BC1001" s="5"/>
      <c r="BD1001" s="5"/>
      <c r="BE1001" s="5"/>
      <c r="BF1001" s="5"/>
      <c r="BG1001" s="5"/>
      <c r="BH1001" s="5"/>
      <c r="BI1001" s="5"/>
      <c r="BJ1001" s="5"/>
      <c r="BK1001" s="5"/>
      <c r="BL1001" s="5"/>
      <c r="BM1001" s="5"/>
      <c r="BN1001" s="5"/>
      <c r="BO1001" s="5"/>
      <c r="BP1001" s="5"/>
      <c r="BQ1001" s="5"/>
      <c r="BR1001" s="5"/>
      <c r="BS1001" s="5"/>
      <c r="BT1001" s="5"/>
      <c r="BU1001" s="5"/>
    </row>
    <row r="1002" spans="1:73" ht="13" hidden="1" x14ac:dyDescent="0.3">
      <c r="A1002" s="5"/>
      <c r="B1002" s="5"/>
      <c r="C1002" s="32" t="s">
        <v>2401</v>
      </c>
      <c r="D1002" s="5"/>
      <c r="E1002" s="5"/>
      <c r="F1002" s="5"/>
      <c r="G1002" s="5"/>
      <c r="H1002" s="5"/>
      <c r="I1002" s="5"/>
      <c r="J1002" s="5"/>
      <c r="K1002" s="5"/>
      <c r="L1002" s="129"/>
      <c r="M1002" s="129"/>
      <c r="N1002" s="387"/>
      <c r="O1002" s="379"/>
      <c r="P1002" s="379"/>
      <c r="Q1002" s="379"/>
      <c r="R1002" s="379"/>
      <c r="S1002" s="379"/>
      <c r="T1002" s="379"/>
      <c r="U1002" s="105"/>
      <c r="V1002" s="105"/>
      <c r="W1002" s="105"/>
      <c r="X1002" s="105"/>
      <c r="Y1002" s="5"/>
      <c r="Z1002" s="5"/>
      <c r="AA1002" s="5"/>
      <c r="AB1002" s="5"/>
      <c r="AC1002" s="5"/>
      <c r="AD1002" s="5"/>
      <c r="AE1002" s="5"/>
      <c r="AF1002" s="32"/>
      <c r="AG1002" s="5"/>
      <c r="AH1002" s="32"/>
      <c r="AI1002" s="5"/>
      <c r="AJ1002" s="5"/>
      <c r="AK1002" s="5"/>
      <c r="AL1002" s="107"/>
      <c r="AM1002" s="5"/>
      <c r="AN1002" s="5"/>
      <c r="AO1002" s="5"/>
      <c r="AP1002" s="5"/>
      <c r="AQ1002" s="5"/>
      <c r="AR1002" s="5"/>
      <c r="AS1002" s="5"/>
      <c r="AT1002" s="5"/>
      <c r="AU1002" s="120"/>
      <c r="AV1002" s="5"/>
      <c r="AW1002" s="5"/>
      <c r="AX1002" s="5"/>
      <c r="AY1002" s="5"/>
      <c r="AZ1002" s="5"/>
      <c r="BA1002" s="32"/>
      <c r="BB1002" s="5"/>
      <c r="BC1002" s="5"/>
      <c r="BD1002" s="5"/>
      <c r="BE1002" s="5"/>
      <c r="BF1002" s="5"/>
      <c r="BG1002" s="5"/>
      <c r="BH1002" s="5"/>
      <c r="BI1002" s="5"/>
      <c r="BJ1002" s="5"/>
      <c r="BK1002" s="5"/>
      <c r="BL1002" s="5"/>
      <c r="BM1002" s="5"/>
      <c r="BN1002" s="5"/>
      <c r="BO1002" s="5"/>
      <c r="BP1002" s="5"/>
      <c r="BQ1002" s="5"/>
      <c r="BR1002" s="5"/>
      <c r="BS1002" s="5"/>
      <c r="BT1002" s="5"/>
      <c r="BU1002" s="5"/>
    </row>
    <row r="1003" spans="1:73" ht="13" hidden="1" x14ac:dyDescent="0.3">
      <c r="A1003" s="5"/>
      <c r="B1003" s="5"/>
      <c r="C1003" s="32" t="s">
        <v>2402</v>
      </c>
      <c r="D1003" s="5"/>
      <c r="E1003" s="5"/>
      <c r="F1003" s="5"/>
      <c r="G1003" s="5"/>
      <c r="H1003" s="5"/>
      <c r="I1003" s="5"/>
      <c r="J1003" s="5"/>
      <c r="K1003" s="5"/>
      <c r="L1003" s="129"/>
      <c r="M1003" s="129"/>
      <c r="N1003" s="387"/>
      <c r="O1003" s="379"/>
      <c r="P1003" s="379"/>
      <c r="Q1003" s="379"/>
      <c r="R1003" s="379"/>
      <c r="S1003" s="379"/>
      <c r="T1003" s="379"/>
      <c r="U1003" s="105"/>
      <c r="V1003" s="105"/>
      <c r="W1003" s="105"/>
      <c r="X1003" s="105"/>
      <c r="Y1003" s="5"/>
      <c r="Z1003" s="5"/>
      <c r="AA1003" s="5"/>
      <c r="AB1003" s="5"/>
      <c r="AC1003" s="5"/>
      <c r="AD1003" s="5"/>
      <c r="AE1003" s="5"/>
      <c r="AF1003" s="32"/>
      <c r="AG1003" s="5"/>
      <c r="AH1003" s="32"/>
      <c r="AI1003" s="5"/>
      <c r="AJ1003" s="5"/>
      <c r="AK1003" s="5"/>
      <c r="AL1003" s="107"/>
      <c r="AM1003" s="5"/>
      <c r="AN1003" s="5"/>
      <c r="AO1003" s="5"/>
      <c r="AP1003" s="5"/>
      <c r="AQ1003" s="5"/>
      <c r="AR1003" s="5"/>
      <c r="AS1003" s="5"/>
      <c r="AT1003" s="5"/>
      <c r="AU1003" s="118"/>
      <c r="AV1003" s="5"/>
      <c r="AW1003" s="5"/>
      <c r="AX1003" s="5"/>
      <c r="AY1003" s="5"/>
      <c r="AZ1003" s="5"/>
      <c r="BA1003" s="32"/>
      <c r="BB1003" s="5"/>
      <c r="BC1003" s="5"/>
      <c r="BD1003" s="5"/>
      <c r="BE1003" s="5"/>
      <c r="BF1003" s="5"/>
      <c r="BG1003" s="5"/>
      <c r="BH1003" s="5"/>
      <c r="BI1003" s="5"/>
      <c r="BJ1003" s="5"/>
      <c r="BK1003" s="5"/>
      <c r="BL1003" s="5"/>
      <c r="BM1003" s="5"/>
      <c r="BN1003" s="5"/>
      <c r="BO1003" s="5"/>
      <c r="BP1003" s="5"/>
      <c r="BQ1003" s="5"/>
      <c r="BR1003" s="5"/>
      <c r="BS1003" s="5"/>
      <c r="BT1003" s="5"/>
      <c r="BU1003" s="5"/>
    </row>
    <row r="1004" spans="1:73" ht="13" hidden="1" x14ac:dyDescent="0.3">
      <c r="A1004" s="5"/>
      <c r="B1004" s="5"/>
      <c r="C1004" s="32" t="s">
        <v>2403</v>
      </c>
      <c r="D1004" s="5"/>
      <c r="E1004" s="5"/>
      <c r="F1004" s="5"/>
      <c r="G1004" s="5"/>
      <c r="H1004" s="5"/>
      <c r="I1004" s="5"/>
      <c r="J1004" s="5"/>
      <c r="K1004" s="5"/>
      <c r="L1004" s="129"/>
      <c r="M1004" s="129"/>
      <c r="N1004" s="387"/>
      <c r="O1004" s="379"/>
      <c r="P1004" s="379"/>
      <c r="Q1004" s="379"/>
      <c r="R1004" s="379"/>
      <c r="S1004" s="379"/>
      <c r="T1004" s="379"/>
      <c r="U1004" s="105"/>
      <c r="V1004" s="105"/>
      <c r="W1004" s="105"/>
      <c r="X1004" s="105"/>
      <c r="Y1004" s="5"/>
      <c r="Z1004" s="5"/>
      <c r="AA1004" s="5"/>
      <c r="AB1004" s="5"/>
      <c r="AC1004" s="5"/>
      <c r="AD1004" s="5"/>
      <c r="AE1004" s="5"/>
      <c r="AF1004" s="32"/>
      <c r="AG1004" s="5"/>
      <c r="AH1004" s="32"/>
      <c r="AI1004" s="5"/>
      <c r="AJ1004" s="5"/>
      <c r="AK1004" s="5"/>
      <c r="AL1004" s="107"/>
      <c r="AM1004" s="5"/>
      <c r="AN1004" s="5"/>
      <c r="AO1004" s="5"/>
      <c r="AP1004" s="5"/>
      <c r="AQ1004" s="5"/>
      <c r="AR1004" s="5"/>
      <c r="AS1004" s="5"/>
      <c r="AT1004" s="5"/>
      <c r="AU1004" s="123"/>
      <c r="AV1004" s="5"/>
      <c r="AW1004" s="5"/>
      <c r="AX1004" s="5"/>
      <c r="AY1004" s="5"/>
      <c r="AZ1004" s="5"/>
      <c r="BA1004" s="32"/>
      <c r="BB1004" s="5"/>
      <c r="BC1004" s="5"/>
      <c r="BD1004" s="5"/>
      <c r="BE1004" s="5"/>
      <c r="BF1004" s="5"/>
      <c r="BG1004" s="5"/>
      <c r="BH1004" s="5"/>
      <c r="BI1004" s="5"/>
      <c r="BJ1004" s="5"/>
      <c r="BK1004" s="5"/>
      <c r="BL1004" s="5"/>
      <c r="BM1004" s="5"/>
      <c r="BN1004" s="5"/>
      <c r="BO1004" s="5"/>
      <c r="BP1004" s="5"/>
      <c r="BQ1004" s="5"/>
      <c r="BR1004" s="5"/>
      <c r="BS1004" s="5"/>
      <c r="BT1004" s="5"/>
      <c r="BU1004" s="5"/>
    </row>
    <row r="1005" spans="1:73" ht="13" hidden="1" x14ac:dyDescent="0.3">
      <c r="A1005" s="5"/>
      <c r="B1005" s="5"/>
      <c r="C1005" s="32" t="s">
        <v>2404</v>
      </c>
      <c r="D1005" s="5"/>
      <c r="E1005" s="5"/>
      <c r="F1005" s="5"/>
      <c r="G1005" s="5"/>
      <c r="H1005" s="5"/>
      <c r="I1005" s="5"/>
      <c r="J1005" s="5"/>
      <c r="K1005" s="5"/>
      <c r="L1005" s="129"/>
      <c r="M1005" s="129"/>
      <c r="N1005" s="387"/>
      <c r="O1005" s="379"/>
      <c r="P1005" s="379"/>
      <c r="Q1005" s="379"/>
      <c r="R1005" s="379"/>
      <c r="S1005" s="379"/>
      <c r="T1005" s="379"/>
      <c r="U1005" s="105"/>
      <c r="V1005" s="105"/>
      <c r="W1005" s="105"/>
      <c r="X1005" s="105"/>
      <c r="Y1005" s="5"/>
      <c r="Z1005" s="5"/>
      <c r="AA1005" s="5"/>
      <c r="AB1005" s="5"/>
      <c r="AC1005" s="5"/>
      <c r="AD1005" s="5"/>
      <c r="AE1005" s="5"/>
      <c r="AF1005" s="32"/>
      <c r="AG1005" s="5"/>
      <c r="AH1005" s="32"/>
      <c r="AI1005" s="5"/>
      <c r="AJ1005" s="5"/>
      <c r="AK1005" s="5"/>
      <c r="AL1005" s="107"/>
      <c r="AM1005" s="5"/>
      <c r="AN1005" s="5"/>
      <c r="AO1005" s="5"/>
      <c r="AP1005" s="5"/>
      <c r="AQ1005" s="5"/>
      <c r="AR1005" s="5"/>
      <c r="AS1005" s="5"/>
      <c r="AT1005" s="5"/>
      <c r="AU1005" s="118"/>
      <c r="AV1005" s="5"/>
      <c r="AW1005" s="5"/>
      <c r="AX1005" s="5"/>
      <c r="AY1005" s="5"/>
      <c r="AZ1005" s="5"/>
      <c r="BA1005" s="32"/>
      <c r="BB1005" s="5"/>
      <c r="BC1005" s="5"/>
      <c r="BD1005" s="5"/>
      <c r="BE1005" s="5"/>
      <c r="BF1005" s="5"/>
      <c r="BG1005" s="5"/>
      <c r="BH1005" s="5"/>
      <c r="BI1005" s="5"/>
      <c r="BJ1005" s="5"/>
      <c r="BK1005" s="5"/>
      <c r="BL1005" s="5"/>
      <c r="BM1005" s="5"/>
      <c r="BN1005" s="5"/>
      <c r="BO1005" s="5"/>
      <c r="BP1005" s="5"/>
      <c r="BQ1005" s="5"/>
      <c r="BR1005" s="5"/>
      <c r="BS1005" s="5"/>
      <c r="BT1005" s="5"/>
      <c r="BU1005" s="5"/>
    </row>
    <row r="1006" spans="1:73" ht="13" hidden="1" x14ac:dyDescent="0.3">
      <c r="A1006" s="5"/>
      <c r="B1006" s="5"/>
      <c r="C1006" s="32" t="s">
        <v>2405</v>
      </c>
      <c r="D1006" s="5"/>
      <c r="E1006" s="5"/>
      <c r="F1006" s="5"/>
      <c r="G1006" s="5"/>
      <c r="H1006" s="5"/>
      <c r="I1006" s="5"/>
      <c r="J1006" s="5"/>
      <c r="K1006" s="5"/>
      <c r="L1006" s="129"/>
      <c r="M1006" s="129"/>
      <c r="N1006" s="387"/>
      <c r="O1006" s="379"/>
      <c r="P1006" s="379"/>
      <c r="Q1006" s="379"/>
      <c r="R1006" s="379"/>
      <c r="S1006" s="379"/>
      <c r="T1006" s="379"/>
      <c r="U1006" s="105"/>
      <c r="V1006" s="105"/>
      <c r="W1006" s="105"/>
      <c r="X1006" s="105"/>
      <c r="Y1006" s="5"/>
      <c r="Z1006" s="5"/>
      <c r="AA1006" s="5"/>
      <c r="AB1006" s="5"/>
      <c r="AC1006" s="5"/>
      <c r="AD1006" s="5"/>
      <c r="AE1006" s="5"/>
      <c r="AF1006" s="32"/>
      <c r="AG1006" s="5"/>
      <c r="AH1006" s="32"/>
      <c r="AI1006" s="5"/>
      <c r="AJ1006" s="5"/>
      <c r="AK1006" s="5"/>
      <c r="AL1006" s="107"/>
      <c r="AM1006" s="5"/>
      <c r="AN1006" s="5"/>
      <c r="AO1006" s="5"/>
      <c r="AP1006" s="5"/>
      <c r="AQ1006" s="5"/>
      <c r="AR1006" s="5"/>
      <c r="AS1006" s="5"/>
      <c r="AT1006" s="5"/>
      <c r="AU1006" s="118"/>
      <c r="AV1006" s="5"/>
      <c r="AW1006" s="5"/>
      <c r="AX1006" s="5"/>
      <c r="AY1006" s="5"/>
      <c r="AZ1006" s="5"/>
      <c r="BA1006" s="32"/>
      <c r="BB1006" s="5"/>
      <c r="BC1006" s="5"/>
      <c r="BD1006" s="5"/>
      <c r="BE1006" s="5"/>
      <c r="BF1006" s="5"/>
      <c r="BG1006" s="5"/>
      <c r="BH1006" s="5"/>
      <c r="BI1006" s="5"/>
      <c r="BJ1006" s="5"/>
      <c r="BK1006" s="5"/>
      <c r="BL1006" s="5"/>
      <c r="BM1006" s="5"/>
      <c r="BN1006" s="5"/>
      <c r="BO1006" s="5"/>
      <c r="BP1006" s="5"/>
      <c r="BQ1006" s="5"/>
      <c r="BR1006" s="5"/>
      <c r="BS1006" s="5"/>
      <c r="BT1006" s="5"/>
      <c r="BU1006" s="5"/>
    </row>
    <row r="1007" spans="1:73" ht="13" hidden="1" x14ac:dyDescent="0.3">
      <c r="A1007" s="5"/>
      <c r="B1007" s="5"/>
      <c r="C1007" s="32" t="s">
        <v>2406</v>
      </c>
      <c r="D1007" s="5"/>
      <c r="E1007" s="5"/>
      <c r="F1007" s="5"/>
      <c r="G1007" s="5"/>
      <c r="H1007" s="5"/>
      <c r="I1007" s="5"/>
      <c r="J1007" s="5"/>
      <c r="K1007" s="5"/>
      <c r="L1007" s="129"/>
      <c r="M1007" s="129"/>
      <c r="N1007" s="387"/>
      <c r="O1007" s="379"/>
      <c r="P1007" s="379"/>
      <c r="Q1007" s="379"/>
      <c r="R1007" s="379"/>
      <c r="S1007" s="379"/>
      <c r="T1007" s="379"/>
      <c r="U1007" s="105"/>
      <c r="V1007" s="105"/>
      <c r="W1007" s="105"/>
      <c r="X1007" s="105"/>
      <c r="Y1007" s="5"/>
      <c r="Z1007" s="5"/>
      <c r="AA1007" s="5"/>
      <c r="AB1007" s="5"/>
      <c r="AC1007" s="5"/>
      <c r="AD1007" s="5"/>
      <c r="AE1007" s="5"/>
      <c r="AF1007" s="32"/>
      <c r="AG1007" s="5"/>
      <c r="AH1007" s="32"/>
      <c r="AI1007" s="5"/>
      <c r="AJ1007" s="5"/>
      <c r="AK1007" s="5"/>
      <c r="AL1007" s="107"/>
      <c r="AM1007" s="5"/>
      <c r="AN1007" s="5"/>
      <c r="AO1007" s="5"/>
      <c r="AP1007" s="5"/>
      <c r="AQ1007" s="5"/>
      <c r="AR1007" s="5"/>
      <c r="AS1007" s="5"/>
      <c r="AT1007" s="5"/>
      <c r="AU1007" s="120"/>
      <c r="AV1007" s="5"/>
      <c r="AW1007" s="5"/>
      <c r="AX1007" s="5"/>
      <c r="AY1007" s="5"/>
      <c r="AZ1007" s="5"/>
      <c r="BA1007" s="32"/>
      <c r="BB1007" s="5"/>
      <c r="BC1007" s="5"/>
      <c r="BD1007" s="5"/>
      <c r="BE1007" s="5"/>
      <c r="BF1007" s="5"/>
      <c r="BG1007" s="5"/>
      <c r="BH1007" s="5"/>
      <c r="BI1007" s="5"/>
      <c r="BJ1007" s="5"/>
      <c r="BK1007" s="5"/>
      <c r="BL1007" s="5"/>
      <c r="BM1007" s="5"/>
      <c r="BN1007" s="5"/>
      <c r="BO1007" s="5"/>
      <c r="BP1007" s="5"/>
      <c r="BQ1007" s="5"/>
      <c r="BR1007" s="5"/>
      <c r="BS1007" s="5"/>
      <c r="BT1007" s="5"/>
      <c r="BU1007" s="5"/>
    </row>
    <row r="1008" spans="1:73" ht="13" hidden="1" x14ac:dyDescent="0.3">
      <c r="A1008" s="5"/>
      <c r="B1008" s="5"/>
      <c r="C1008" s="32" t="s">
        <v>2407</v>
      </c>
      <c r="D1008" s="5"/>
      <c r="E1008" s="5"/>
      <c r="F1008" s="5"/>
      <c r="G1008" s="5"/>
      <c r="H1008" s="5"/>
      <c r="I1008" s="5"/>
      <c r="J1008" s="5"/>
      <c r="K1008" s="5"/>
      <c r="L1008" s="129"/>
      <c r="M1008" s="129"/>
      <c r="N1008" s="387"/>
      <c r="O1008" s="379"/>
      <c r="P1008" s="379"/>
      <c r="Q1008" s="379"/>
      <c r="R1008" s="379"/>
      <c r="S1008" s="379"/>
      <c r="T1008" s="379"/>
      <c r="U1008" s="105"/>
      <c r="V1008" s="105"/>
      <c r="W1008" s="105"/>
      <c r="X1008" s="105"/>
      <c r="Y1008" s="5"/>
      <c r="Z1008" s="5"/>
      <c r="AA1008" s="5"/>
      <c r="AB1008" s="5"/>
      <c r="AC1008" s="5"/>
      <c r="AD1008" s="5"/>
      <c r="AE1008" s="5"/>
      <c r="AF1008" s="32"/>
      <c r="AG1008" s="5"/>
      <c r="AH1008" s="32"/>
      <c r="AI1008" s="5"/>
      <c r="AJ1008" s="5"/>
      <c r="AK1008" s="5"/>
      <c r="AL1008" s="107"/>
      <c r="AM1008" s="5"/>
      <c r="AN1008" s="5"/>
      <c r="AO1008" s="5"/>
      <c r="AP1008" s="5"/>
      <c r="AQ1008" s="5"/>
      <c r="AR1008" s="5"/>
      <c r="AS1008" s="5"/>
      <c r="AT1008" s="5"/>
      <c r="AU1008" s="119"/>
      <c r="AV1008" s="5"/>
      <c r="AW1008" s="5"/>
      <c r="AX1008" s="5"/>
      <c r="AY1008" s="5"/>
      <c r="AZ1008" s="5"/>
      <c r="BA1008" s="32"/>
      <c r="BB1008" s="5"/>
      <c r="BC1008" s="5"/>
      <c r="BD1008" s="5"/>
      <c r="BE1008" s="5"/>
      <c r="BF1008" s="5"/>
      <c r="BG1008" s="5"/>
      <c r="BH1008" s="5"/>
      <c r="BI1008" s="5"/>
      <c r="BJ1008" s="5"/>
      <c r="BK1008" s="5"/>
      <c r="BL1008" s="5"/>
      <c r="BM1008" s="5"/>
      <c r="BN1008" s="5"/>
      <c r="BO1008" s="5"/>
      <c r="BP1008" s="5"/>
      <c r="BQ1008" s="5"/>
      <c r="BR1008" s="5"/>
      <c r="BS1008" s="5"/>
      <c r="BT1008" s="5"/>
      <c r="BU1008" s="5"/>
    </row>
    <row r="1009" spans="1:73" ht="13" hidden="1" x14ac:dyDescent="0.3">
      <c r="A1009" s="5"/>
      <c r="B1009" s="5"/>
      <c r="C1009" s="32" t="s">
        <v>2408</v>
      </c>
      <c r="D1009" s="5"/>
      <c r="E1009" s="5"/>
      <c r="F1009" s="5"/>
      <c r="G1009" s="5"/>
      <c r="H1009" s="5"/>
      <c r="I1009" s="5"/>
      <c r="J1009" s="5"/>
      <c r="K1009" s="5"/>
      <c r="L1009" s="129"/>
      <c r="M1009" s="129"/>
      <c r="N1009" s="387"/>
      <c r="O1009" s="379"/>
      <c r="P1009" s="379"/>
      <c r="Q1009" s="379"/>
      <c r="R1009" s="379"/>
      <c r="S1009" s="379"/>
      <c r="T1009" s="379"/>
      <c r="U1009" s="105"/>
      <c r="V1009" s="105"/>
      <c r="W1009" s="105"/>
      <c r="X1009" s="105"/>
      <c r="Y1009" s="5"/>
      <c r="Z1009" s="5"/>
      <c r="AA1009" s="5"/>
      <c r="AB1009" s="5"/>
      <c r="AC1009" s="5"/>
      <c r="AD1009" s="5"/>
      <c r="AE1009" s="5"/>
      <c r="AF1009" s="32"/>
      <c r="AG1009" s="5"/>
      <c r="AH1009" s="32"/>
      <c r="AI1009" s="5"/>
      <c r="AJ1009" s="5"/>
      <c r="AK1009" s="5"/>
      <c r="AL1009" s="107"/>
      <c r="AM1009" s="5"/>
      <c r="AN1009" s="5"/>
      <c r="AO1009" s="5"/>
      <c r="AP1009" s="5"/>
      <c r="AQ1009" s="5"/>
      <c r="AR1009" s="5"/>
      <c r="AS1009" s="5"/>
      <c r="AT1009" s="5"/>
      <c r="AU1009" s="118"/>
      <c r="AV1009" s="5"/>
      <c r="AW1009" s="5"/>
      <c r="AX1009" s="5"/>
      <c r="AY1009" s="5"/>
      <c r="AZ1009" s="5"/>
      <c r="BA1009" s="32"/>
      <c r="BB1009" s="5"/>
      <c r="BC1009" s="5"/>
      <c r="BD1009" s="5"/>
      <c r="BE1009" s="5"/>
      <c r="BF1009" s="5"/>
      <c r="BG1009" s="5"/>
      <c r="BH1009" s="5"/>
      <c r="BI1009" s="5"/>
      <c r="BJ1009" s="5"/>
      <c r="BK1009" s="5"/>
      <c r="BL1009" s="5"/>
      <c r="BM1009" s="5"/>
      <c r="BN1009" s="5"/>
      <c r="BO1009" s="5"/>
      <c r="BP1009" s="5"/>
      <c r="BQ1009" s="5"/>
      <c r="BR1009" s="5"/>
      <c r="BS1009" s="5"/>
      <c r="BT1009" s="5"/>
      <c r="BU1009" s="5"/>
    </row>
    <row r="1010" spans="1:73" ht="13" hidden="1" x14ac:dyDescent="0.3">
      <c r="A1010" s="5"/>
      <c r="B1010" s="5"/>
      <c r="C1010" s="32" t="s">
        <v>2409</v>
      </c>
      <c r="D1010" s="5"/>
      <c r="E1010" s="5"/>
      <c r="F1010" s="5"/>
      <c r="G1010" s="5"/>
      <c r="H1010" s="5"/>
      <c r="I1010" s="5"/>
      <c r="J1010" s="5"/>
      <c r="K1010" s="5"/>
      <c r="L1010" s="129"/>
      <c r="M1010" s="129"/>
      <c r="N1010" s="387"/>
      <c r="O1010" s="379"/>
      <c r="P1010" s="379"/>
      <c r="Q1010" s="379"/>
      <c r="R1010" s="379"/>
      <c r="S1010" s="379"/>
      <c r="T1010" s="379"/>
      <c r="U1010" s="105"/>
      <c r="V1010" s="105"/>
      <c r="W1010" s="105"/>
      <c r="X1010" s="105"/>
      <c r="Y1010" s="5"/>
      <c r="Z1010" s="5"/>
      <c r="AA1010" s="5"/>
      <c r="AB1010" s="5"/>
      <c r="AC1010" s="5"/>
      <c r="AD1010" s="5"/>
      <c r="AE1010" s="5"/>
      <c r="AF1010" s="32"/>
      <c r="AG1010" s="5"/>
      <c r="AH1010" s="32"/>
      <c r="AI1010" s="5"/>
      <c r="AJ1010" s="5"/>
      <c r="AK1010" s="5"/>
      <c r="AL1010" s="107"/>
      <c r="AM1010" s="5"/>
      <c r="AN1010" s="5"/>
      <c r="AO1010" s="5"/>
      <c r="AP1010" s="5"/>
      <c r="AQ1010" s="5"/>
      <c r="AR1010" s="5"/>
      <c r="AS1010" s="5"/>
      <c r="AT1010" s="5"/>
      <c r="AU1010" s="119"/>
      <c r="AV1010" s="5"/>
      <c r="AW1010" s="5"/>
      <c r="AX1010" s="5"/>
      <c r="AY1010" s="5"/>
      <c r="AZ1010" s="5"/>
      <c r="BA1010" s="32"/>
      <c r="BB1010" s="5"/>
      <c r="BC1010" s="5"/>
      <c r="BD1010" s="5"/>
      <c r="BE1010" s="5"/>
      <c r="BF1010" s="5"/>
      <c r="BG1010" s="5"/>
      <c r="BH1010" s="5"/>
      <c r="BI1010" s="5"/>
      <c r="BJ1010" s="5"/>
      <c r="BK1010" s="5"/>
      <c r="BL1010" s="5"/>
      <c r="BM1010" s="5"/>
      <c r="BN1010" s="5"/>
      <c r="BO1010" s="5"/>
      <c r="BP1010" s="5"/>
      <c r="BQ1010" s="5"/>
      <c r="BR1010" s="5"/>
      <c r="BS1010" s="5"/>
      <c r="BT1010" s="5"/>
      <c r="BU1010" s="5"/>
    </row>
    <row r="1011" spans="1:73" ht="13" hidden="1" x14ac:dyDescent="0.3">
      <c r="A1011" s="5"/>
      <c r="B1011" s="5"/>
      <c r="C1011" s="32" t="s">
        <v>2410</v>
      </c>
      <c r="D1011" s="5"/>
      <c r="E1011" s="5"/>
      <c r="F1011" s="5"/>
      <c r="G1011" s="5"/>
      <c r="H1011" s="5"/>
      <c r="I1011" s="5"/>
      <c r="J1011" s="5"/>
      <c r="K1011" s="5"/>
      <c r="L1011" s="129"/>
      <c r="M1011" s="129"/>
      <c r="N1011" s="387"/>
      <c r="O1011" s="379"/>
      <c r="P1011" s="379"/>
      <c r="Q1011" s="379"/>
      <c r="R1011" s="379"/>
      <c r="S1011" s="379"/>
      <c r="T1011" s="379"/>
      <c r="U1011" s="105"/>
      <c r="V1011" s="105"/>
      <c r="W1011" s="105"/>
      <c r="X1011" s="105"/>
      <c r="Y1011" s="5"/>
      <c r="Z1011" s="5"/>
      <c r="AA1011" s="5"/>
      <c r="AB1011" s="5"/>
      <c r="AC1011" s="5"/>
      <c r="AD1011" s="5"/>
      <c r="AE1011" s="5"/>
      <c r="AF1011" s="32"/>
      <c r="AG1011" s="5"/>
      <c r="AH1011" s="32"/>
      <c r="AI1011" s="5"/>
      <c r="AJ1011" s="5"/>
      <c r="AK1011" s="5"/>
      <c r="AL1011" s="107"/>
      <c r="AM1011" s="5"/>
      <c r="AN1011" s="5"/>
      <c r="AO1011" s="5"/>
      <c r="AP1011" s="5"/>
      <c r="AQ1011" s="5"/>
      <c r="AR1011" s="5"/>
      <c r="AS1011" s="5"/>
      <c r="AT1011" s="5"/>
      <c r="AU1011" s="119"/>
      <c r="AV1011" s="5"/>
      <c r="AW1011" s="5"/>
      <c r="AX1011" s="5"/>
      <c r="AY1011" s="5"/>
      <c r="AZ1011" s="5"/>
      <c r="BA1011" s="32"/>
      <c r="BB1011" s="5"/>
      <c r="BC1011" s="5"/>
      <c r="BD1011" s="5"/>
      <c r="BE1011" s="5"/>
      <c r="BF1011" s="5"/>
      <c r="BG1011" s="5"/>
      <c r="BH1011" s="5"/>
      <c r="BI1011" s="5"/>
      <c r="BJ1011" s="5"/>
      <c r="BK1011" s="5"/>
      <c r="BL1011" s="5"/>
      <c r="BM1011" s="5"/>
      <c r="BN1011" s="5"/>
      <c r="BO1011" s="5"/>
      <c r="BP1011" s="5"/>
      <c r="BQ1011" s="5"/>
      <c r="BR1011" s="5"/>
      <c r="BS1011" s="5"/>
      <c r="BT1011" s="5"/>
      <c r="BU1011" s="5"/>
    </row>
    <row r="1012" spans="1:73" ht="13" hidden="1" x14ac:dyDescent="0.3">
      <c r="A1012" s="5"/>
      <c r="B1012" s="5"/>
      <c r="C1012" s="32" t="s">
        <v>2411</v>
      </c>
      <c r="D1012" s="5"/>
      <c r="E1012" s="5"/>
      <c r="F1012" s="5"/>
      <c r="G1012" s="5"/>
      <c r="H1012" s="5"/>
      <c r="I1012" s="5"/>
      <c r="J1012" s="5"/>
      <c r="K1012" s="5"/>
      <c r="L1012" s="129"/>
      <c r="M1012" s="129"/>
      <c r="N1012" s="387"/>
      <c r="O1012" s="379"/>
      <c r="P1012" s="379"/>
      <c r="Q1012" s="379"/>
      <c r="R1012" s="379"/>
      <c r="S1012" s="379"/>
      <c r="T1012" s="379"/>
      <c r="U1012" s="105"/>
      <c r="V1012" s="105"/>
      <c r="W1012" s="105"/>
      <c r="X1012" s="105"/>
      <c r="Y1012" s="5"/>
      <c r="Z1012" s="5"/>
      <c r="AA1012" s="5"/>
      <c r="AB1012" s="5"/>
      <c r="AC1012" s="5"/>
      <c r="AD1012" s="5"/>
      <c r="AE1012" s="5"/>
      <c r="AF1012" s="32"/>
      <c r="AG1012" s="5"/>
      <c r="AH1012" s="32"/>
      <c r="AI1012" s="5"/>
      <c r="AJ1012" s="5"/>
      <c r="AK1012" s="5"/>
      <c r="AL1012" s="107"/>
      <c r="AM1012" s="5"/>
      <c r="AN1012" s="5"/>
      <c r="AO1012" s="5"/>
      <c r="AP1012" s="5"/>
      <c r="AQ1012" s="5"/>
      <c r="AR1012" s="5"/>
      <c r="AS1012" s="5"/>
      <c r="AT1012" s="5"/>
      <c r="AU1012" s="119"/>
      <c r="AV1012" s="5"/>
      <c r="AW1012" s="5"/>
      <c r="AX1012" s="5"/>
      <c r="AY1012" s="5"/>
      <c r="AZ1012" s="5"/>
      <c r="BA1012" s="32"/>
      <c r="BB1012" s="5"/>
      <c r="BC1012" s="5"/>
      <c r="BD1012" s="5"/>
      <c r="BE1012" s="5"/>
      <c r="BF1012" s="5"/>
      <c r="BG1012" s="5"/>
      <c r="BH1012" s="5"/>
      <c r="BI1012" s="5"/>
      <c r="BJ1012" s="5"/>
      <c r="BK1012" s="5"/>
      <c r="BL1012" s="5"/>
      <c r="BM1012" s="5"/>
      <c r="BN1012" s="5"/>
      <c r="BO1012" s="5"/>
      <c r="BP1012" s="5"/>
      <c r="BQ1012" s="5"/>
      <c r="BR1012" s="5"/>
      <c r="BS1012" s="5"/>
      <c r="BT1012" s="5"/>
      <c r="BU1012" s="5"/>
    </row>
    <row r="1013" spans="1:73" ht="13" hidden="1" x14ac:dyDescent="0.3">
      <c r="A1013" s="5"/>
      <c r="B1013" s="5"/>
      <c r="C1013" s="32" t="s">
        <v>2412</v>
      </c>
      <c r="D1013" s="5"/>
      <c r="E1013" s="5"/>
      <c r="F1013" s="5"/>
      <c r="G1013" s="5"/>
      <c r="H1013" s="5"/>
      <c r="I1013" s="5"/>
      <c r="J1013" s="5"/>
      <c r="K1013" s="5"/>
      <c r="L1013" s="129"/>
      <c r="M1013" s="129"/>
      <c r="N1013" s="387"/>
      <c r="O1013" s="379"/>
      <c r="P1013" s="379"/>
      <c r="Q1013" s="379"/>
      <c r="R1013" s="379"/>
      <c r="S1013" s="379"/>
      <c r="T1013" s="379"/>
      <c r="U1013" s="105"/>
      <c r="V1013" s="105"/>
      <c r="W1013" s="105"/>
      <c r="X1013" s="105"/>
      <c r="Y1013" s="5"/>
      <c r="Z1013" s="5"/>
      <c r="AA1013" s="5"/>
      <c r="AB1013" s="5"/>
      <c r="AC1013" s="5"/>
      <c r="AD1013" s="5"/>
      <c r="AE1013" s="5"/>
      <c r="AF1013" s="32"/>
      <c r="AG1013" s="5"/>
      <c r="AH1013" s="32"/>
      <c r="AI1013" s="5"/>
      <c r="AJ1013" s="5"/>
      <c r="AK1013" s="5"/>
      <c r="AL1013" s="107"/>
      <c r="AM1013" s="5"/>
      <c r="AN1013" s="5"/>
      <c r="AO1013" s="5"/>
      <c r="AP1013" s="5"/>
      <c r="AQ1013" s="5"/>
      <c r="AR1013" s="5"/>
      <c r="AS1013" s="5"/>
      <c r="AT1013" s="5"/>
      <c r="AU1013" s="119"/>
      <c r="AV1013" s="5"/>
      <c r="AW1013" s="5"/>
      <c r="AX1013" s="5"/>
      <c r="AY1013" s="5"/>
      <c r="AZ1013" s="5"/>
      <c r="BA1013" s="32"/>
      <c r="BB1013" s="5"/>
      <c r="BC1013" s="5"/>
      <c r="BD1013" s="5"/>
      <c r="BE1013" s="5"/>
      <c r="BF1013" s="5"/>
      <c r="BG1013" s="5"/>
      <c r="BH1013" s="5"/>
      <c r="BI1013" s="5"/>
      <c r="BJ1013" s="5"/>
      <c r="BK1013" s="5"/>
      <c r="BL1013" s="5"/>
      <c r="BM1013" s="5"/>
      <c r="BN1013" s="5"/>
      <c r="BO1013" s="5"/>
      <c r="BP1013" s="5"/>
      <c r="BQ1013" s="5"/>
      <c r="BR1013" s="5"/>
      <c r="BS1013" s="5"/>
      <c r="BT1013" s="5"/>
      <c r="BU1013" s="5"/>
    </row>
    <row r="1014" spans="1:73" ht="13" hidden="1" x14ac:dyDescent="0.3">
      <c r="A1014" s="5"/>
      <c r="B1014" s="5"/>
      <c r="C1014" s="32" t="s">
        <v>2413</v>
      </c>
      <c r="D1014" s="5"/>
      <c r="E1014" s="5"/>
      <c r="F1014" s="5"/>
      <c r="G1014" s="5"/>
      <c r="H1014" s="5"/>
      <c r="I1014" s="5"/>
      <c r="J1014" s="5"/>
      <c r="K1014" s="5"/>
      <c r="L1014" s="129"/>
      <c r="M1014" s="129"/>
      <c r="N1014" s="387"/>
      <c r="O1014" s="379"/>
      <c r="P1014" s="379"/>
      <c r="Q1014" s="379"/>
      <c r="R1014" s="379"/>
      <c r="S1014" s="379"/>
      <c r="T1014" s="379"/>
      <c r="U1014" s="105"/>
      <c r="V1014" s="105"/>
      <c r="W1014" s="105"/>
      <c r="X1014" s="105"/>
      <c r="Y1014" s="5"/>
      <c r="Z1014" s="5"/>
      <c r="AA1014" s="5"/>
      <c r="AB1014" s="5"/>
      <c r="AC1014" s="5"/>
      <c r="AD1014" s="5"/>
      <c r="AE1014" s="5"/>
      <c r="AF1014" s="32"/>
      <c r="AG1014" s="5"/>
      <c r="AH1014" s="32"/>
      <c r="AI1014" s="5"/>
      <c r="AJ1014" s="5"/>
      <c r="AK1014" s="5"/>
      <c r="AL1014" s="107"/>
      <c r="AM1014" s="5"/>
      <c r="AN1014" s="5"/>
      <c r="AO1014" s="5"/>
      <c r="AP1014" s="5"/>
      <c r="AQ1014" s="5"/>
      <c r="AR1014" s="5"/>
      <c r="AS1014" s="5"/>
      <c r="AT1014" s="5"/>
      <c r="AU1014" s="119"/>
      <c r="AV1014" s="5"/>
      <c r="AW1014" s="5"/>
      <c r="AX1014" s="5"/>
      <c r="AY1014" s="5"/>
      <c r="AZ1014" s="5"/>
      <c r="BA1014" s="32"/>
      <c r="BB1014" s="5"/>
      <c r="BC1014" s="5"/>
      <c r="BD1014" s="5"/>
      <c r="BE1014" s="5"/>
      <c r="BF1014" s="5"/>
      <c r="BG1014" s="5"/>
      <c r="BH1014" s="5"/>
      <c r="BI1014" s="5"/>
      <c r="BJ1014" s="5"/>
      <c r="BK1014" s="5"/>
      <c r="BL1014" s="5"/>
      <c r="BM1014" s="5"/>
      <c r="BN1014" s="5"/>
      <c r="BO1014" s="5"/>
      <c r="BP1014" s="5"/>
      <c r="BQ1014" s="5"/>
      <c r="BR1014" s="5"/>
      <c r="BS1014" s="5"/>
      <c r="BT1014" s="5"/>
      <c r="BU1014" s="5"/>
    </row>
    <row r="1015" spans="1:73" ht="13" hidden="1" x14ac:dyDescent="0.3">
      <c r="A1015" s="5"/>
      <c r="B1015" s="5"/>
      <c r="C1015" s="32" t="s">
        <v>2414</v>
      </c>
      <c r="D1015" s="5"/>
      <c r="E1015" s="5"/>
      <c r="F1015" s="5"/>
      <c r="G1015" s="5"/>
      <c r="H1015" s="5"/>
      <c r="I1015" s="5"/>
      <c r="J1015" s="5"/>
      <c r="K1015" s="5"/>
      <c r="L1015" s="129"/>
      <c r="M1015" s="129"/>
      <c r="N1015" s="387"/>
      <c r="O1015" s="379"/>
      <c r="P1015" s="379"/>
      <c r="Q1015" s="379"/>
      <c r="R1015" s="379"/>
      <c r="S1015" s="379"/>
      <c r="T1015" s="379"/>
      <c r="U1015" s="105"/>
      <c r="V1015" s="105"/>
      <c r="W1015" s="105"/>
      <c r="X1015" s="105"/>
      <c r="Y1015" s="5"/>
      <c r="Z1015" s="5"/>
      <c r="AA1015" s="5"/>
      <c r="AB1015" s="5"/>
      <c r="AC1015" s="5"/>
      <c r="AD1015" s="5"/>
      <c r="AE1015" s="5"/>
      <c r="AF1015" s="32"/>
      <c r="AG1015" s="5"/>
      <c r="AH1015" s="32"/>
      <c r="AI1015" s="5"/>
      <c r="AJ1015" s="5"/>
      <c r="AK1015" s="5"/>
      <c r="AL1015" s="107"/>
      <c r="AM1015" s="5"/>
      <c r="AN1015" s="5"/>
      <c r="AO1015" s="5"/>
      <c r="AP1015" s="5"/>
      <c r="AQ1015" s="5"/>
      <c r="AR1015" s="5"/>
      <c r="AS1015" s="5"/>
      <c r="AT1015" s="5"/>
      <c r="AU1015" s="119"/>
      <c r="AV1015" s="5"/>
      <c r="AW1015" s="5"/>
      <c r="AX1015" s="5"/>
      <c r="AY1015" s="5"/>
      <c r="AZ1015" s="5"/>
      <c r="BA1015" s="32"/>
      <c r="BB1015" s="5"/>
      <c r="BC1015" s="5"/>
      <c r="BD1015" s="5"/>
      <c r="BE1015" s="5"/>
      <c r="BF1015" s="5"/>
      <c r="BG1015" s="5"/>
      <c r="BH1015" s="5"/>
      <c r="BI1015" s="5"/>
      <c r="BJ1015" s="5"/>
      <c r="BK1015" s="5"/>
      <c r="BL1015" s="5"/>
      <c r="BM1015" s="5"/>
      <c r="BN1015" s="5"/>
      <c r="BO1015" s="5"/>
      <c r="BP1015" s="5"/>
      <c r="BQ1015" s="5"/>
      <c r="BR1015" s="5"/>
      <c r="BS1015" s="5"/>
      <c r="BT1015" s="5"/>
      <c r="BU1015" s="5"/>
    </row>
    <row r="1016" spans="1:73" hidden="1" x14ac:dyDescent="0.25">
      <c r="A1016" s="5"/>
      <c r="B1016" s="5"/>
      <c r="C1016" s="32" t="s">
        <v>2415</v>
      </c>
      <c r="D1016" s="5"/>
      <c r="E1016" s="5"/>
      <c r="F1016" s="5"/>
      <c r="G1016" s="5"/>
      <c r="H1016" s="5"/>
      <c r="I1016" s="5"/>
      <c r="J1016" s="5"/>
      <c r="K1016" s="5"/>
      <c r="L1016" s="129"/>
      <c r="M1016" s="129"/>
      <c r="N1016" s="387"/>
      <c r="O1016" s="379"/>
      <c r="P1016" s="379"/>
      <c r="Q1016" s="379"/>
      <c r="R1016" s="379"/>
      <c r="S1016" s="379"/>
      <c r="T1016" s="379"/>
      <c r="U1016" s="105"/>
      <c r="V1016" s="105"/>
      <c r="W1016" s="105"/>
      <c r="X1016" s="105"/>
      <c r="Y1016" s="5"/>
      <c r="Z1016" s="5"/>
      <c r="AA1016" s="5"/>
      <c r="AB1016" s="5"/>
      <c r="AC1016" s="5"/>
      <c r="AD1016" s="5"/>
      <c r="AE1016" s="5"/>
      <c r="AF1016" s="32"/>
      <c r="AG1016" s="5"/>
      <c r="AH1016" s="32"/>
      <c r="AI1016" s="5"/>
      <c r="AJ1016" s="5"/>
      <c r="AK1016" s="5"/>
      <c r="AL1016" s="107"/>
      <c r="AM1016" s="5"/>
      <c r="AN1016" s="5"/>
      <c r="AO1016" s="5"/>
      <c r="AP1016" s="5"/>
      <c r="AQ1016" s="5"/>
      <c r="AR1016" s="5"/>
      <c r="AS1016" s="5"/>
      <c r="AT1016" s="5"/>
      <c r="AU1016" s="5"/>
      <c r="AV1016" s="5"/>
      <c r="AW1016" s="5"/>
      <c r="AX1016" s="5"/>
      <c r="AY1016" s="5"/>
      <c r="AZ1016" s="5"/>
      <c r="BA1016" s="32"/>
      <c r="BB1016" s="5"/>
      <c r="BC1016" s="5"/>
      <c r="BD1016" s="5"/>
      <c r="BE1016" s="5"/>
      <c r="BF1016" s="5"/>
      <c r="BG1016" s="5"/>
      <c r="BH1016" s="5"/>
      <c r="BI1016" s="5"/>
      <c r="BJ1016" s="5"/>
      <c r="BK1016" s="5"/>
      <c r="BL1016" s="5"/>
      <c r="BM1016" s="5"/>
      <c r="BN1016" s="5"/>
      <c r="BO1016" s="5"/>
      <c r="BP1016" s="5"/>
      <c r="BQ1016" s="5"/>
      <c r="BR1016" s="5"/>
      <c r="BS1016" s="5"/>
      <c r="BT1016" s="5"/>
      <c r="BU1016" s="5"/>
    </row>
    <row r="1017" spans="1:73" hidden="1" x14ac:dyDescent="0.25">
      <c r="A1017" s="5"/>
      <c r="B1017" s="5"/>
      <c r="C1017" s="32" t="s">
        <v>2416</v>
      </c>
      <c r="D1017" s="5"/>
      <c r="E1017" s="5"/>
      <c r="F1017" s="5"/>
      <c r="G1017" s="5"/>
      <c r="H1017" s="5"/>
      <c r="I1017" s="5"/>
      <c r="J1017" s="5"/>
      <c r="K1017" s="5"/>
      <c r="L1017" s="129"/>
      <c r="M1017" s="129"/>
      <c r="N1017" s="387"/>
      <c r="O1017" s="379"/>
      <c r="P1017" s="379"/>
      <c r="Q1017" s="379"/>
      <c r="R1017" s="379"/>
      <c r="S1017" s="379"/>
      <c r="T1017" s="379"/>
      <c r="U1017" s="105"/>
      <c r="V1017" s="105"/>
      <c r="W1017" s="105"/>
      <c r="X1017" s="105"/>
      <c r="Y1017" s="5"/>
      <c r="Z1017" s="5"/>
      <c r="AA1017" s="5"/>
      <c r="AB1017" s="5"/>
      <c r="AC1017" s="5"/>
      <c r="AD1017" s="5"/>
      <c r="AE1017" s="5"/>
      <c r="AF1017" s="32"/>
      <c r="AG1017" s="5"/>
      <c r="AH1017" s="32"/>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row>
    <row r="1018" spans="1:73" hidden="1" x14ac:dyDescent="0.25">
      <c r="A1018" s="5"/>
      <c r="B1018" s="5"/>
      <c r="C1018" s="32" t="s">
        <v>2417</v>
      </c>
      <c r="D1018" s="5"/>
      <c r="E1018" s="5"/>
      <c r="F1018" s="5"/>
      <c r="G1018" s="5"/>
      <c r="H1018" s="5"/>
      <c r="I1018" s="5"/>
      <c r="J1018" s="5"/>
      <c r="K1018" s="5"/>
      <c r="L1018" s="129"/>
      <c r="M1018" s="129"/>
      <c r="N1018" s="387"/>
      <c r="O1018" s="379"/>
      <c r="P1018" s="379"/>
      <c r="Q1018" s="379"/>
      <c r="R1018" s="379"/>
      <c r="S1018" s="379"/>
      <c r="T1018" s="379"/>
      <c r="U1018" s="105"/>
      <c r="V1018" s="105"/>
      <c r="W1018" s="105"/>
      <c r="X1018" s="105"/>
      <c r="Y1018" s="5"/>
      <c r="Z1018" s="5"/>
      <c r="AA1018" s="5"/>
      <c r="AB1018" s="5"/>
      <c r="AC1018" s="5"/>
      <c r="AD1018" s="5"/>
      <c r="AE1018" s="5"/>
      <c r="AF1018" s="32"/>
      <c r="AG1018" s="5"/>
      <c r="AH1018" s="32"/>
      <c r="AI1018" s="5"/>
      <c r="AJ1018" s="5"/>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c r="BU1018" s="5"/>
    </row>
    <row r="1019" spans="1:73" hidden="1" x14ac:dyDescent="0.25">
      <c r="A1019" s="5"/>
      <c r="B1019" s="5"/>
      <c r="C1019" s="32" t="s">
        <v>2418</v>
      </c>
      <c r="D1019" s="5"/>
      <c r="E1019" s="5"/>
      <c r="F1019" s="5"/>
      <c r="G1019" s="5"/>
      <c r="H1019" s="5"/>
      <c r="I1019" s="5"/>
      <c r="J1019" s="5"/>
      <c r="K1019" s="5"/>
      <c r="L1019" s="129"/>
      <c r="M1019" s="129"/>
      <c r="N1019" s="387"/>
      <c r="O1019" s="379"/>
      <c r="P1019" s="379"/>
      <c r="Q1019" s="379"/>
      <c r="R1019" s="379"/>
      <c r="S1019" s="379"/>
      <c r="T1019" s="379"/>
      <c r="U1019" s="105"/>
      <c r="V1019" s="105"/>
      <c r="W1019" s="105"/>
      <c r="X1019" s="105"/>
      <c r="Y1019" s="5"/>
      <c r="Z1019" s="5"/>
      <c r="AA1019" s="5"/>
      <c r="AB1019" s="5"/>
      <c r="AC1019" s="5"/>
      <c r="AD1019" s="5"/>
      <c r="AE1019" s="5"/>
      <c r="AF1019" s="32"/>
      <c r="AG1019" s="5"/>
      <c r="AH1019" s="32"/>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row>
    <row r="1020" spans="1:73" hidden="1" x14ac:dyDescent="0.25">
      <c r="A1020" s="5"/>
      <c r="B1020" s="5"/>
      <c r="C1020" s="32" t="s">
        <v>2419</v>
      </c>
      <c r="D1020" s="5"/>
      <c r="E1020" s="5"/>
      <c r="F1020" s="5"/>
      <c r="G1020" s="5"/>
      <c r="H1020" s="5"/>
      <c r="I1020" s="5"/>
      <c r="J1020" s="5"/>
      <c r="K1020" s="5"/>
      <c r="L1020" s="129"/>
      <c r="M1020" s="129"/>
      <c r="N1020" s="387"/>
      <c r="O1020" s="379"/>
      <c r="P1020" s="379"/>
      <c r="Q1020" s="379"/>
      <c r="R1020" s="379"/>
      <c r="S1020" s="379"/>
      <c r="T1020" s="379"/>
      <c r="U1020" s="105"/>
      <c r="V1020" s="105"/>
      <c r="W1020" s="105"/>
      <c r="X1020" s="105"/>
      <c r="Y1020" s="5"/>
      <c r="Z1020" s="5"/>
      <c r="AA1020" s="5"/>
      <c r="AB1020" s="5"/>
      <c r="AC1020" s="5"/>
      <c r="AD1020" s="5"/>
      <c r="AE1020" s="5"/>
      <c r="AF1020" s="32"/>
      <c r="AG1020" s="5"/>
      <c r="AH1020" s="32"/>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row>
    <row r="1021" spans="1:73" hidden="1" x14ac:dyDescent="0.25">
      <c r="A1021" s="5"/>
      <c r="B1021" s="5"/>
      <c r="C1021" s="32" t="s">
        <v>2420</v>
      </c>
      <c r="D1021" s="5"/>
      <c r="E1021" s="5"/>
      <c r="F1021" s="5"/>
      <c r="G1021" s="5"/>
      <c r="H1021" s="5"/>
      <c r="I1021" s="5"/>
      <c r="J1021" s="5"/>
      <c r="K1021" s="5"/>
      <c r="L1021" s="129"/>
      <c r="M1021" s="129"/>
      <c r="N1021" s="387"/>
      <c r="O1021" s="379"/>
      <c r="P1021" s="379"/>
      <c r="Q1021" s="379"/>
      <c r="R1021" s="379"/>
      <c r="S1021" s="379"/>
      <c r="T1021" s="379"/>
      <c r="U1021" s="105"/>
      <c r="V1021" s="105"/>
      <c r="W1021" s="105"/>
      <c r="X1021" s="105"/>
      <c r="Y1021" s="5"/>
      <c r="Z1021" s="5"/>
      <c r="AA1021" s="5"/>
      <c r="AB1021" s="5"/>
      <c r="AC1021" s="5"/>
      <c r="AD1021" s="5"/>
      <c r="AE1021" s="5"/>
      <c r="AF1021" s="32"/>
      <c r="AG1021" s="5"/>
      <c r="AH1021" s="32"/>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row>
    <row r="1022" spans="1:73" hidden="1" x14ac:dyDescent="0.25">
      <c r="A1022" s="5"/>
      <c r="B1022" s="5"/>
      <c r="C1022" s="32" t="s">
        <v>2421</v>
      </c>
      <c r="D1022" s="5"/>
      <c r="E1022" s="5"/>
      <c r="F1022" s="5"/>
      <c r="G1022" s="5"/>
      <c r="H1022" s="5"/>
      <c r="I1022" s="5"/>
      <c r="J1022" s="5"/>
      <c r="K1022" s="5"/>
      <c r="L1022" s="129"/>
      <c r="M1022" s="129"/>
      <c r="N1022" s="387"/>
      <c r="O1022" s="379"/>
      <c r="P1022" s="379"/>
      <c r="Q1022" s="379"/>
      <c r="R1022" s="379"/>
      <c r="S1022" s="379"/>
      <c r="T1022" s="379"/>
      <c r="U1022" s="105"/>
      <c r="V1022" s="105"/>
      <c r="W1022" s="105"/>
      <c r="X1022" s="105"/>
      <c r="Y1022" s="5"/>
      <c r="Z1022" s="5"/>
      <c r="AA1022" s="5"/>
      <c r="AB1022" s="5"/>
      <c r="AC1022" s="5"/>
      <c r="AD1022" s="5"/>
      <c r="AE1022" s="5"/>
      <c r="AF1022" s="32"/>
      <c r="AG1022" s="5"/>
      <c r="AH1022" s="32"/>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row>
    <row r="1023" spans="1:73" hidden="1" x14ac:dyDescent="0.25">
      <c r="A1023" s="5"/>
      <c r="B1023" s="5"/>
      <c r="C1023" s="32" t="s">
        <v>2422</v>
      </c>
      <c r="D1023" s="5"/>
      <c r="E1023" s="5"/>
      <c r="F1023" s="5"/>
      <c r="G1023" s="5"/>
      <c r="H1023" s="5"/>
      <c r="I1023" s="5"/>
      <c r="J1023" s="5"/>
      <c r="K1023" s="5"/>
      <c r="L1023" s="129"/>
      <c r="M1023" s="129"/>
      <c r="N1023" s="387"/>
      <c r="O1023" s="379"/>
      <c r="P1023" s="379"/>
      <c r="Q1023" s="379"/>
      <c r="R1023" s="379"/>
      <c r="S1023" s="379"/>
      <c r="T1023" s="379"/>
      <c r="U1023" s="105"/>
      <c r="V1023" s="105"/>
      <c r="W1023" s="105"/>
      <c r="X1023" s="105"/>
      <c r="Y1023" s="5"/>
      <c r="Z1023" s="5"/>
      <c r="AA1023" s="5"/>
      <c r="AB1023" s="5"/>
      <c r="AC1023" s="5"/>
      <c r="AD1023" s="5"/>
      <c r="AE1023" s="5"/>
      <c r="AF1023" s="32"/>
      <c r="AG1023" s="5"/>
      <c r="AH1023" s="32"/>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c r="BU1023" s="5"/>
    </row>
    <row r="1024" spans="1:73" hidden="1" x14ac:dyDescent="0.25">
      <c r="A1024" s="5"/>
      <c r="B1024" s="5"/>
      <c r="C1024" s="32" t="s">
        <v>2423</v>
      </c>
      <c r="D1024" s="5"/>
      <c r="E1024" s="5"/>
      <c r="F1024" s="5"/>
      <c r="G1024" s="5"/>
      <c r="H1024" s="5"/>
      <c r="I1024" s="5"/>
      <c r="J1024" s="5"/>
      <c r="K1024" s="5"/>
      <c r="L1024" s="129"/>
      <c r="M1024" s="129"/>
      <c r="N1024" s="387"/>
      <c r="O1024" s="379"/>
      <c r="P1024" s="379"/>
      <c r="Q1024" s="379"/>
      <c r="R1024" s="379"/>
      <c r="S1024" s="379"/>
      <c r="T1024" s="379"/>
      <c r="U1024" s="105"/>
      <c r="V1024" s="105"/>
      <c r="W1024" s="105"/>
      <c r="X1024" s="105"/>
      <c r="Y1024" s="5"/>
      <c r="Z1024" s="5"/>
      <c r="AA1024" s="5"/>
      <c r="AB1024" s="5"/>
      <c r="AC1024" s="5"/>
      <c r="AD1024" s="5"/>
      <c r="AE1024" s="5"/>
      <c r="AF1024" s="32"/>
      <c r="AG1024" s="5"/>
      <c r="AH1024" s="32"/>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c r="BU1024" s="5"/>
    </row>
    <row r="1025" spans="1:73" hidden="1" x14ac:dyDescent="0.25">
      <c r="A1025" s="5"/>
      <c r="B1025" s="5"/>
      <c r="C1025" s="32" t="s">
        <v>2424</v>
      </c>
      <c r="D1025" s="5"/>
      <c r="E1025" s="5"/>
      <c r="F1025" s="5"/>
      <c r="G1025" s="5"/>
      <c r="H1025" s="5"/>
      <c r="I1025" s="5"/>
      <c r="J1025" s="5"/>
      <c r="K1025" s="5"/>
      <c r="L1025" s="129"/>
      <c r="M1025" s="129"/>
      <c r="N1025" s="387"/>
      <c r="O1025" s="379"/>
      <c r="P1025" s="379"/>
      <c r="Q1025" s="379"/>
      <c r="R1025" s="379"/>
      <c r="S1025" s="379"/>
      <c r="T1025" s="379"/>
      <c r="U1025" s="105"/>
      <c r="V1025" s="105"/>
      <c r="W1025" s="105"/>
      <c r="X1025" s="105"/>
      <c r="Y1025" s="5"/>
      <c r="Z1025" s="5"/>
      <c r="AA1025" s="5"/>
      <c r="AB1025" s="5"/>
      <c r="AC1025" s="5"/>
      <c r="AD1025" s="5"/>
      <c r="AE1025" s="5"/>
      <c r="AF1025" s="32"/>
      <c r="AG1025" s="5"/>
      <c r="AH1025" s="32"/>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c r="BU1025" s="5"/>
    </row>
    <row r="1026" spans="1:73" hidden="1" x14ac:dyDescent="0.25">
      <c r="A1026" s="5"/>
      <c r="B1026" s="5"/>
      <c r="C1026" s="32" t="s">
        <v>2425</v>
      </c>
      <c r="D1026" s="5"/>
      <c r="E1026" s="5"/>
      <c r="F1026" s="5"/>
      <c r="G1026" s="5"/>
      <c r="H1026" s="5"/>
      <c r="I1026" s="5"/>
      <c r="J1026" s="5"/>
      <c r="K1026" s="5"/>
      <c r="L1026" s="129"/>
      <c r="M1026" s="129"/>
      <c r="N1026" s="387"/>
      <c r="O1026" s="379"/>
      <c r="P1026" s="379"/>
      <c r="Q1026" s="379"/>
      <c r="R1026" s="379"/>
      <c r="S1026" s="379"/>
      <c r="T1026" s="379"/>
      <c r="U1026" s="105"/>
      <c r="V1026" s="105"/>
      <c r="W1026" s="105"/>
      <c r="X1026" s="105"/>
      <c r="Y1026" s="5"/>
      <c r="Z1026" s="5"/>
      <c r="AA1026" s="5"/>
      <c r="AB1026" s="5"/>
      <c r="AC1026" s="5"/>
      <c r="AD1026" s="5"/>
      <c r="AE1026" s="5"/>
      <c r="AF1026" s="32"/>
      <c r="AG1026" s="5"/>
      <c r="AH1026" s="32"/>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c r="BU1026" s="5"/>
    </row>
    <row r="1027" spans="1:73" hidden="1" x14ac:dyDescent="0.25">
      <c r="A1027" s="5"/>
      <c r="B1027" s="5"/>
      <c r="C1027" s="32" t="s">
        <v>2426</v>
      </c>
      <c r="D1027" s="5"/>
      <c r="E1027" s="5"/>
      <c r="F1027" s="5"/>
      <c r="G1027" s="5"/>
      <c r="H1027" s="5"/>
      <c r="I1027" s="5"/>
      <c r="J1027" s="5"/>
      <c r="K1027" s="5"/>
      <c r="L1027" s="129"/>
      <c r="M1027" s="129"/>
      <c r="N1027" s="387"/>
      <c r="O1027" s="379"/>
      <c r="P1027" s="379"/>
      <c r="Q1027" s="379"/>
      <c r="R1027" s="379"/>
      <c r="S1027" s="379"/>
      <c r="T1027" s="379"/>
      <c r="U1027" s="105"/>
      <c r="V1027" s="105"/>
      <c r="W1027" s="105"/>
      <c r="X1027" s="105"/>
      <c r="Y1027" s="5"/>
      <c r="Z1027" s="5"/>
      <c r="AA1027" s="5"/>
      <c r="AB1027" s="5"/>
      <c r="AC1027" s="5"/>
      <c r="AD1027" s="5"/>
      <c r="AE1027" s="5"/>
      <c r="AF1027" s="32"/>
      <c r="AG1027" s="5"/>
      <c r="AH1027" s="32"/>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row>
    <row r="1028" spans="1:73" hidden="1" x14ac:dyDescent="0.25">
      <c r="A1028" s="5"/>
      <c r="B1028" s="5"/>
      <c r="C1028" s="32" t="s">
        <v>2427</v>
      </c>
      <c r="D1028" s="5"/>
      <c r="E1028" s="5"/>
      <c r="F1028" s="5"/>
      <c r="G1028" s="5"/>
      <c r="H1028" s="5"/>
      <c r="I1028" s="5"/>
      <c r="J1028" s="5"/>
      <c r="K1028" s="5"/>
      <c r="L1028" s="129"/>
      <c r="M1028" s="129"/>
      <c r="N1028" s="387"/>
      <c r="O1028" s="379"/>
      <c r="P1028" s="379"/>
      <c r="Q1028" s="379"/>
      <c r="R1028" s="379"/>
      <c r="S1028" s="379"/>
      <c r="T1028" s="379"/>
      <c r="U1028" s="105"/>
      <c r="V1028" s="105"/>
      <c r="W1028" s="105"/>
      <c r="X1028" s="105"/>
      <c r="Y1028" s="5"/>
      <c r="Z1028" s="5"/>
      <c r="AA1028" s="5"/>
      <c r="AB1028" s="5"/>
      <c r="AC1028" s="5"/>
      <c r="AD1028" s="5"/>
      <c r="AE1028" s="5"/>
      <c r="AF1028" s="32"/>
      <c r="AG1028" s="5"/>
      <c r="AH1028" s="32"/>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c r="BU1028" s="5"/>
    </row>
    <row r="1029" spans="1:73" hidden="1" x14ac:dyDescent="0.25">
      <c r="A1029" s="5"/>
      <c r="B1029" s="5"/>
      <c r="C1029" s="32" t="s">
        <v>2428</v>
      </c>
      <c r="D1029" s="5"/>
      <c r="E1029" s="5"/>
      <c r="F1029" s="5"/>
      <c r="G1029" s="5"/>
      <c r="H1029" s="5"/>
      <c r="I1029" s="5"/>
      <c r="J1029" s="5"/>
      <c r="K1029" s="5"/>
      <c r="L1029" s="129"/>
      <c r="M1029" s="129"/>
      <c r="N1029" s="387"/>
      <c r="O1029" s="379"/>
      <c r="P1029" s="379"/>
      <c r="Q1029" s="379"/>
      <c r="R1029" s="379"/>
      <c r="S1029" s="379"/>
      <c r="T1029" s="379"/>
      <c r="U1029" s="105"/>
      <c r="V1029" s="105"/>
      <c r="W1029" s="105"/>
      <c r="X1029" s="105"/>
      <c r="Y1029" s="5"/>
      <c r="Z1029" s="5"/>
      <c r="AA1029" s="5"/>
      <c r="AB1029" s="5"/>
      <c r="AC1029" s="5"/>
      <c r="AD1029" s="5"/>
      <c r="AE1029" s="5"/>
      <c r="AF1029" s="32"/>
      <c r="AG1029" s="5"/>
      <c r="AH1029" s="32"/>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c r="BU1029" s="5"/>
    </row>
    <row r="1030" spans="1:73" hidden="1" x14ac:dyDescent="0.25">
      <c r="A1030" s="5"/>
      <c r="B1030" s="5"/>
      <c r="C1030" s="107" t="s">
        <v>2429</v>
      </c>
      <c r="D1030" s="5"/>
      <c r="E1030" s="5"/>
      <c r="F1030" s="5"/>
      <c r="G1030" s="5"/>
      <c r="H1030" s="5"/>
      <c r="I1030" s="5"/>
      <c r="J1030" s="5"/>
      <c r="K1030" s="5"/>
      <c r="L1030" s="129"/>
      <c r="M1030" s="129"/>
      <c r="N1030" s="387"/>
      <c r="O1030" s="379"/>
      <c r="P1030" s="379"/>
      <c r="Q1030" s="379"/>
      <c r="R1030" s="379"/>
      <c r="S1030" s="379"/>
      <c r="T1030" s="379"/>
      <c r="U1030" s="105"/>
      <c r="V1030" s="105"/>
      <c r="W1030" s="105"/>
      <c r="X1030" s="105"/>
      <c r="Y1030" s="5"/>
      <c r="Z1030" s="5"/>
      <c r="AA1030" s="5"/>
      <c r="AB1030" s="5"/>
      <c r="AC1030" s="5"/>
      <c r="AD1030" s="5"/>
      <c r="AE1030" s="5"/>
      <c r="AF1030" s="32"/>
      <c r="AG1030" s="5"/>
      <c r="AH1030" s="32"/>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c r="BU1030" s="5"/>
    </row>
    <row r="1031" spans="1:73" hidden="1" x14ac:dyDescent="0.25">
      <c r="A1031" s="5"/>
      <c r="B1031" s="5"/>
      <c r="C1031" s="32" t="s">
        <v>2430</v>
      </c>
      <c r="D1031" s="5"/>
      <c r="E1031" s="5"/>
      <c r="F1031" s="5"/>
      <c r="G1031" s="5"/>
      <c r="H1031" s="5"/>
      <c r="I1031" s="5"/>
      <c r="J1031" s="5"/>
      <c r="K1031" s="5"/>
      <c r="L1031" s="129"/>
      <c r="M1031" s="129"/>
      <c r="N1031" s="387"/>
      <c r="O1031" s="379"/>
      <c r="P1031" s="379"/>
      <c r="Q1031" s="379"/>
      <c r="R1031" s="379"/>
      <c r="S1031" s="379"/>
      <c r="T1031" s="379"/>
      <c r="U1031" s="105"/>
      <c r="V1031" s="105"/>
      <c r="W1031" s="105"/>
      <c r="X1031" s="105"/>
      <c r="Y1031" s="5"/>
      <c r="Z1031" s="5"/>
      <c r="AA1031" s="5"/>
      <c r="AB1031" s="5"/>
      <c r="AC1031" s="5"/>
      <c r="AD1031" s="5"/>
      <c r="AE1031" s="5"/>
      <c r="AF1031" s="32"/>
      <c r="AG1031" s="5"/>
      <c r="AH1031" s="32"/>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c r="BU1031" s="5"/>
    </row>
    <row r="1032" spans="1:73" hidden="1" x14ac:dyDescent="0.25">
      <c r="A1032" s="5"/>
      <c r="B1032" s="5"/>
      <c r="C1032" s="32" t="s">
        <v>2431</v>
      </c>
      <c r="D1032" s="5"/>
      <c r="E1032" s="5"/>
      <c r="F1032" s="5"/>
      <c r="G1032" s="5"/>
      <c r="H1032" s="5"/>
      <c r="I1032" s="5"/>
      <c r="J1032" s="5"/>
      <c r="K1032" s="5"/>
      <c r="L1032" s="129"/>
      <c r="M1032" s="129"/>
      <c r="N1032" s="387"/>
      <c r="O1032" s="379"/>
      <c r="P1032" s="379"/>
      <c r="Q1032" s="379"/>
      <c r="R1032" s="379"/>
      <c r="S1032" s="379"/>
      <c r="T1032" s="379"/>
      <c r="U1032" s="105"/>
      <c r="V1032" s="105"/>
      <c r="W1032" s="105"/>
      <c r="X1032" s="105"/>
      <c r="Y1032" s="5"/>
      <c r="Z1032" s="5"/>
      <c r="AA1032" s="5"/>
      <c r="AB1032" s="5"/>
      <c r="AC1032" s="5"/>
      <c r="AD1032" s="5"/>
      <c r="AE1032" s="5"/>
      <c r="AF1032" s="32"/>
      <c r="AG1032" s="5"/>
      <c r="AH1032" s="32"/>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c r="BU1032" s="5"/>
    </row>
    <row r="1033" spans="1:73" hidden="1" x14ac:dyDescent="0.25">
      <c r="A1033" s="5"/>
      <c r="B1033" s="5"/>
      <c r="C1033" s="32" t="s">
        <v>2432</v>
      </c>
      <c r="D1033" s="5"/>
      <c r="E1033" s="5"/>
      <c r="F1033" s="5"/>
      <c r="G1033" s="5"/>
      <c r="H1033" s="5"/>
      <c r="I1033" s="5"/>
      <c r="J1033" s="5"/>
      <c r="K1033" s="5"/>
      <c r="L1033" s="129"/>
      <c r="M1033" s="129"/>
      <c r="N1033" s="387"/>
      <c r="O1033" s="379"/>
      <c r="P1033" s="379"/>
      <c r="Q1033" s="379"/>
      <c r="R1033" s="379"/>
      <c r="S1033" s="379"/>
      <c r="T1033" s="379"/>
      <c r="U1033" s="105"/>
      <c r="V1033" s="105"/>
      <c r="W1033" s="105"/>
      <c r="X1033" s="105"/>
      <c r="Y1033" s="5"/>
      <c r="Z1033" s="5"/>
      <c r="AA1033" s="5"/>
      <c r="AB1033" s="5"/>
      <c r="AC1033" s="5"/>
      <c r="AD1033" s="5"/>
      <c r="AE1033" s="5"/>
      <c r="AF1033" s="32"/>
      <c r="AG1033" s="5"/>
      <c r="AH1033" s="32"/>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c r="BU1033" s="5"/>
    </row>
    <row r="1034" spans="1:73" hidden="1" x14ac:dyDescent="0.25">
      <c r="A1034" s="5"/>
      <c r="B1034" s="5"/>
      <c r="C1034" s="32" t="s">
        <v>2433</v>
      </c>
      <c r="D1034" s="5"/>
      <c r="E1034" s="5"/>
      <c r="F1034" s="5"/>
      <c r="G1034" s="5"/>
      <c r="H1034" s="5"/>
      <c r="I1034" s="5"/>
      <c r="J1034" s="5"/>
      <c r="K1034" s="5"/>
      <c r="L1034" s="129"/>
      <c r="M1034" s="129"/>
      <c r="N1034" s="387"/>
      <c r="O1034" s="379"/>
      <c r="P1034" s="379"/>
      <c r="Q1034" s="379"/>
      <c r="R1034" s="379"/>
      <c r="S1034" s="379"/>
      <c r="T1034" s="379"/>
      <c r="U1034" s="105"/>
      <c r="V1034" s="105"/>
      <c r="W1034" s="105"/>
      <c r="X1034" s="105"/>
      <c r="Y1034" s="5"/>
      <c r="Z1034" s="5"/>
      <c r="AA1034" s="5"/>
      <c r="AB1034" s="5"/>
      <c r="AC1034" s="5"/>
      <c r="AD1034" s="5"/>
      <c r="AE1034" s="5"/>
      <c r="AF1034" s="32"/>
      <c r="AG1034" s="5"/>
      <c r="AH1034" s="32"/>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c r="BU1034" s="5"/>
    </row>
    <row r="1035" spans="1:73" hidden="1" x14ac:dyDescent="0.25">
      <c r="A1035" s="5"/>
      <c r="B1035" s="5"/>
      <c r="C1035" s="32" t="s">
        <v>2434</v>
      </c>
      <c r="D1035" s="5"/>
      <c r="E1035" s="5"/>
      <c r="F1035" s="5"/>
      <c r="G1035" s="5"/>
      <c r="H1035" s="5"/>
      <c r="I1035" s="5"/>
      <c r="J1035" s="5"/>
      <c r="K1035" s="5"/>
      <c r="L1035" s="129"/>
      <c r="M1035" s="129"/>
      <c r="N1035" s="387"/>
      <c r="O1035" s="379"/>
      <c r="P1035" s="379"/>
      <c r="Q1035" s="379"/>
      <c r="R1035" s="379"/>
      <c r="S1035" s="379"/>
      <c r="T1035" s="379"/>
      <c r="U1035" s="105"/>
      <c r="V1035" s="105"/>
      <c r="W1035" s="105"/>
      <c r="X1035" s="105"/>
      <c r="Y1035" s="5"/>
      <c r="Z1035" s="5"/>
      <c r="AA1035" s="5"/>
      <c r="AB1035" s="5"/>
      <c r="AC1035" s="5"/>
      <c r="AD1035" s="5"/>
      <c r="AE1035" s="5"/>
      <c r="AF1035" s="32"/>
      <c r="AG1035" s="5"/>
      <c r="AH1035" s="32"/>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c r="BU1035" s="5"/>
    </row>
    <row r="1036" spans="1:73" hidden="1" x14ac:dyDescent="0.25">
      <c r="A1036" s="5"/>
      <c r="B1036" s="5"/>
      <c r="C1036" s="32" t="s">
        <v>2435</v>
      </c>
      <c r="D1036" s="5"/>
      <c r="E1036" s="5"/>
      <c r="F1036" s="5"/>
      <c r="G1036" s="5"/>
      <c r="H1036" s="5"/>
      <c r="I1036" s="5"/>
      <c r="J1036" s="5"/>
      <c r="K1036" s="5"/>
      <c r="L1036" s="129"/>
      <c r="M1036" s="129"/>
      <c r="N1036" s="387"/>
      <c r="O1036" s="379"/>
      <c r="P1036" s="379"/>
      <c r="Q1036" s="379"/>
      <c r="R1036" s="379"/>
      <c r="S1036" s="379"/>
      <c r="T1036" s="379"/>
      <c r="U1036" s="105"/>
      <c r="V1036" s="105"/>
      <c r="W1036" s="105"/>
      <c r="X1036" s="105"/>
      <c r="Y1036" s="5"/>
      <c r="Z1036" s="5"/>
      <c r="AA1036" s="5"/>
      <c r="AB1036" s="5"/>
      <c r="AC1036" s="5"/>
      <c r="AD1036" s="5"/>
      <c r="AE1036" s="5"/>
      <c r="AF1036" s="32"/>
      <c r="AG1036" s="5"/>
      <c r="AH1036" s="32"/>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c r="BU1036" s="5"/>
    </row>
    <row r="1037" spans="1:73" hidden="1" x14ac:dyDescent="0.25">
      <c r="A1037" s="5"/>
      <c r="B1037" s="5"/>
      <c r="C1037" s="32" t="s">
        <v>2436</v>
      </c>
      <c r="D1037" s="5"/>
      <c r="E1037" s="5"/>
      <c r="F1037" s="5"/>
      <c r="G1037" s="5"/>
      <c r="H1037" s="5"/>
      <c r="I1037" s="5"/>
      <c r="J1037" s="5"/>
      <c r="K1037" s="5"/>
      <c r="L1037" s="129"/>
      <c r="M1037" s="129"/>
      <c r="N1037" s="387"/>
      <c r="O1037" s="379"/>
      <c r="P1037" s="379"/>
      <c r="Q1037" s="379"/>
      <c r="R1037" s="379"/>
      <c r="S1037" s="379"/>
      <c r="T1037" s="379"/>
      <c r="U1037" s="105"/>
      <c r="V1037" s="105"/>
      <c r="W1037" s="105"/>
      <c r="X1037" s="105"/>
      <c r="Y1037" s="5"/>
      <c r="Z1037" s="5"/>
      <c r="AA1037" s="5"/>
      <c r="AB1037" s="5"/>
      <c r="AC1037" s="5"/>
      <c r="AD1037" s="5"/>
      <c r="AE1037" s="5"/>
      <c r="AF1037" s="32"/>
      <c r="AG1037" s="5"/>
      <c r="AH1037" s="32"/>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row>
    <row r="1038" spans="1:73" hidden="1" x14ac:dyDescent="0.25">
      <c r="A1038" s="5"/>
      <c r="B1038" s="5"/>
      <c r="C1038" s="32" t="s">
        <v>2437</v>
      </c>
      <c r="D1038" s="5"/>
      <c r="E1038" s="5"/>
      <c r="F1038" s="5"/>
      <c r="G1038" s="5"/>
      <c r="H1038" s="5"/>
      <c r="I1038" s="5"/>
      <c r="J1038" s="5"/>
      <c r="K1038" s="5"/>
      <c r="L1038" s="129"/>
      <c r="M1038" s="129"/>
      <c r="N1038" s="387"/>
      <c r="O1038" s="379"/>
      <c r="P1038" s="379"/>
      <c r="Q1038" s="379"/>
      <c r="R1038" s="379"/>
      <c r="S1038" s="379"/>
      <c r="T1038" s="379"/>
      <c r="U1038" s="105"/>
      <c r="V1038" s="105"/>
      <c r="W1038" s="105"/>
      <c r="X1038" s="105"/>
      <c r="Y1038" s="5"/>
      <c r="Z1038" s="5"/>
      <c r="AA1038" s="5"/>
      <c r="AB1038" s="5"/>
      <c r="AC1038" s="5"/>
      <c r="AD1038" s="5"/>
      <c r="AE1038" s="5"/>
      <c r="AF1038" s="32"/>
      <c r="AG1038" s="5"/>
      <c r="AH1038" s="32"/>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c r="BU1038" s="5"/>
    </row>
    <row r="1039" spans="1:73" hidden="1" x14ac:dyDescent="0.25">
      <c r="A1039" s="5"/>
      <c r="B1039" s="5"/>
      <c r="C1039" s="32" t="s">
        <v>2438</v>
      </c>
      <c r="D1039" s="5"/>
      <c r="E1039" s="5"/>
      <c r="F1039" s="5"/>
      <c r="G1039" s="5"/>
      <c r="H1039" s="5"/>
      <c r="I1039" s="5"/>
      <c r="J1039" s="5"/>
      <c r="K1039" s="5"/>
      <c r="L1039" s="129"/>
      <c r="M1039" s="129"/>
      <c r="N1039" s="387"/>
      <c r="O1039" s="379"/>
      <c r="P1039" s="379"/>
      <c r="Q1039" s="379"/>
      <c r="R1039" s="379"/>
      <c r="S1039" s="379"/>
      <c r="T1039" s="379"/>
      <c r="U1039" s="105"/>
      <c r="V1039" s="105"/>
      <c r="W1039" s="105"/>
      <c r="X1039" s="105"/>
      <c r="Y1039" s="5"/>
      <c r="Z1039" s="5"/>
      <c r="AA1039" s="5"/>
      <c r="AB1039" s="5"/>
      <c r="AC1039" s="5"/>
      <c r="AD1039" s="5"/>
      <c r="AE1039" s="5"/>
      <c r="AF1039" s="32"/>
      <c r="AG1039" s="5"/>
      <c r="AH1039" s="32"/>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c r="BU1039" s="5"/>
    </row>
    <row r="1040" spans="1:73" hidden="1" x14ac:dyDescent="0.25">
      <c r="A1040" s="5"/>
      <c r="B1040" s="5"/>
      <c r="C1040" s="32" t="s">
        <v>2439</v>
      </c>
      <c r="D1040" s="5"/>
      <c r="E1040" s="5"/>
      <c r="F1040" s="5"/>
      <c r="G1040" s="5"/>
      <c r="H1040" s="5"/>
      <c r="I1040" s="5"/>
      <c r="J1040" s="5"/>
      <c r="K1040" s="5"/>
      <c r="L1040" s="129"/>
      <c r="M1040" s="129"/>
      <c r="N1040" s="387"/>
      <c r="O1040" s="379"/>
      <c r="P1040" s="379"/>
      <c r="Q1040" s="379"/>
      <c r="R1040" s="379"/>
      <c r="S1040" s="379"/>
      <c r="T1040" s="379"/>
      <c r="U1040" s="105"/>
      <c r="V1040" s="105"/>
      <c r="W1040" s="105"/>
      <c r="X1040" s="105"/>
      <c r="Y1040" s="5"/>
      <c r="Z1040" s="5"/>
      <c r="AA1040" s="5"/>
      <c r="AB1040" s="5"/>
      <c r="AC1040" s="5"/>
      <c r="AD1040" s="5"/>
      <c r="AE1040" s="5"/>
      <c r="AF1040" s="32"/>
      <c r="AG1040" s="5"/>
      <c r="AH1040" s="32"/>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c r="BU1040" s="5"/>
    </row>
    <row r="1041" spans="1:73" hidden="1" x14ac:dyDescent="0.25">
      <c r="A1041" s="5"/>
      <c r="B1041" s="5"/>
      <c r="C1041" s="32" t="s">
        <v>2440</v>
      </c>
      <c r="D1041" s="5"/>
      <c r="E1041" s="5"/>
      <c r="F1041" s="5"/>
      <c r="G1041" s="5"/>
      <c r="H1041" s="5"/>
      <c r="I1041" s="5"/>
      <c r="J1041" s="5"/>
      <c r="K1041" s="5"/>
      <c r="L1041" s="129"/>
      <c r="M1041" s="129"/>
      <c r="N1041" s="387"/>
      <c r="O1041" s="379"/>
      <c r="P1041" s="379"/>
      <c r="Q1041" s="379"/>
      <c r="R1041" s="379"/>
      <c r="S1041" s="379"/>
      <c r="T1041" s="379"/>
      <c r="U1041" s="105"/>
      <c r="V1041" s="105"/>
      <c r="W1041" s="105"/>
      <c r="X1041" s="105"/>
      <c r="Y1041" s="5"/>
      <c r="Z1041" s="5"/>
      <c r="AA1041" s="5"/>
      <c r="AB1041" s="5"/>
      <c r="AC1041" s="5"/>
      <c r="AD1041" s="5"/>
      <c r="AE1041" s="5"/>
      <c r="AF1041" s="32"/>
      <c r="AG1041" s="5"/>
      <c r="AH1041" s="32"/>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c r="BU1041" s="5"/>
    </row>
    <row r="1042" spans="1:73" hidden="1" x14ac:dyDescent="0.25">
      <c r="A1042" s="5"/>
      <c r="B1042" s="5"/>
      <c r="C1042" s="32" t="s">
        <v>2441</v>
      </c>
      <c r="D1042" s="5"/>
      <c r="E1042" s="5"/>
      <c r="F1042" s="5"/>
      <c r="G1042" s="5"/>
      <c r="H1042" s="5"/>
      <c r="I1042" s="5"/>
      <c r="J1042" s="5"/>
      <c r="K1042" s="5"/>
      <c r="L1042" s="129"/>
      <c r="M1042" s="129"/>
      <c r="N1042" s="387"/>
      <c r="O1042" s="379"/>
      <c r="P1042" s="379"/>
      <c r="Q1042" s="379"/>
      <c r="R1042" s="379"/>
      <c r="S1042" s="379"/>
      <c r="T1042" s="379"/>
      <c r="U1042" s="105"/>
      <c r="V1042" s="105"/>
      <c r="W1042" s="105"/>
      <c r="X1042" s="105"/>
      <c r="Y1042" s="5"/>
      <c r="Z1042" s="5"/>
      <c r="AA1042" s="5"/>
      <c r="AB1042" s="5"/>
      <c r="AC1042" s="5"/>
      <c r="AD1042" s="5"/>
      <c r="AE1042" s="5"/>
      <c r="AF1042" s="32"/>
      <c r="AG1042" s="5"/>
      <c r="AH1042" s="32"/>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c r="BU1042" s="5"/>
    </row>
    <row r="1043" spans="1:73" hidden="1" x14ac:dyDescent="0.25">
      <c r="A1043" s="5"/>
      <c r="B1043" s="5"/>
      <c r="C1043" s="32" t="s">
        <v>2442</v>
      </c>
      <c r="D1043" s="5"/>
      <c r="E1043" s="5"/>
      <c r="F1043" s="5"/>
      <c r="G1043" s="5"/>
      <c r="H1043" s="5"/>
      <c r="I1043" s="5"/>
      <c r="J1043" s="5"/>
      <c r="K1043" s="5"/>
      <c r="L1043" s="129"/>
      <c r="M1043" s="129"/>
      <c r="N1043" s="387"/>
      <c r="O1043" s="379"/>
      <c r="P1043" s="379"/>
      <c r="Q1043" s="379"/>
      <c r="R1043" s="379"/>
      <c r="S1043" s="379"/>
      <c r="T1043" s="379"/>
      <c r="U1043" s="105"/>
      <c r="V1043" s="105"/>
      <c r="W1043" s="105"/>
      <c r="X1043" s="105"/>
      <c r="Y1043" s="5"/>
      <c r="Z1043" s="5"/>
      <c r="AA1043" s="5"/>
      <c r="AB1043" s="5"/>
      <c r="AC1043" s="5"/>
      <c r="AD1043" s="5"/>
      <c r="AE1043" s="5"/>
      <c r="AF1043" s="32"/>
      <c r="AG1043" s="5"/>
      <c r="AH1043" s="32"/>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c r="BU1043" s="5"/>
    </row>
    <row r="1044" spans="1:73" hidden="1" x14ac:dyDescent="0.25">
      <c r="A1044" s="5"/>
      <c r="B1044" s="5"/>
      <c r="C1044" s="32" t="s">
        <v>2443</v>
      </c>
      <c r="D1044" s="5"/>
      <c r="E1044" s="5"/>
      <c r="F1044" s="5"/>
      <c r="G1044" s="5"/>
      <c r="H1044" s="5"/>
      <c r="I1044" s="5"/>
      <c r="J1044" s="5"/>
      <c r="K1044" s="5"/>
      <c r="L1044" s="129"/>
      <c r="M1044" s="129"/>
      <c r="N1044" s="387"/>
      <c r="O1044" s="379"/>
      <c r="P1044" s="379"/>
      <c r="Q1044" s="379"/>
      <c r="R1044" s="379"/>
      <c r="S1044" s="379"/>
      <c r="T1044" s="379"/>
      <c r="U1044" s="105"/>
      <c r="V1044" s="105"/>
      <c r="W1044" s="105"/>
      <c r="X1044" s="105"/>
      <c r="Y1044" s="5"/>
      <c r="Z1044" s="5"/>
      <c r="AA1044" s="5"/>
      <c r="AB1044" s="5"/>
      <c r="AC1044" s="5"/>
      <c r="AD1044" s="5"/>
      <c r="AE1044" s="5"/>
      <c r="AF1044" s="32"/>
      <c r="AG1044" s="5"/>
      <c r="AH1044" s="32"/>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c r="BU1044" s="5"/>
    </row>
    <row r="1045" spans="1:73" hidden="1" x14ac:dyDescent="0.25">
      <c r="A1045" s="5"/>
      <c r="B1045" s="5"/>
      <c r="C1045" s="32" t="s">
        <v>2444</v>
      </c>
      <c r="D1045" s="5"/>
      <c r="E1045" s="5"/>
      <c r="F1045" s="5"/>
      <c r="G1045" s="5"/>
      <c r="H1045" s="5"/>
      <c r="I1045" s="5"/>
      <c r="J1045" s="5"/>
      <c r="K1045" s="5"/>
      <c r="L1045" s="129"/>
      <c r="M1045" s="129"/>
      <c r="N1045" s="387"/>
      <c r="O1045" s="379"/>
      <c r="P1045" s="379"/>
      <c r="Q1045" s="379"/>
      <c r="R1045" s="379"/>
      <c r="S1045" s="379"/>
      <c r="T1045" s="379"/>
      <c r="U1045" s="105"/>
      <c r="V1045" s="105"/>
      <c r="W1045" s="105"/>
      <c r="X1045" s="105"/>
      <c r="Y1045" s="5"/>
      <c r="Z1045" s="5"/>
      <c r="AA1045" s="5"/>
      <c r="AB1045" s="5"/>
      <c r="AC1045" s="5"/>
      <c r="AD1045" s="5"/>
      <c r="AE1045" s="5"/>
      <c r="AF1045" s="32"/>
      <c r="AG1045" s="5"/>
      <c r="AH1045" s="32"/>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c r="BT1045" s="5"/>
      <c r="BU1045" s="5"/>
    </row>
    <row r="1046" spans="1:73" hidden="1" x14ac:dyDescent="0.25">
      <c r="A1046" s="5"/>
      <c r="B1046" s="5"/>
      <c r="C1046" s="32" t="s">
        <v>2445</v>
      </c>
      <c r="D1046" s="5"/>
      <c r="E1046" s="5"/>
      <c r="F1046" s="5"/>
      <c r="G1046" s="5"/>
      <c r="H1046" s="5"/>
      <c r="I1046" s="5"/>
      <c r="J1046" s="5"/>
      <c r="K1046" s="5"/>
      <c r="L1046" s="129"/>
      <c r="M1046" s="129"/>
      <c r="N1046" s="387"/>
      <c r="O1046" s="379"/>
      <c r="P1046" s="379"/>
      <c r="Q1046" s="379"/>
      <c r="R1046" s="379"/>
      <c r="S1046" s="379"/>
      <c r="T1046" s="379"/>
      <c r="U1046" s="105"/>
      <c r="V1046" s="105"/>
      <c r="W1046" s="105"/>
      <c r="X1046" s="105"/>
      <c r="Y1046" s="5"/>
      <c r="Z1046" s="5"/>
      <c r="AA1046" s="5"/>
      <c r="AB1046" s="5"/>
      <c r="AC1046" s="5"/>
      <c r="AD1046" s="5"/>
      <c r="AE1046" s="5"/>
      <c r="AF1046" s="32"/>
      <c r="AG1046" s="5"/>
      <c r="AH1046" s="32"/>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c r="BU1046" s="5"/>
    </row>
    <row r="1047" spans="1:73" hidden="1" x14ac:dyDescent="0.25">
      <c r="A1047" s="5"/>
      <c r="B1047" s="5"/>
      <c r="C1047" s="32" t="s">
        <v>2446</v>
      </c>
      <c r="D1047" s="5"/>
      <c r="E1047" s="5"/>
      <c r="F1047" s="5"/>
      <c r="G1047" s="5"/>
      <c r="H1047" s="5"/>
      <c r="I1047" s="5"/>
      <c r="J1047" s="5"/>
      <c r="K1047" s="5"/>
      <c r="L1047" s="129"/>
      <c r="M1047" s="129"/>
      <c r="N1047" s="387"/>
      <c r="O1047" s="379"/>
      <c r="P1047" s="379"/>
      <c r="Q1047" s="379"/>
      <c r="R1047" s="379"/>
      <c r="S1047" s="379"/>
      <c r="T1047" s="379"/>
      <c r="U1047" s="105"/>
      <c r="V1047" s="105"/>
      <c r="W1047" s="105"/>
      <c r="X1047" s="105"/>
      <c r="Y1047" s="5"/>
      <c r="Z1047" s="5"/>
      <c r="AA1047" s="5"/>
      <c r="AB1047" s="5"/>
      <c r="AC1047" s="5"/>
      <c r="AD1047" s="5"/>
      <c r="AE1047" s="5"/>
      <c r="AF1047" s="32"/>
      <c r="AG1047" s="5"/>
      <c r="AH1047" s="32"/>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c r="BU1047" s="5"/>
    </row>
    <row r="1048" spans="1:73" hidden="1" x14ac:dyDescent="0.25">
      <c r="A1048" s="5"/>
      <c r="B1048" s="5"/>
      <c r="C1048" s="32" t="s">
        <v>2447</v>
      </c>
      <c r="D1048" s="5"/>
      <c r="E1048" s="5"/>
      <c r="F1048" s="5"/>
      <c r="G1048" s="5"/>
      <c r="H1048" s="5"/>
      <c r="I1048" s="5"/>
      <c r="J1048" s="5"/>
      <c r="K1048" s="5"/>
      <c r="L1048" s="129"/>
      <c r="M1048" s="129"/>
      <c r="N1048" s="387"/>
      <c r="O1048" s="379"/>
      <c r="P1048" s="379"/>
      <c r="Q1048" s="379"/>
      <c r="R1048" s="379"/>
      <c r="S1048" s="379"/>
      <c r="T1048" s="379"/>
      <c r="U1048" s="105"/>
      <c r="V1048" s="105"/>
      <c r="W1048" s="105"/>
      <c r="X1048" s="105"/>
      <c r="Y1048" s="5"/>
      <c r="Z1048" s="5"/>
      <c r="AA1048" s="5"/>
      <c r="AB1048" s="5"/>
      <c r="AC1048" s="5"/>
      <c r="AD1048" s="5"/>
      <c r="AE1048" s="5"/>
      <c r="AF1048" s="32"/>
      <c r="AG1048" s="5"/>
      <c r="AH1048" s="32"/>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c r="BU1048" s="5"/>
    </row>
    <row r="1049" spans="1:73" hidden="1" x14ac:dyDescent="0.25">
      <c r="A1049" s="5"/>
      <c r="B1049" s="5"/>
      <c r="C1049" s="32" t="s">
        <v>2448</v>
      </c>
      <c r="D1049" s="5"/>
      <c r="E1049" s="5"/>
      <c r="F1049" s="5"/>
      <c r="G1049" s="5"/>
      <c r="H1049" s="5"/>
      <c r="I1049" s="5"/>
      <c r="J1049" s="5"/>
      <c r="K1049" s="5"/>
      <c r="L1049" s="129"/>
      <c r="M1049" s="129"/>
      <c r="N1049" s="387"/>
      <c r="O1049" s="379"/>
      <c r="P1049" s="379"/>
      <c r="Q1049" s="379"/>
      <c r="R1049" s="379"/>
      <c r="S1049" s="379"/>
      <c r="T1049" s="379"/>
      <c r="U1049" s="105"/>
      <c r="V1049" s="105"/>
      <c r="W1049" s="105"/>
      <c r="X1049" s="105"/>
      <c r="Y1049" s="5"/>
      <c r="Z1049" s="5"/>
      <c r="AA1049" s="5"/>
      <c r="AB1049" s="5"/>
      <c r="AC1049" s="5"/>
      <c r="AD1049" s="5"/>
      <c r="AE1049" s="5"/>
      <c r="AF1049" s="32"/>
      <c r="AG1049" s="5"/>
      <c r="AH1049" s="32"/>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c r="BT1049" s="5"/>
      <c r="BU1049" s="5"/>
    </row>
    <row r="1050" spans="1:73" hidden="1" x14ac:dyDescent="0.25">
      <c r="A1050" s="5"/>
      <c r="B1050" s="5"/>
      <c r="C1050" s="32" t="s">
        <v>2449</v>
      </c>
      <c r="D1050" s="5"/>
      <c r="E1050" s="5"/>
      <c r="F1050" s="5"/>
      <c r="G1050" s="5"/>
      <c r="H1050" s="5"/>
      <c r="I1050" s="5"/>
      <c r="J1050" s="5"/>
      <c r="K1050" s="5"/>
      <c r="L1050" s="129"/>
      <c r="M1050" s="129"/>
      <c r="N1050" s="387"/>
      <c r="O1050" s="379"/>
      <c r="P1050" s="379"/>
      <c r="Q1050" s="379"/>
      <c r="R1050" s="379"/>
      <c r="S1050" s="379"/>
      <c r="T1050" s="379"/>
      <c r="U1050" s="105"/>
      <c r="V1050" s="105"/>
      <c r="W1050" s="105"/>
      <c r="X1050" s="105"/>
      <c r="Y1050" s="5"/>
      <c r="Z1050" s="5"/>
      <c r="AA1050" s="5"/>
      <c r="AB1050" s="5"/>
      <c r="AC1050" s="5"/>
      <c r="AD1050" s="5"/>
      <c r="AE1050" s="5"/>
      <c r="AF1050" s="32"/>
      <c r="AG1050" s="5"/>
      <c r="AH1050" s="32"/>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c r="BU1050" s="5"/>
    </row>
    <row r="1051" spans="1:73" hidden="1" x14ac:dyDescent="0.25">
      <c r="A1051" s="5"/>
      <c r="B1051" s="5"/>
      <c r="C1051" s="32" t="s">
        <v>2450</v>
      </c>
      <c r="D1051" s="5"/>
      <c r="E1051" s="5"/>
      <c r="F1051" s="5"/>
      <c r="G1051" s="5"/>
      <c r="H1051" s="5"/>
      <c r="I1051" s="5"/>
      <c r="J1051" s="5"/>
      <c r="K1051" s="5"/>
      <c r="L1051" s="129"/>
      <c r="M1051" s="129"/>
      <c r="N1051" s="387"/>
      <c r="O1051" s="379"/>
      <c r="P1051" s="379"/>
      <c r="Q1051" s="379"/>
      <c r="R1051" s="379"/>
      <c r="S1051" s="379"/>
      <c r="T1051" s="379"/>
      <c r="U1051" s="105"/>
      <c r="V1051" s="105"/>
      <c r="W1051" s="105"/>
      <c r="X1051" s="105"/>
      <c r="Y1051" s="5"/>
      <c r="Z1051" s="5"/>
      <c r="AA1051" s="5"/>
      <c r="AB1051" s="5"/>
      <c r="AC1051" s="5"/>
      <c r="AD1051" s="5"/>
      <c r="AE1051" s="5"/>
      <c r="AF1051" s="32"/>
      <c r="AG1051" s="5"/>
      <c r="AH1051" s="32"/>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row>
    <row r="1052" spans="1:73" hidden="1" x14ac:dyDescent="0.25">
      <c r="A1052" s="5"/>
      <c r="B1052" s="5"/>
      <c r="C1052" s="32" t="s">
        <v>2451</v>
      </c>
      <c r="D1052" s="5"/>
      <c r="E1052" s="5"/>
      <c r="F1052" s="5"/>
      <c r="G1052" s="5"/>
      <c r="H1052" s="5"/>
      <c r="I1052" s="5"/>
      <c r="J1052" s="5"/>
      <c r="K1052" s="5"/>
      <c r="L1052" s="129"/>
      <c r="M1052" s="129"/>
      <c r="N1052" s="387"/>
      <c r="O1052" s="379"/>
      <c r="P1052" s="379"/>
      <c r="Q1052" s="379"/>
      <c r="R1052" s="379"/>
      <c r="S1052" s="379"/>
      <c r="T1052" s="379"/>
      <c r="U1052" s="105"/>
      <c r="V1052" s="105"/>
      <c r="W1052" s="105"/>
      <c r="X1052" s="105"/>
      <c r="Y1052" s="5"/>
      <c r="Z1052" s="5"/>
      <c r="AA1052" s="5"/>
      <c r="AB1052" s="5"/>
      <c r="AC1052" s="5"/>
      <c r="AD1052" s="5"/>
      <c r="AE1052" s="5"/>
      <c r="AF1052" s="32"/>
      <c r="AG1052" s="5"/>
      <c r="AH1052" s="32"/>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c r="BT1052" s="5"/>
      <c r="BU1052" s="5"/>
    </row>
    <row r="1053" spans="1:73" hidden="1" x14ac:dyDescent="0.25">
      <c r="A1053" s="5"/>
      <c r="B1053" s="5"/>
      <c r="C1053" s="32" t="s">
        <v>2452</v>
      </c>
      <c r="D1053" s="5"/>
      <c r="E1053" s="5"/>
      <c r="F1053" s="5"/>
      <c r="G1053" s="5"/>
      <c r="H1053" s="5"/>
      <c r="I1053" s="5"/>
      <c r="J1053" s="5"/>
      <c r="K1053" s="5"/>
      <c r="L1053" s="129"/>
      <c r="M1053" s="129"/>
      <c r="N1053" s="387"/>
      <c r="O1053" s="379"/>
      <c r="P1053" s="379"/>
      <c r="Q1053" s="379"/>
      <c r="R1053" s="379"/>
      <c r="S1053" s="379"/>
      <c r="T1053" s="379"/>
      <c r="U1053" s="105"/>
      <c r="V1053" s="105"/>
      <c r="W1053" s="105"/>
      <c r="X1053" s="105"/>
      <c r="Y1053" s="5"/>
      <c r="Z1053" s="5"/>
      <c r="AA1053" s="5"/>
      <c r="AB1053" s="5"/>
      <c r="AC1053" s="5"/>
      <c r="AD1053" s="5"/>
      <c r="AE1053" s="5"/>
      <c r="AF1053" s="32"/>
      <c r="AG1053" s="5"/>
      <c r="AH1053" s="32"/>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c r="BU1053" s="5"/>
    </row>
    <row r="1054" spans="1:73" hidden="1" x14ac:dyDescent="0.25">
      <c r="A1054" s="5"/>
      <c r="B1054" s="5"/>
      <c r="C1054" s="32" t="s">
        <v>2453</v>
      </c>
      <c r="D1054" s="5"/>
      <c r="E1054" s="5"/>
      <c r="F1054" s="5"/>
      <c r="G1054" s="5"/>
      <c r="H1054" s="5"/>
      <c r="I1054" s="5"/>
      <c r="J1054" s="5"/>
      <c r="K1054" s="5"/>
      <c r="L1054" s="129"/>
      <c r="M1054" s="129"/>
      <c r="N1054" s="387"/>
      <c r="O1054" s="379"/>
      <c r="P1054" s="379"/>
      <c r="Q1054" s="379"/>
      <c r="R1054" s="379"/>
      <c r="S1054" s="379"/>
      <c r="T1054" s="379"/>
      <c r="U1054" s="105"/>
      <c r="V1054" s="105"/>
      <c r="W1054" s="105"/>
      <c r="X1054" s="105"/>
      <c r="Y1054" s="5"/>
      <c r="Z1054" s="5"/>
      <c r="AA1054" s="5"/>
      <c r="AB1054" s="5"/>
      <c r="AC1054" s="5"/>
      <c r="AD1054" s="5"/>
      <c r="AE1054" s="5"/>
      <c r="AF1054" s="32"/>
      <c r="AG1054" s="5"/>
      <c r="AH1054" s="32"/>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c r="BU1054" s="5"/>
    </row>
    <row r="1055" spans="1:73" hidden="1" x14ac:dyDescent="0.25">
      <c r="A1055" s="5"/>
      <c r="B1055" s="5"/>
      <c r="C1055" s="32" t="s">
        <v>2454</v>
      </c>
      <c r="D1055" s="5"/>
      <c r="E1055" s="5"/>
      <c r="F1055" s="5"/>
      <c r="G1055" s="5"/>
      <c r="H1055" s="5"/>
      <c r="I1055" s="5"/>
      <c r="J1055" s="5"/>
      <c r="K1055" s="5"/>
      <c r="L1055" s="129"/>
      <c r="M1055" s="129"/>
      <c r="N1055" s="387"/>
      <c r="O1055" s="379"/>
      <c r="P1055" s="379"/>
      <c r="Q1055" s="379"/>
      <c r="R1055" s="379"/>
      <c r="S1055" s="379"/>
      <c r="T1055" s="379"/>
      <c r="U1055" s="105"/>
      <c r="V1055" s="105"/>
      <c r="W1055" s="105"/>
      <c r="X1055" s="105"/>
      <c r="Y1055" s="5"/>
      <c r="Z1055" s="5"/>
      <c r="AA1055" s="5"/>
      <c r="AB1055" s="5"/>
      <c r="AC1055" s="5"/>
      <c r="AD1055" s="5"/>
      <c r="AE1055" s="5"/>
      <c r="AF1055" s="32"/>
      <c r="AG1055" s="5"/>
      <c r="AH1055" s="32"/>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c r="BU1055" s="5"/>
    </row>
    <row r="1056" spans="1:73" hidden="1" x14ac:dyDescent="0.25">
      <c r="A1056" s="5"/>
      <c r="B1056" s="5"/>
      <c r="C1056" s="32" t="s">
        <v>2455</v>
      </c>
      <c r="D1056" s="5"/>
      <c r="E1056" s="5"/>
      <c r="F1056" s="5"/>
      <c r="G1056" s="5"/>
      <c r="H1056" s="5"/>
      <c r="I1056" s="5"/>
      <c r="J1056" s="5"/>
      <c r="K1056" s="5"/>
      <c r="L1056" s="129"/>
      <c r="M1056" s="129"/>
      <c r="N1056" s="387"/>
      <c r="O1056" s="379"/>
      <c r="P1056" s="379"/>
      <c r="Q1056" s="379"/>
      <c r="R1056" s="379"/>
      <c r="S1056" s="379"/>
      <c r="T1056" s="379"/>
      <c r="U1056" s="105"/>
      <c r="V1056" s="105"/>
      <c r="W1056" s="105"/>
      <c r="X1056" s="105"/>
      <c r="Y1056" s="5"/>
      <c r="Z1056" s="5"/>
      <c r="AA1056" s="5"/>
      <c r="AB1056" s="5"/>
      <c r="AC1056" s="5"/>
      <c r="AD1056" s="5"/>
      <c r="AE1056" s="5"/>
      <c r="AF1056" s="32"/>
      <c r="AG1056" s="5"/>
      <c r="AH1056" s="32"/>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c r="BU1056" s="5"/>
    </row>
    <row r="1057" spans="1:73" hidden="1" x14ac:dyDescent="0.25">
      <c r="A1057" s="5"/>
      <c r="B1057" s="5"/>
      <c r="C1057" s="32" t="s">
        <v>2456</v>
      </c>
      <c r="D1057" s="5"/>
      <c r="E1057" s="5"/>
      <c r="F1057" s="5"/>
      <c r="G1057" s="5"/>
      <c r="H1057" s="5"/>
      <c r="I1057" s="5"/>
      <c r="J1057" s="5"/>
      <c r="K1057" s="5"/>
      <c r="L1057" s="129"/>
      <c r="M1057" s="129"/>
      <c r="N1057" s="387"/>
      <c r="O1057" s="379"/>
      <c r="P1057" s="379"/>
      <c r="Q1057" s="379"/>
      <c r="R1057" s="379"/>
      <c r="S1057" s="379"/>
      <c r="T1057" s="379"/>
      <c r="U1057" s="105"/>
      <c r="V1057" s="105"/>
      <c r="W1057" s="105"/>
      <c r="X1057" s="105"/>
      <c r="Y1057" s="5"/>
      <c r="Z1057" s="5"/>
      <c r="AA1057" s="5"/>
      <c r="AB1057" s="5"/>
      <c r="AC1057" s="5"/>
      <c r="AD1057" s="5"/>
      <c r="AE1057" s="5"/>
      <c r="AF1057" s="32"/>
      <c r="AG1057" s="5"/>
      <c r="AH1057" s="32"/>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c r="BU1057" s="5"/>
    </row>
    <row r="1058" spans="1:73" hidden="1" x14ac:dyDescent="0.25">
      <c r="A1058" s="5"/>
      <c r="B1058" s="5"/>
      <c r="C1058" s="32" t="s">
        <v>2457</v>
      </c>
      <c r="D1058" s="5"/>
      <c r="E1058" s="5"/>
      <c r="F1058" s="5"/>
      <c r="G1058" s="5"/>
      <c r="H1058" s="5"/>
      <c r="I1058" s="5"/>
      <c r="J1058" s="5"/>
      <c r="K1058" s="5"/>
      <c r="L1058" s="129"/>
      <c r="M1058" s="129"/>
      <c r="N1058" s="387"/>
      <c r="O1058" s="379"/>
      <c r="P1058" s="379"/>
      <c r="Q1058" s="379"/>
      <c r="R1058" s="379"/>
      <c r="S1058" s="379"/>
      <c r="T1058" s="379"/>
      <c r="U1058" s="105"/>
      <c r="V1058" s="105"/>
      <c r="W1058" s="105"/>
      <c r="X1058" s="105"/>
      <c r="Y1058" s="5"/>
      <c r="Z1058" s="5"/>
      <c r="AA1058" s="5"/>
      <c r="AB1058" s="5"/>
      <c r="AC1058" s="5"/>
      <c r="AD1058" s="5"/>
      <c r="AE1058" s="5"/>
      <c r="AF1058" s="32"/>
      <c r="AG1058" s="5"/>
      <c r="AH1058" s="32"/>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row>
    <row r="1059" spans="1:73" hidden="1" x14ac:dyDescent="0.25">
      <c r="A1059" s="5"/>
      <c r="B1059" s="5"/>
      <c r="C1059" s="32" t="s">
        <v>2458</v>
      </c>
      <c r="D1059" s="5"/>
      <c r="E1059" s="5"/>
      <c r="F1059" s="5"/>
      <c r="G1059" s="5"/>
      <c r="H1059" s="5"/>
      <c r="I1059" s="5"/>
      <c r="J1059" s="5"/>
      <c r="K1059" s="5"/>
      <c r="L1059" s="129"/>
      <c r="M1059" s="129"/>
      <c r="N1059" s="387"/>
      <c r="O1059" s="379"/>
      <c r="P1059" s="379"/>
      <c r="Q1059" s="379"/>
      <c r="R1059" s="379"/>
      <c r="S1059" s="379"/>
      <c r="T1059" s="379"/>
      <c r="U1059" s="105"/>
      <c r="V1059" s="105"/>
      <c r="W1059" s="105"/>
      <c r="X1059" s="105"/>
      <c r="Y1059" s="5"/>
      <c r="Z1059" s="5"/>
      <c r="AA1059" s="5"/>
      <c r="AB1059" s="5"/>
      <c r="AC1059" s="5"/>
      <c r="AD1059" s="5"/>
      <c r="AE1059" s="5"/>
      <c r="AF1059" s="32"/>
      <c r="AG1059" s="5"/>
      <c r="AH1059" s="32"/>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c r="BU1059" s="5"/>
    </row>
    <row r="1060" spans="1:73" hidden="1" x14ac:dyDescent="0.25">
      <c r="A1060" s="5"/>
      <c r="B1060" s="5"/>
      <c r="C1060" s="32" t="s">
        <v>2459</v>
      </c>
      <c r="D1060" s="5"/>
      <c r="E1060" s="5"/>
      <c r="F1060" s="5"/>
      <c r="G1060" s="5"/>
      <c r="H1060" s="5"/>
      <c r="I1060" s="5"/>
      <c r="J1060" s="5"/>
      <c r="K1060" s="5"/>
      <c r="L1060" s="129"/>
      <c r="M1060" s="129"/>
      <c r="N1060" s="387"/>
      <c r="O1060" s="379"/>
      <c r="P1060" s="379"/>
      <c r="Q1060" s="379"/>
      <c r="R1060" s="379"/>
      <c r="S1060" s="379"/>
      <c r="T1060" s="379"/>
      <c r="U1060" s="105"/>
      <c r="V1060" s="105"/>
      <c r="W1060" s="105"/>
      <c r="X1060" s="105"/>
      <c r="Y1060" s="5"/>
      <c r="Z1060" s="5"/>
      <c r="AA1060" s="5"/>
      <c r="AB1060" s="5"/>
      <c r="AC1060" s="5"/>
      <c r="AD1060" s="5"/>
      <c r="AE1060" s="5"/>
      <c r="AF1060" s="32"/>
      <c r="AG1060" s="5"/>
      <c r="AH1060" s="32"/>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row>
    <row r="1061" spans="1:73" hidden="1" x14ac:dyDescent="0.25">
      <c r="A1061" s="5"/>
      <c r="B1061" s="5"/>
      <c r="C1061" s="32" t="s">
        <v>2460</v>
      </c>
      <c r="D1061" s="5"/>
      <c r="E1061" s="5"/>
      <c r="F1061" s="5"/>
      <c r="G1061" s="5"/>
      <c r="H1061" s="5"/>
      <c r="I1061" s="5"/>
      <c r="J1061" s="5"/>
      <c r="K1061" s="5"/>
      <c r="L1061" s="129"/>
      <c r="M1061" s="129"/>
      <c r="N1061" s="387"/>
      <c r="O1061" s="379"/>
      <c r="P1061" s="379"/>
      <c r="Q1061" s="379"/>
      <c r="R1061" s="379"/>
      <c r="S1061" s="379"/>
      <c r="T1061" s="379"/>
      <c r="U1061" s="105"/>
      <c r="V1061" s="105"/>
      <c r="W1061" s="105"/>
      <c r="X1061" s="105"/>
      <c r="Y1061" s="5"/>
      <c r="Z1061" s="5"/>
      <c r="AA1061" s="5"/>
      <c r="AB1061" s="5"/>
      <c r="AC1061" s="5"/>
      <c r="AD1061" s="5"/>
      <c r="AE1061" s="5"/>
      <c r="AF1061" s="32"/>
      <c r="AG1061" s="5"/>
      <c r="AH1061" s="32"/>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c r="BU1061" s="5"/>
    </row>
    <row r="1062" spans="1:73" hidden="1" x14ac:dyDescent="0.25">
      <c r="A1062" s="5"/>
      <c r="B1062" s="5"/>
      <c r="C1062" s="32" t="s">
        <v>2461</v>
      </c>
      <c r="D1062" s="5"/>
      <c r="E1062" s="5"/>
      <c r="F1062" s="5"/>
      <c r="G1062" s="5"/>
      <c r="H1062" s="5"/>
      <c r="I1062" s="5"/>
      <c r="J1062" s="5"/>
      <c r="K1062" s="5"/>
      <c r="L1062" s="129"/>
      <c r="M1062" s="129"/>
      <c r="N1062" s="387"/>
      <c r="O1062" s="379"/>
      <c r="P1062" s="379"/>
      <c r="Q1062" s="379"/>
      <c r="R1062" s="379"/>
      <c r="S1062" s="379"/>
      <c r="T1062" s="379"/>
      <c r="U1062" s="105"/>
      <c r="V1062" s="105"/>
      <c r="W1062" s="105"/>
      <c r="X1062" s="105"/>
      <c r="Y1062" s="5"/>
      <c r="Z1062" s="5"/>
      <c r="AA1062" s="5"/>
      <c r="AB1062" s="5"/>
      <c r="AC1062" s="5"/>
      <c r="AD1062" s="5"/>
      <c r="AE1062" s="5"/>
      <c r="AF1062" s="32"/>
      <c r="AG1062" s="5"/>
      <c r="AH1062" s="32"/>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c r="BU1062" s="5"/>
    </row>
    <row r="1063" spans="1:73" hidden="1" x14ac:dyDescent="0.25">
      <c r="A1063" s="5"/>
      <c r="B1063" s="5"/>
      <c r="C1063" s="32" t="s">
        <v>2462</v>
      </c>
      <c r="D1063" s="5"/>
      <c r="E1063" s="5"/>
      <c r="F1063" s="5"/>
      <c r="G1063" s="5"/>
      <c r="H1063" s="5"/>
      <c r="I1063" s="5"/>
      <c r="J1063" s="5"/>
      <c r="K1063" s="5"/>
      <c r="L1063" s="129"/>
      <c r="M1063" s="129"/>
      <c r="N1063" s="387"/>
      <c r="O1063" s="379"/>
      <c r="P1063" s="379"/>
      <c r="Q1063" s="379"/>
      <c r="R1063" s="379"/>
      <c r="S1063" s="379"/>
      <c r="T1063" s="379"/>
      <c r="U1063" s="105"/>
      <c r="V1063" s="105"/>
      <c r="W1063" s="105"/>
      <c r="X1063" s="105"/>
      <c r="Y1063" s="5"/>
      <c r="Z1063" s="5"/>
      <c r="AA1063" s="5"/>
      <c r="AB1063" s="5"/>
      <c r="AC1063" s="5"/>
      <c r="AD1063" s="5"/>
      <c r="AE1063" s="5"/>
      <c r="AF1063" s="32"/>
      <c r="AG1063" s="5"/>
      <c r="AH1063" s="32"/>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c r="BU1063" s="5"/>
    </row>
    <row r="1064" spans="1:73" hidden="1" x14ac:dyDescent="0.25">
      <c r="A1064" s="5"/>
      <c r="B1064" s="5"/>
      <c r="C1064" s="32" t="s">
        <v>2463</v>
      </c>
      <c r="D1064" s="5"/>
      <c r="E1064" s="5"/>
      <c r="F1064" s="5"/>
      <c r="G1064" s="5"/>
      <c r="H1064" s="5"/>
      <c r="I1064" s="5"/>
      <c r="J1064" s="5"/>
      <c r="K1064" s="5"/>
      <c r="L1064" s="129"/>
      <c r="M1064" s="129"/>
      <c r="N1064" s="387"/>
      <c r="O1064" s="379"/>
      <c r="P1064" s="379"/>
      <c r="Q1064" s="379"/>
      <c r="R1064" s="379"/>
      <c r="S1064" s="379"/>
      <c r="T1064" s="379"/>
      <c r="U1064" s="105"/>
      <c r="V1064" s="105"/>
      <c r="W1064" s="105"/>
      <c r="X1064" s="10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c r="BU1064" s="5"/>
    </row>
    <row r="1065" spans="1:73" hidden="1" x14ac:dyDescent="0.25">
      <c r="A1065" s="5"/>
      <c r="B1065" s="5"/>
      <c r="C1065" s="32" t="s">
        <v>2464</v>
      </c>
      <c r="D1065" s="5"/>
      <c r="E1065" s="5"/>
      <c r="F1065" s="5"/>
      <c r="G1065" s="5"/>
      <c r="H1065" s="5"/>
      <c r="I1065" s="5"/>
      <c r="J1065" s="5"/>
      <c r="K1065" s="5"/>
      <c r="L1065" s="129"/>
      <c r="M1065" s="129"/>
      <c r="N1065" s="387"/>
      <c r="O1065" s="379"/>
      <c r="P1065" s="379"/>
      <c r="Q1065" s="379"/>
      <c r="R1065" s="379"/>
      <c r="S1065" s="379"/>
      <c r="T1065" s="379"/>
      <c r="U1065" s="105"/>
      <c r="V1065" s="105"/>
      <c r="W1065" s="105"/>
      <c r="X1065" s="10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c r="BU1065" s="5"/>
    </row>
    <row r="1066" spans="1:73" hidden="1" x14ac:dyDescent="0.25">
      <c r="A1066" s="5"/>
      <c r="B1066" s="5"/>
      <c r="C1066" s="32" t="s">
        <v>2465</v>
      </c>
      <c r="D1066" s="5"/>
      <c r="E1066" s="5"/>
      <c r="F1066" s="5"/>
      <c r="G1066" s="5"/>
      <c r="H1066" s="5"/>
      <c r="I1066" s="5"/>
      <c r="J1066" s="5"/>
      <c r="K1066" s="5"/>
      <c r="L1066" s="129"/>
      <c r="M1066" s="129"/>
      <c r="N1066" s="387"/>
      <c r="O1066" s="379"/>
      <c r="P1066" s="379"/>
      <c r="Q1066" s="379"/>
      <c r="R1066" s="379"/>
      <c r="S1066" s="379"/>
      <c r="T1066" s="379"/>
      <c r="U1066" s="105"/>
      <c r="V1066" s="105"/>
      <c r="W1066" s="105"/>
      <c r="X1066" s="10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c r="BU1066" s="5"/>
    </row>
    <row r="1067" spans="1:73" hidden="1" x14ac:dyDescent="0.25">
      <c r="A1067" s="5"/>
      <c r="B1067" s="5"/>
      <c r="C1067" s="32" t="s">
        <v>2466</v>
      </c>
      <c r="D1067" s="5"/>
      <c r="E1067" s="5"/>
      <c r="F1067" s="5"/>
      <c r="G1067" s="5"/>
      <c r="H1067" s="5"/>
      <c r="I1067" s="5"/>
      <c r="J1067" s="5"/>
      <c r="K1067" s="5"/>
      <c r="L1067" s="129"/>
      <c r="M1067" s="129"/>
      <c r="N1067" s="387"/>
      <c r="O1067" s="379"/>
      <c r="P1067" s="379"/>
      <c r="Q1067" s="379"/>
      <c r="R1067" s="379"/>
      <c r="S1067" s="379"/>
      <c r="T1067" s="379"/>
      <c r="U1067" s="105"/>
      <c r="V1067" s="105"/>
      <c r="W1067" s="105"/>
      <c r="X1067" s="105"/>
      <c r="Y1067" s="5"/>
      <c r="Z1067" s="5"/>
      <c r="AA1067" s="5"/>
      <c r="AB1067" s="5"/>
      <c r="AC1067" s="5"/>
      <c r="AD1067" s="5"/>
      <c r="AE1067" s="5"/>
      <c r="AF1067" s="5"/>
      <c r="AG1067" s="5"/>
      <c r="AH1067" s="32"/>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c r="BU1067" s="5"/>
    </row>
    <row r="1068" spans="1:73" hidden="1" x14ac:dyDescent="0.25">
      <c r="A1068" s="5"/>
      <c r="B1068" s="5"/>
      <c r="C1068" s="32" t="s">
        <v>2467</v>
      </c>
      <c r="D1068" s="5"/>
      <c r="E1068" s="5"/>
      <c r="F1068" s="5"/>
      <c r="G1068" s="5"/>
      <c r="H1068" s="5"/>
      <c r="I1068" s="5"/>
      <c r="J1068" s="5"/>
      <c r="K1068" s="5"/>
      <c r="L1068" s="129"/>
      <c r="M1068" s="129"/>
      <c r="N1068" s="387"/>
      <c r="O1068" s="379"/>
      <c r="P1068" s="379"/>
      <c r="Q1068" s="379"/>
      <c r="R1068" s="379"/>
      <c r="S1068" s="379"/>
      <c r="T1068" s="379"/>
      <c r="U1068" s="105"/>
      <c r="V1068" s="105"/>
      <c r="W1068" s="105"/>
      <c r="X1068" s="10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c r="BU1068" s="5"/>
    </row>
    <row r="1069" spans="1:73" hidden="1" x14ac:dyDescent="0.25">
      <c r="A1069" s="5"/>
      <c r="B1069" s="5"/>
      <c r="C1069" s="32" t="s">
        <v>2468</v>
      </c>
      <c r="D1069" s="5"/>
      <c r="E1069" s="5"/>
      <c r="F1069" s="5"/>
      <c r="G1069" s="5"/>
      <c r="H1069" s="5"/>
      <c r="I1069" s="5"/>
      <c r="J1069" s="5"/>
      <c r="K1069" s="5"/>
      <c r="L1069" s="129"/>
      <c r="M1069" s="129"/>
      <c r="N1069" s="387"/>
      <c r="O1069" s="379"/>
      <c r="P1069" s="379"/>
      <c r="Q1069" s="379"/>
      <c r="R1069" s="379"/>
      <c r="S1069" s="379"/>
      <c r="T1069" s="379"/>
      <c r="U1069" s="105"/>
      <c r="V1069" s="105"/>
      <c r="W1069" s="105"/>
      <c r="X1069" s="10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c r="BU1069" s="5"/>
    </row>
    <row r="1070" spans="1:73" hidden="1" x14ac:dyDescent="0.25">
      <c r="A1070" s="5"/>
      <c r="B1070" s="5"/>
      <c r="C1070" s="32" t="s">
        <v>2469</v>
      </c>
      <c r="D1070" s="5"/>
      <c r="E1070" s="5"/>
      <c r="F1070" s="5"/>
      <c r="G1070" s="5"/>
      <c r="H1070" s="5"/>
      <c r="I1070" s="5"/>
      <c r="J1070" s="5"/>
      <c r="K1070" s="5"/>
      <c r="L1070" s="129"/>
      <c r="M1070" s="129"/>
      <c r="N1070" s="387"/>
      <c r="O1070" s="379"/>
      <c r="P1070" s="379"/>
      <c r="Q1070" s="379"/>
      <c r="R1070" s="379"/>
      <c r="S1070" s="379"/>
      <c r="T1070" s="379"/>
      <c r="U1070" s="105"/>
      <c r="V1070" s="105"/>
      <c r="W1070" s="105"/>
      <c r="X1070" s="10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c r="BU1070" s="5"/>
    </row>
    <row r="1071" spans="1:73" hidden="1" x14ac:dyDescent="0.25">
      <c r="A1071" s="5"/>
      <c r="B1071" s="5"/>
      <c r="C1071" s="32" t="s">
        <v>2470</v>
      </c>
      <c r="D1071" s="5"/>
      <c r="E1071" s="5"/>
      <c r="F1071" s="5"/>
      <c r="G1071" s="5"/>
      <c r="H1071" s="5"/>
      <c r="I1071" s="5"/>
      <c r="J1071" s="5"/>
      <c r="K1071" s="5"/>
      <c r="L1071" s="129"/>
      <c r="M1071" s="129"/>
      <c r="N1071" s="387"/>
      <c r="O1071" s="379"/>
      <c r="P1071" s="379"/>
      <c r="Q1071" s="379"/>
      <c r="R1071" s="379"/>
      <c r="S1071" s="379"/>
      <c r="T1071" s="379"/>
      <c r="U1071" s="105"/>
      <c r="V1071" s="105"/>
      <c r="W1071" s="105"/>
      <c r="X1071" s="10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c r="BU1071" s="5"/>
    </row>
    <row r="1072" spans="1:73" hidden="1" x14ac:dyDescent="0.25">
      <c r="A1072" s="5"/>
      <c r="B1072" s="5"/>
      <c r="C1072" s="32" t="s">
        <v>2471</v>
      </c>
      <c r="D1072" s="5"/>
      <c r="E1072" s="5"/>
      <c r="F1072" s="5"/>
      <c r="G1072" s="5"/>
      <c r="H1072" s="5"/>
      <c r="I1072" s="5"/>
      <c r="J1072" s="5"/>
      <c r="K1072" s="5"/>
      <c r="L1072" s="129"/>
      <c r="M1072" s="129"/>
      <c r="N1072" s="387"/>
      <c r="O1072" s="379"/>
      <c r="P1072" s="379"/>
      <c r="Q1072" s="379"/>
      <c r="R1072" s="379"/>
      <c r="S1072" s="379"/>
      <c r="T1072" s="379"/>
      <c r="U1072" s="105"/>
      <c r="V1072" s="105"/>
      <c r="W1072" s="105"/>
      <c r="X1072" s="10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c r="BU1072" s="5"/>
    </row>
    <row r="1073" spans="1:73" hidden="1" x14ac:dyDescent="0.25">
      <c r="A1073" s="5"/>
      <c r="B1073" s="5"/>
      <c r="C1073" s="32" t="s">
        <v>2472</v>
      </c>
      <c r="D1073" s="5"/>
      <c r="E1073" s="5"/>
      <c r="F1073" s="5"/>
      <c r="G1073" s="5"/>
      <c r="H1073" s="5"/>
      <c r="I1073" s="5"/>
      <c r="J1073" s="5"/>
      <c r="K1073" s="5"/>
      <c r="L1073" s="129"/>
      <c r="M1073" s="129"/>
      <c r="N1073" s="387"/>
      <c r="O1073" s="379"/>
      <c r="P1073" s="379"/>
      <c r="Q1073" s="379"/>
      <c r="R1073" s="379"/>
      <c r="S1073" s="379"/>
      <c r="T1073" s="379"/>
      <c r="U1073" s="105"/>
      <c r="V1073" s="105"/>
      <c r="W1073" s="105"/>
      <c r="X1073" s="10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c r="BU1073" s="5"/>
    </row>
    <row r="1074" spans="1:73" hidden="1" x14ac:dyDescent="0.25">
      <c r="A1074" s="5"/>
      <c r="B1074" s="5"/>
      <c r="C1074" s="32" t="s">
        <v>2473</v>
      </c>
      <c r="D1074" s="5"/>
      <c r="E1074" s="5"/>
      <c r="F1074" s="5"/>
      <c r="G1074" s="5"/>
      <c r="H1074" s="5"/>
      <c r="I1074" s="5"/>
      <c r="J1074" s="5"/>
      <c r="K1074" s="5"/>
      <c r="L1074" s="129"/>
      <c r="M1074" s="129"/>
      <c r="N1074" s="387"/>
      <c r="O1074" s="379"/>
      <c r="P1074" s="379"/>
      <c r="Q1074" s="379"/>
      <c r="R1074" s="379"/>
      <c r="S1074" s="379"/>
      <c r="T1074" s="379"/>
      <c r="U1074" s="105"/>
      <c r="V1074" s="105"/>
      <c r="W1074" s="105"/>
      <c r="X1074" s="10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c r="BU1074" s="5"/>
    </row>
    <row r="1075" spans="1:73" hidden="1" x14ac:dyDescent="0.25">
      <c r="A1075" s="5"/>
      <c r="B1075" s="5"/>
      <c r="C1075" s="32" t="s">
        <v>2474</v>
      </c>
      <c r="D1075" s="5"/>
      <c r="E1075" s="5"/>
      <c r="F1075" s="5"/>
      <c r="G1075" s="5"/>
      <c r="H1075" s="5"/>
      <c r="I1075" s="5"/>
      <c r="J1075" s="5"/>
      <c r="K1075" s="5"/>
      <c r="L1075" s="129"/>
      <c r="M1075" s="129"/>
      <c r="N1075" s="387"/>
      <c r="O1075" s="379"/>
      <c r="P1075" s="379"/>
      <c r="Q1075" s="379"/>
      <c r="R1075" s="379"/>
      <c r="S1075" s="379"/>
      <c r="T1075" s="379"/>
      <c r="U1075" s="105"/>
      <c r="V1075" s="105"/>
      <c r="W1075" s="105"/>
      <c r="X1075" s="10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c r="BU1075" s="5"/>
    </row>
    <row r="1076" spans="1:73" hidden="1" x14ac:dyDescent="0.25">
      <c r="A1076" s="5"/>
      <c r="B1076" s="5"/>
      <c r="C1076" s="32" t="s">
        <v>2475</v>
      </c>
      <c r="D1076" s="5"/>
      <c r="E1076" s="5"/>
      <c r="F1076" s="5"/>
      <c r="G1076" s="5"/>
      <c r="H1076" s="5"/>
      <c r="I1076" s="5"/>
      <c r="J1076" s="5"/>
      <c r="K1076" s="5"/>
      <c r="L1076" s="129"/>
      <c r="M1076" s="129"/>
      <c r="N1076" s="387"/>
      <c r="O1076" s="379"/>
      <c r="P1076" s="379"/>
      <c r="Q1076" s="379"/>
      <c r="R1076" s="379"/>
      <c r="S1076" s="379"/>
      <c r="T1076" s="379"/>
      <c r="U1076" s="105"/>
      <c r="V1076" s="105"/>
      <c r="W1076" s="105"/>
      <c r="X1076" s="10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c r="BU1076" s="5"/>
    </row>
    <row r="1077" spans="1:73" hidden="1" x14ac:dyDescent="0.25">
      <c r="A1077" s="5"/>
      <c r="B1077" s="5"/>
      <c r="C1077" s="32" t="s">
        <v>2476</v>
      </c>
      <c r="D1077" s="5"/>
      <c r="E1077" s="5"/>
      <c r="F1077" s="5"/>
      <c r="G1077" s="5"/>
      <c r="H1077" s="5"/>
      <c r="I1077" s="5"/>
      <c r="J1077" s="5"/>
      <c r="K1077" s="5"/>
      <c r="L1077" s="129"/>
      <c r="M1077" s="129"/>
      <c r="N1077" s="387"/>
      <c r="O1077" s="379"/>
      <c r="P1077" s="379"/>
      <c r="Q1077" s="379"/>
      <c r="R1077" s="379"/>
      <c r="S1077" s="379"/>
      <c r="T1077" s="379"/>
      <c r="U1077" s="105"/>
      <c r="V1077" s="105"/>
      <c r="W1077" s="105"/>
      <c r="X1077" s="10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c r="BU1077" s="5"/>
    </row>
    <row r="1078" spans="1:73" hidden="1" x14ac:dyDescent="0.25">
      <c r="A1078" s="5"/>
      <c r="B1078" s="5"/>
      <c r="C1078" s="32" t="s">
        <v>2477</v>
      </c>
      <c r="D1078" s="5"/>
      <c r="E1078" s="5"/>
      <c r="F1078" s="5"/>
      <c r="G1078" s="5"/>
      <c r="H1078" s="5"/>
      <c r="I1078" s="5"/>
      <c r="J1078" s="5"/>
      <c r="K1078" s="5"/>
      <c r="L1078" s="129"/>
      <c r="M1078" s="129"/>
      <c r="N1078" s="387"/>
      <c r="O1078" s="379"/>
      <c r="P1078" s="379"/>
      <c r="Q1078" s="379"/>
      <c r="R1078" s="379"/>
      <c r="S1078" s="379"/>
      <c r="T1078" s="379"/>
      <c r="U1078" s="105"/>
      <c r="V1078" s="105"/>
      <c r="W1078" s="105"/>
      <c r="X1078" s="10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c r="BU1078" s="5"/>
    </row>
    <row r="1079" spans="1:73" hidden="1" x14ac:dyDescent="0.25">
      <c r="A1079" s="5"/>
      <c r="B1079" s="5"/>
      <c r="C1079" s="32" t="s">
        <v>2478</v>
      </c>
      <c r="D1079" s="5"/>
      <c r="E1079" s="5"/>
      <c r="F1079" s="5"/>
      <c r="G1079" s="5"/>
      <c r="H1079" s="5"/>
      <c r="I1079" s="5"/>
      <c r="J1079" s="5"/>
      <c r="K1079" s="5"/>
      <c r="L1079" s="129"/>
      <c r="M1079" s="129"/>
      <c r="N1079" s="387"/>
      <c r="O1079" s="379"/>
      <c r="P1079" s="379"/>
      <c r="Q1079" s="379"/>
      <c r="R1079" s="379"/>
      <c r="S1079" s="379"/>
      <c r="T1079" s="379"/>
      <c r="U1079" s="105"/>
      <c r="V1079" s="105"/>
      <c r="W1079" s="105"/>
      <c r="X1079" s="10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c r="BU1079" s="5"/>
    </row>
    <row r="1080" spans="1:73" hidden="1" x14ac:dyDescent="0.25">
      <c r="A1080" s="5"/>
      <c r="B1080" s="5"/>
      <c r="C1080" s="32" t="s">
        <v>2479</v>
      </c>
      <c r="D1080" s="5"/>
      <c r="E1080" s="5"/>
      <c r="F1080" s="5"/>
      <c r="G1080" s="5"/>
      <c r="H1080" s="5"/>
      <c r="I1080" s="5"/>
      <c r="J1080" s="5"/>
      <c r="K1080" s="5"/>
      <c r="L1080" s="129"/>
      <c r="M1080" s="129"/>
      <c r="N1080" s="387"/>
      <c r="O1080" s="379"/>
      <c r="P1080" s="379"/>
      <c r="Q1080" s="379"/>
      <c r="R1080" s="379"/>
      <c r="S1080" s="379"/>
      <c r="T1080" s="379"/>
      <c r="U1080" s="105"/>
      <c r="V1080" s="105"/>
      <c r="W1080" s="105"/>
      <c r="X1080" s="10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c r="BU1080" s="5"/>
    </row>
    <row r="1081" spans="1:73" hidden="1" x14ac:dyDescent="0.25">
      <c r="A1081" s="5"/>
      <c r="B1081" s="5"/>
      <c r="C1081" s="32" t="s">
        <v>2480</v>
      </c>
      <c r="D1081" s="5"/>
      <c r="E1081" s="5"/>
      <c r="F1081" s="5"/>
      <c r="G1081" s="5"/>
      <c r="H1081" s="5"/>
      <c r="I1081" s="5"/>
      <c r="J1081" s="5"/>
      <c r="K1081" s="5"/>
      <c r="L1081" s="129"/>
      <c r="M1081" s="129"/>
      <c r="N1081" s="387"/>
      <c r="O1081" s="379"/>
      <c r="P1081" s="379"/>
      <c r="Q1081" s="379"/>
      <c r="R1081" s="379"/>
      <c r="S1081" s="379"/>
      <c r="T1081" s="379"/>
      <c r="U1081" s="105"/>
      <c r="V1081" s="105"/>
      <c r="W1081" s="105"/>
      <c r="X1081" s="10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c r="BU1081" s="5"/>
    </row>
    <row r="1082" spans="1:73" hidden="1" x14ac:dyDescent="0.25">
      <c r="A1082" s="5"/>
      <c r="B1082" s="5"/>
      <c r="C1082" s="32" t="s">
        <v>2481</v>
      </c>
      <c r="D1082" s="5"/>
      <c r="E1082" s="5"/>
      <c r="F1082" s="5"/>
      <c r="G1082" s="5"/>
      <c r="H1082" s="5"/>
      <c r="I1082" s="5"/>
      <c r="J1082" s="5"/>
      <c r="K1082" s="5"/>
      <c r="L1082" s="129"/>
      <c r="M1082" s="129"/>
      <c r="N1082" s="387"/>
      <c r="O1082" s="379"/>
      <c r="P1082" s="379"/>
      <c r="Q1082" s="379"/>
      <c r="R1082" s="379"/>
      <c r="S1082" s="379"/>
      <c r="T1082" s="379"/>
      <c r="U1082" s="105"/>
      <c r="V1082" s="105"/>
      <c r="W1082" s="105"/>
      <c r="X1082" s="10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c r="BT1082" s="5"/>
      <c r="BU1082" s="5"/>
    </row>
    <row r="1083" spans="1:73" hidden="1" x14ac:dyDescent="0.25">
      <c r="A1083" s="5"/>
      <c r="B1083" s="5"/>
      <c r="C1083" s="32" t="s">
        <v>2482</v>
      </c>
      <c r="D1083" s="5"/>
      <c r="E1083" s="5"/>
      <c r="F1083" s="5"/>
      <c r="G1083" s="5"/>
      <c r="H1083" s="5"/>
      <c r="I1083" s="5"/>
      <c r="J1083" s="5"/>
      <c r="K1083" s="5"/>
      <c r="L1083" s="129"/>
      <c r="M1083" s="129"/>
      <c r="N1083" s="387"/>
      <c r="O1083" s="379"/>
      <c r="P1083" s="379"/>
      <c r="Q1083" s="379"/>
      <c r="R1083" s="379"/>
      <c r="S1083" s="379"/>
      <c r="T1083" s="379"/>
      <c r="U1083" s="105"/>
      <c r="V1083" s="105"/>
      <c r="W1083" s="105"/>
      <c r="X1083" s="10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c r="BU1083" s="5"/>
    </row>
    <row r="1084" spans="1:73" hidden="1" x14ac:dyDescent="0.25">
      <c r="A1084" s="5"/>
      <c r="B1084" s="5"/>
      <c r="C1084" s="32" t="s">
        <v>2483</v>
      </c>
      <c r="D1084" s="5"/>
      <c r="E1084" s="5"/>
      <c r="F1084" s="5"/>
      <c r="G1084" s="5"/>
      <c r="H1084" s="5"/>
      <c r="I1084" s="5"/>
      <c r="J1084" s="5"/>
      <c r="K1084" s="5"/>
      <c r="L1084" s="129"/>
      <c r="M1084" s="129"/>
      <c r="N1084" s="387"/>
      <c r="O1084" s="379"/>
      <c r="P1084" s="379"/>
      <c r="Q1084" s="379"/>
      <c r="R1084" s="379"/>
      <c r="S1084" s="379"/>
      <c r="T1084" s="379"/>
      <c r="U1084" s="105"/>
      <c r="V1084" s="105"/>
      <c r="W1084" s="105"/>
      <c r="X1084" s="10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c r="BU1084" s="5"/>
    </row>
    <row r="1085" spans="1:73" hidden="1" x14ac:dyDescent="0.25">
      <c r="A1085" s="5"/>
      <c r="B1085" s="5"/>
      <c r="C1085" s="32" t="s">
        <v>2484</v>
      </c>
      <c r="D1085" s="5"/>
      <c r="E1085" s="5"/>
      <c r="F1085" s="5"/>
      <c r="G1085" s="5"/>
      <c r="H1085" s="5"/>
      <c r="I1085" s="5"/>
      <c r="J1085" s="5"/>
      <c r="K1085" s="5"/>
      <c r="L1085" s="129"/>
      <c r="M1085" s="129"/>
      <c r="N1085" s="387"/>
      <c r="O1085" s="379"/>
      <c r="P1085" s="379"/>
      <c r="Q1085" s="379"/>
      <c r="R1085" s="379"/>
      <c r="S1085" s="379"/>
      <c r="T1085" s="379"/>
      <c r="U1085" s="105"/>
      <c r="V1085" s="105"/>
      <c r="W1085" s="105"/>
      <c r="X1085" s="10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c r="BU1085" s="5"/>
    </row>
    <row r="1086" spans="1:73" hidden="1" x14ac:dyDescent="0.25">
      <c r="A1086" s="5"/>
      <c r="B1086" s="5"/>
      <c r="C1086" s="32" t="s">
        <v>2485</v>
      </c>
      <c r="D1086" s="5"/>
      <c r="E1086" s="5"/>
      <c r="F1086" s="5"/>
      <c r="G1086" s="5"/>
      <c r="H1086" s="5"/>
      <c r="I1086" s="5"/>
      <c r="J1086" s="5"/>
      <c r="K1086" s="5"/>
      <c r="L1086" s="129"/>
      <c r="M1086" s="129"/>
      <c r="N1086" s="387"/>
      <c r="O1086" s="379"/>
      <c r="P1086" s="379"/>
      <c r="Q1086" s="379"/>
      <c r="R1086" s="379"/>
      <c r="S1086" s="379"/>
      <c r="T1086" s="379"/>
      <c r="U1086" s="105"/>
      <c r="V1086" s="105"/>
      <c r="W1086" s="105"/>
      <c r="X1086" s="10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c r="BT1086" s="5"/>
      <c r="BU1086" s="5"/>
    </row>
    <row r="1087" spans="1:73" hidden="1" x14ac:dyDescent="0.25">
      <c r="A1087" s="5"/>
      <c r="B1087" s="5"/>
      <c r="C1087" s="32" t="s">
        <v>2486</v>
      </c>
      <c r="D1087" s="5"/>
      <c r="E1087" s="5"/>
      <c r="F1087" s="5"/>
      <c r="G1087" s="5"/>
      <c r="H1087" s="5"/>
      <c r="I1087" s="5"/>
      <c r="J1087" s="5"/>
      <c r="K1087" s="5"/>
      <c r="L1087" s="129"/>
      <c r="M1087" s="129"/>
      <c r="N1087" s="387"/>
      <c r="O1087" s="379"/>
      <c r="P1087" s="379"/>
      <c r="Q1087" s="379"/>
      <c r="R1087" s="379"/>
      <c r="S1087" s="379"/>
      <c r="T1087" s="379"/>
      <c r="U1087" s="105"/>
      <c r="V1087" s="105"/>
      <c r="W1087" s="105"/>
      <c r="X1087" s="10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c r="BU1087" s="5"/>
    </row>
    <row r="1088" spans="1:73" hidden="1" x14ac:dyDescent="0.25">
      <c r="A1088" s="5"/>
      <c r="B1088" s="5"/>
      <c r="C1088" s="107" t="s">
        <v>2487</v>
      </c>
      <c r="D1088" s="5"/>
      <c r="E1088" s="5"/>
      <c r="F1088" s="5"/>
      <c r="G1088" s="5"/>
      <c r="H1088" s="5"/>
      <c r="I1088" s="5"/>
      <c r="J1088" s="5"/>
      <c r="K1088" s="5"/>
      <c r="L1088" s="129"/>
      <c r="M1088" s="129"/>
      <c r="N1088" s="387"/>
      <c r="O1088" s="379"/>
      <c r="P1088" s="379"/>
      <c r="Q1088" s="379"/>
      <c r="R1088" s="379"/>
      <c r="S1088" s="379"/>
      <c r="T1088" s="379"/>
      <c r="U1088" s="105"/>
      <c r="V1088" s="105"/>
      <c r="W1088" s="105"/>
      <c r="X1088" s="10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c r="BT1088" s="5"/>
      <c r="BU1088" s="5"/>
    </row>
    <row r="1089" spans="1:73" hidden="1" x14ac:dyDescent="0.25">
      <c r="A1089" s="5"/>
      <c r="B1089" s="5"/>
      <c r="C1089" s="32" t="s">
        <v>2488</v>
      </c>
      <c r="D1089" s="5"/>
      <c r="E1089" s="5"/>
      <c r="F1089" s="5"/>
      <c r="G1089" s="5"/>
      <c r="H1089" s="5"/>
      <c r="I1089" s="5"/>
      <c r="J1089" s="5"/>
      <c r="K1089" s="5"/>
      <c r="L1089" s="129"/>
      <c r="M1089" s="129"/>
      <c r="N1089" s="387"/>
      <c r="O1089" s="379"/>
      <c r="P1089" s="379"/>
      <c r="Q1089" s="379"/>
      <c r="R1089" s="379"/>
      <c r="S1089" s="379"/>
      <c r="T1089" s="379"/>
      <c r="U1089" s="105"/>
      <c r="V1089" s="105"/>
      <c r="W1089" s="105"/>
      <c r="X1089" s="10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c r="BU1089" s="5"/>
    </row>
    <row r="1090" spans="1:73" hidden="1" x14ac:dyDescent="0.25">
      <c r="A1090" s="5"/>
      <c r="B1090" s="5"/>
      <c r="C1090" s="32" t="s">
        <v>2489</v>
      </c>
      <c r="D1090" s="5"/>
      <c r="E1090" s="5"/>
      <c r="F1090" s="5"/>
      <c r="G1090" s="5"/>
      <c r="H1090" s="5"/>
      <c r="I1090" s="5"/>
      <c r="J1090" s="5"/>
      <c r="K1090" s="5"/>
      <c r="L1090" s="129"/>
      <c r="M1090" s="129"/>
      <c r="N1090" s="387"/>
      <c r="O1090" s="379"/>
      <c r="P1090" s="379"/>
      <c r="Q1090" s="379"/>
      <c r="R1090" s="379"/>
      <c r="S1090" s="379"/>
      <c r="T1090" s="379"/>
      <c r="U1090" s="105"/>
      <c r="V1090" s="105"/>
      <c r="W1090" s="105"/>
      <c r="X1090" s="10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c r="BU1090" s="5"/>
    </row>
    <row r="1091" spans="1:73" hidden="1" x14ac:dyDescent="0.25">
      <c r="A1091" s="5"/>
      <c r="B1091" s="5"/>
      <c r="C1091" s="32" t="s">
        <v>2490</v>
      </c>
      <c r="D1091" s="5"/>
      <c r="E1091" s="5"/>
      <c r="F1091" s="5"/>
      <c r="G1091" s="5"/>
      <c r="H1091" s="5"/>
      <c r="I1091" s="5"/>
      <c r="J1091" s="5"/>
      <c r="K1091" s="5"/>
      <c r="L1091" s="129"/>
      <c r="M1091" s="129"/>
      <c r="N1091" s="387"/>
      <c r="O1091" s="379"/>
      <c r="P1091" s="379"/>
      <c r="Q1091" s="379"/>
      <c r="R1091" s="379"/>
      <c r="S1091" s="379"/>
      <c r="T1091" s="379"/>
      <c r="U1091" s="105"/>
      <c r="V1091" s="105"/>
      <c r="W1091" s="105"/>
      <c r="X1091" s="10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c r="BU1091" s="5"/>
    </row>
    <row r="1092" spans="1:73" hidden="1" x14ac:dyDescent="0.25">
      <c r="A1092" s="5"/>
      <c r="B1092" s="5"/>
      <c r="C1092" s="32" t="s">
        <v>2491</v>
      </c>
      <c r="D1092" s="5"/>
      <c r="E1092" s="5"/>
      <c r="F1092" s="5"/>
      <c r="G1092" s="5"/>
      <c r="H1092" s="5"/>
      <c r="I1092" s="5"/>
      <c r="J1092" s="5"/>
      <c r="K1092" s="5"/>
      <c r="L1092" s="129"/>
      <c r="M1092" s="129"/>
      <c r="N1092" s="387"/>
      <c r="O1092" s="379"/>
      <c r="P1092" s="379"/>
      <c r="Q1092" s="379"/>
      <c r="R1092" s="379"/>
      <c r="S1092" s="379"/>
      <c r="T1092" s="379"/>
      <c r="U1092" s="105"/>
      <c r="V1092" s="105"/>
      <c r="W1092" s="105"/>
      <c r="X1092" s="10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c r="BU1092" s="5"/>
    </row>
    <row r="1093" spans="1:73" hidden="1" x14ac:dyDescent="0.25">
      <c r="A1093" s="5"/>
      <c r="B1093" s="5"/>
      <c r="C1093" s="32" t="s">
        <v>2492</v>
      </c>
      <c r="D1093" s="5"/>
      <c r="E1093" s="5"/>
      <c r="F1093" s="5"/>
      <c r="G1093" s="5"/>
      <c r="H1093" s="5"/>
      <c r="I1093" s="5"/>
      <c r="J1093" s="5"/>
      <c r="K1093" s="5"/>
      <c r="L1093" s="129"/>
      <c r="M1093" s="129"/>
      <c r="N1093" s="387"/>
      <c r="O1093" s="379"/>
      <c r="P1093" s="379"/>
      <c r="Q1093" s="379"/>
      <c r="R1093" s="379"/>
      <c r="S1093" s="379"/>
      <c r="T1093" s="379"/>
      <c r="U1093" s="105"/>
      <c r="V1093" s="105"/>
      <c r="W1093" s="105"/>
      <c r="X1093" s="10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c r="BT1093" s="5"/>
      <c r="BU1093" s="5"/>
    </row>
    <row r="1094" spans="1:73" hidden="1" x14ac:dyDescent="0.25">
      <c r="A1094" s="5"/>
      <c r="B1094" s="5"/>
      <c r="C1094" s="32" t="s">
        <v>2493</v>
      </c>
      <c r="D1094" s="5"/>
      <c r="E1094" s="5"/>
      <c r="F1094" s="5"/>
      <c r="G1094" s="5"/>
      <c r="H1094" s="5"/>
      <c r="I1094" s="5"/>
      <c r="J1094" s="5"/>
      <c r="K1094" s="5"/>
      <c r="L1094" s="129"/>
      <c r="M1094" s="129"/>
      <c r="N1094" s="387"/>
      <c r="O1094" s="379"/>
      <c r="P1094" s="379"/>
      <c r="Q1094" s="379"/>
      <c r="R1094" s="379"/>
      <c r="S1094" s="379"/>
      <c r="T1094" s="379"/>
      <c r="U1094" s="105"/>
      <c r="V1094" s="105"/>
      <c r="W1094" s="105"/>
      <c r="X1094" s="10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c r="BU1094" s="5"/>
    </row>
    <row r="1095" spans="1:73" hidden="1" x14ac:dyDescent="0.25">
      <c r="A1095" s="5"/>
      <c r="B1095" s="5"/>
      <c r="C1095" s="32" t="s">
        <v>2494</v>
      </c>
      <c r="D1095" s="5"/>
      <c r="E1095" s="5"/>
      <c r="F1095" s="5"/>
      <c r="G1095" s="5"/>
      <c r="H1095" s="5"/>
      <c r="I1095" s="5"/>
      <c r="J1095" s="5"/>
      <c r="K1095" s="5"/>
      <c r="L1095" s="129"/>
      <c r="M1095" s="129"/>
      <c r="N1095" s="387"/>
      <c r="O1095" s="379"/>
      <c r="P1095" s="379"/>
      <c r="Q1095" s="379"/>
      <c r="R1095" s="379"/>
      <c r="S1095" s="379"/>
      <c r="T1095" s="379"/>
      <c r="U1095" s="105"/>
      <c r="V1095" s="105"/>
      <c r="W1095" s="105"/>
      <c r="X1095" s="10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c r="BT1095" s="5"/>
      <c r="BU1095" s="5"/>
    </row>
    <row r="1096" spans="1:73" hidden="1" x14ac:dyDescent="0.25">
      <c r="A1096" s="5"/>
      <c r="B1096" s="5"/>
      <c r="C1096" s="32" t="s">
        <v>2495</v>
      </c>
      <c r="D1096" s="5"/>
      <c r="E1096" s="5"/>
      <c r="F1096" s="5"/>
      <c r="G1096" s="5"/>
      <c r="H1096" s="5"/>
      <c r="I1096" s="5"/>
      <c r="J1096" s="5"/>
      <c r="K1096" s="5"/>
      <c r="L1096" s="129"/>
      <c r="M1096" s="129"/>
      <c r="N1096" s="387"/>
      <c r="O1096" s="379"/>
      <c r="P1096" s="379"/>
      <c r="Q1096" s="379"/>
      <c r="R1096" s="379"/>
      <c r="S1096" s="379"/>
      <c r="T1096" s="379"/>
      <c r="U1096" s="105"/>
      <c r="V1096" s="105"/>
      <c r="W1096" s="105"/>
      <c r="X1096" s="10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c r="BU1096" s="5"/>
    </row>
    <row r="1097" spans="1:73" hidden="1" x14ac:dyDescent="0.25">
      <c r="A1097" s="5"/>
      <c r="B1097" s="5"/>
      <c r="C1097" s="32" t="s">
        <v>2496</v>
      </c>
      <c r="D1097" s="5"/>
      <c r="E1097" s="5"/>
      <c r="F1097" s="5"/>
      <c r="G1097" s="5"/>
      <c r="H1097" s="5"/>
      <c r="I1097" s="5"/>
      <c r="J1097" s="5"/>
      <c r="K1097" s="5"/>
      <c r="L1097" s="129"/>
      <c r="M1097" s="129"/>
      <c r="N1097" s="387"/>
      <c r="O1097" s="379"/>
      <c r="P1097" s="379"/>
      <c r="Q1097" s="379"/>
      <c r="R1097" s="379"/>
      <c r="S1097" s="379"/>
      <c r="T1097" s="379"/>
      <c r="U1097" s="105"/>
      <c r="V1097" s="105"/>
      <c r="W1097" s="105"/>
      <c r="X1097" s="10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c r="BU1097" s="5"/>
    </row>
    <row r="1098" spans="1:73" hidden="1" x14ac:dyDescent="0.25">
      <c r="A1098" s="5"/>
      <c r="B1098" s="5"/>
      <c r="C1098" s="32" t="s">
        <v>2497</v>
      </c>
      <c r="D1098" s="5"/>
      <c r="E1098" s="5"/>
      <c r="F1098" s="5"/>
      <c r="G1098" s="5"/>
      <c r="H1098" s="5"/>
      <c r="I1098" s="5"/>
      <c r="J1098" s="5"/>
      <c r="K1098" s="5"/>
      <c r="L1098" s="129"/>
      <c r="M1098" s="129"/>
      <c r="N1098" s="387"/>
      <c r="O1098" s="379"/>
      <c r="P1098" s="379"/>
      <c r="Q1098" s="379"/>
      <c r="R1098" s="379"/>
      <c r="S1098" s="379"/>
      <c r="T1098" s="379"/>
      <c r="U1098" s="105"/>
      <c r="V1098" s="105"/>
      <c r="W1098" s="105"/>
      <c r="X1098" s="10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c r="BU1098" s="5"/>
    </row>
    <row r="1099" spans="1:73" hidden="1" x14ac:dyDescent="0.25">
      <c r="A1099" s="5"/>
      <c r="B1099" s="5"/>
      <c r="C1099" s="32" t="s">
        <v>2498</v>
      </c>
      <c r="D1099" s="5"/>
      <c r="E1099" s="5"/>
      <c r="F1099" s="5"/>
      <c r="G1099" s="5"/>
      <c r="H1099" s="5"/>
      <c r="I1099" s="5"/>
      <c r="J1099" s="5"/>
      <c r="K1099" s="5"/>
      <c r="L1099" s="129"/>
      <c r="M1099" s="129"/>
      <c r="N1099" s="387"/>
      <c r="O1099" s="379"/>
      <c r="P1099" s="379"/>
      <c r="Q1099" s="379"/>
      <c r="R1099" s="379"/>
      <c r="S1099" s="379"/>
      <c r="T1099" s="379"/>
      <c r="U1099" s="105"/>
      <c r="V1099" s="105"/>
      <c r="W1099" s="105"/>
      <c r="X1099" s="10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c r="BU1099" s="5"/>
    </row>
    <row r="1100" spans="1:73" hidden="1" x14ac:dyDescent="0.25">
      <c r="A1100" s="5"/>
      <c r="B1100" s="5"/>
      <c r="C1100" s="32" t="s">
        <v>2499</v>
      </c>
      <c r="D1100" s="5"/>
      <c r="E1100" s="5"/>
      <c r="F1100" s="5"/>
      <c r="G1100" s="5"/>
      <c r="H1100" s="5"/>
      <c r="I1100" s="5"/>
      <c r="J1100" s="5"/>
      <c r="K1100" s="5"/>
      <c r="L1100" s="129"/>
      <c r="M1100" s="129"/>
      <c r="N1100" s="387"/>
      <c r="O1100" s="379"/>
      <c r="P1100" s="379"/>
      <c r="Q1100" s="379"/>
      <c r="R1100" s="379"/>
      <c r="S1100" s="379"/>
      <c r="T1100" s="379"/>
      <c r="U1100" s="105"/>
      <c r="V1100" s="105"/>
      <c r="W1100" s="105"/>
      <c r="X1100" s="10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c r="BU1100" s="5"/>
    </row>
    <row r="1101" spans="1:73" hidden="1" x14ac:dyDescent="0.25">
      <c r="A1101" s="5"/>
      <c r="B1101" s="5"/>
      <c r="C1101" s="32" t="s">
        <v>2500</v>
      </c>
      <c r="D1101" s="5"/>
      <c r="E1101" s="5"/>
      <c r="F1101" s="5"/>
      <c r="G1101" s="5"/>
      <c r="H1101" s="5"/>
      <c r="I1101" s="5"/>
      <c r="J1101" s="5"/>
      <c r="K1101" s="5"/>
      <c r="L1101" s="129"/>
      <c r="M1101" s="129"/>
      <c r="N1101" s="387"/>
      <c r="O1101" s="379"/>
      <c r="P1101" s="379"/>
      <c r="Q1101" s="379"/>
      <c r="R1101" s="379"/>
      <c r="S1101" s="379"/>
      <c r="T1101" s="379"/>
      <c r="U1101" s="105"/>
      <c r="V1101" s="105"/>
      <c r="W1101" s="105"/>
      <c r="X1101" s="10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c r="BU1101" s="5"/>
    </row>
    <row r="1102" spans="1:73" hidden="1" x14ac:dyDescent="0.25">
      <c r="A1102" s="5"/>
      <c r="B1102" s="5"/>
      <c r="C1102" s="32" t="s">
        <v>2501</v>
      </c>
      <c r="D1102" s="5"/>
      <c r="E1102" s="5"/>
      <c r="F1102" s="5"/>
      <c r="G1102" s="5"/>
      <c r="H1102" s="5"/>
      <c r="I1102" s="5"/>
      <c r="J1102" s="5"/>
      <c r="K1102" s="5"/>
      <c r="L1102" s="129"/>
      <c r="M1102" s="129"/>
      <c r="N1102" s="387"/>
      <c r="O1102" s="379"/>
      <c r="P1102" s="379"/>
      <c r="Q1102" s="379"/>
      <c r="R1102" s="379"/>
      <c r="S1102" s="379"/>
      <c r="T1102" s="379"/>
      <c r="U1102" s="105"/>
      <c r="V1102" s="105"/>
      <c r="W1102" s="105"/>
      <c r="X1102" s="10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c r="BT1102" s="5"/>
      <c r="BU1102" s="5"/>
    </row>
    <row r="1103" spans="1:73" hidden="1" x14ac:dyDescent="0.25">
      <c r="A1103" s="5"/>
      <c r="B1103" s="5"/>
      <c r="C1103" s="32" t="s">
        <v>2502</v>
      </c>
      <c r="D1103" s="5"/>
      <c r="E1103" s="5"/>
      <c r="F1103" s="5"/>
      <c r="G1103" s="5"/>
      <c r="H1103" s="5"/>
      <c r="I1103" s="5"/>
      <c r="J1103" s="5"/>
      <c r="K1103" s="5"/>
      <c r="L1103" s="129"/>
      <c r="M1103" s="129"/>
      <c r="N1103" s="387"/>
      <c r="O1103" s="379"/>
      <c r="P1103" s="379"/>
      <c r="Q1103" s="379"/>
      <c r="R1103" s="379"/>
      <c r="S1103" s="379"/>
      <c r="T1103" s="379"/>
      <c r="U1103" s="105"/>
      <c r="V1103" s="105"/>
      <c r="W1103" s="105"/>
      <c r="X1103" s="10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c r="BU1103" s="5"/>
    </row>
    <row r="1104" spans="1:73" hidden="1" x14ac:dyDescent="0.25">
      <c r="A1104" s="5"/>
      <c r="B1104" s="5"/>
      <c r="C1104" s="32" t="s">
        <v>2503</v>
      </c>
      <c r="D1104" s="5"/>
      <c r="E1104" s="5"/>
      <c r="F1104" s="5"/>
      <c r="G1104" s="5"/>
      <c r="H1104" s="5"/>
      <c r="I1104" s="5"/>
      <c r="J1104" s="5"/>
      <c r="K1104" s="5"/>
      <c r="L1104" s="129"/>
      <c r="M1104" s="129"/>
      <c r="N1104" s="387"/>
      <c r="O1104" s="379"/>
      <c r="P1104" s="379"/>
      <c r="Q1104" s="379"/>
      <c r="R1104" s="379"/>
      <c r="S1104" s="379"/>
      <c r="T1104" s="379"/>
      <c r="U1104" s="105"/>
      <c r="V1104" s="105"/>
      <c r="W1104" s="105"/>
      <c r="X1104" s="10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c r="BU1104" s="5"/>
    </row>
    <row r="1105" spans="1:73" hidden="1" x14ac:dyDescent="0.25">
      <c r="A1105" s="5"/>
      <c r="B1105" s="5"/>
      <c r="C1105" s="32" t="s">
        <v>2504</v>
      </c>
      <c r="D1105" s="5"/>
      <c r="E1105" s="5"/>
      <c r="F1105" s="5"/>
      <c r="G1105" s="5"/>
      <c r="H1105" s="5"/>
      <c r="I1105" s="5"/>
      <c r="J1105" s="5"/>
      <c r="K1105" s="5"/>
      <c r="L1105" s="129"/>
      <c r="M1105" s="129"/>
      <c r="N1105" s="387"/>
      <c r="O1105" s="379"/>
      <c r="P1105" s="379"/>
      <c r="Q1105" s="379"/>
      <c r="R1105" s="379"/>
      <c r="S1105" s="379"/>
      <c r="T1105" s="379"/>
      <c r="U1105" s="105"/>
      <c r="V1105" s="105"/>
      <c r="W1105" s="105"/>
      <c r="X1105" s="10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c r="BU1105" s="5"/>
    </row>
    <row r="1106" spans="1:73" hidden="1" x14ac:dyDescent="0.25">
      <c r="A1106" s="5"/>
      <c r="B1106" s="5"/>
      <c r="C1106" s="107" t="s">
        <v>2505</v>
      </c>
      <c r="D1106" s="5"/>
      <c r="E1106" s="5"/>
      <c r="F1106" s="5"/>
      <c r="G1106" s="5"/>
      <c r="H1106" s="5"/>
      <c r="I1106" s="5"/>
      <c r="J1106" s="5"/>
      <c r="K1106" s="5"/>
      <c r="L1106" s="129"/>
      <c r="M1106" s="129"/>
      <c r="N1106" s="387"/>
      <c r="O1106" s="379"/>
      <c r="P1106" s="379"/>
      <c r="Q1106" s="379"/>
      <c r="R1106" s="379"/>
      <c r="S1106" s="379"/>
      <c r="T1106" s="379"/>
      <c r="U1106" s="105"/>
      <c r="V1106" s="105"/>
      <c r="W1106" s="105"/>
      <c r="X1106" s="10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row>
    <row r="1107" spans="1:73" hidden="1" x14ac:dyDescent="0.25">
      <c r="A1107" s="5"/>
      <c r="B1107" s="5"/>
      <c r="C1107" s="32" t="s">
        <v>2506</v>
      </c>
      <c r="D1107" s="5"/>
      <c r="E1107" s="5"/>
      <c r="F1107" s="5"/>
      <c r="G1107" s="5"/>
      <c r="H1107" s="5"/>
      <c r="I1107" s="5"/>
      <c r="J1107" s="5"/>
      <c r="K1107" s="5"/>
      <c r="L1107" s="129"/>
      <c r="M1107" s="129"/>
      <c r="N1107" s="387"/>
      <c r="O1107" s="379"/>
      <c r="P1107" s="379"/>
      <c r="Q1107" s="379"/>
      <c r="R1107" s="379"/>
      <c r="S1107" s="379"/>
      <c r="T1107" s="379"/>
      <c r="U1107" s="105"/>
      <c r="V1107" s="105"/>
      <c r="W1107" s="105"/>
      <c r="X1107" s="10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row>
    <row r="1108" spans="1:73" hidden="1" x14ac:dyDescent="0.25">
      <c r="A1108" s="5"/>
      <c r="B1108" s="5"/>
      <c r="C1108" s="32" t="s">
        <v>2507</v>
      </c>
      <c r="D1108" s="5"/>
      <c r="E1108" s="5"/>
      <c r="F1108" s="5"/>
      <c r="G1108" s="5"/>
      <c r="H1108" s="5"/>
      <c r="I1108" s="5"/>
      <c r="J1108" s="5"/>
      <c r="K1108" s="5"/>
      <c r="L1108" s="129"/>
      <c r="M1108" s="129"/>
      <c r="N1108" s="387"/>
      <c r="O1108" s="379"/>
      <c r="P1108" s="379"/>
      <c r="Q1108" s="379"/>
      <c r="R1108" s="379"/>
      <c r="S1108" s="379"/>
      <c r="T1108" s="379"/>
      <c r="U1108" s="105"/>
      <c r="V1108" s="105"/>
      <c r="W1108" s="105"/>
      <c r="X1108" s="10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c r="BT1108" s="5"/>
      <c r="BU1108" s="5"/>
    </row>
    <row r="1109" spans="1:73" hidden="1" x14ac:dyDescent="0.25">
      <c r="A1109" s="5"/>
      <c r="B1109" s="5"/>
      <c r="C1109" s="32" t="s">
        <v>2508</v>
      </c>
      <c r="D1109" s="5"/>
      <c r="E1109" s="5"/>
      <c r="F1109" s="5"/>
      <c r="G1109" s="5"/>
      <c r="H1109" s="5"/>
      <c r="I1109" s="5"/>
      <c r="J1109" s="5"/>
      <c r="K1109" s="5"/>
      <c r="L1109" s="129"/>
      <c r="M1109" s="129"/>
      <c r="N1109" s="387"/>
      <c r="O1109" s="379"/>
      <c r="P1109" s="379"/>
      <c r="Q1109" s="379"/>
      <c r="R1109" s="379"/>
      <c r="S1109" s="379"/>
      <c r="T1109" s="379"/>
      <c r="U1109" s="105"/>
      <c r="V1109" s="105"/>
      <c r="W1109" s="105"/>
      <c r="X1109" s="10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c r="BT1109" s="5"/>
      <c r="BU1109" s="5"/>
    </row>
    <row r="1110" spans="1:73" hidden="1" x14ac:dyDescent="0.25">
      <c r="A1110" s="5"/>
      <c r="B1110" s="5"/>
      <c r="C1110" s="32" t="s">
        <v>2509</v>
      </c>
      <c r="D1110" s="5"/>
      <c r="E1110" s="5"/>
      <c r="F1110" s="5"/>
      <c r="G1110" s="5"/>
      <c r="H1110" s="5"/>
      <c r="I1110" s="5"/>
      <c r="J1110" s="5"/>
      <c r="K1110" s="5"/>
      <c r="L1110" s="129"/>
      <c r="M1110" s="129"/>
      <c r="N1110" s="387"/>
      <c r="O1110" s="379"/>
      <c r="P1110" s="379"/>
      <c r="Q1110" s="379"/>
      <c r="R1110" s="379"/>
      <c r="S1110" s="379"/>
      <c r="T1110" s="379"/>
      <c r="U1110" s="105"/>
      <c r="V1110" s="105"/>
      <c r="W1110" s="105"/>
      <c r="X1110" s="10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c r="BU1110" s="5"/>
    </row>
    <row r="1111" spans="1:73" hidden="1" x14ac:dyDescent="0.25">
      <c r="A1111" s="5"/>
      <c r="B1111" s="5"/>
      <c r="C1111" s="32" t="s">
        <v>2510</v>
      </c>
      <c r="D1111" s="5"/>
      <c r="E1111" s="5"/>
      <c r="F1111" s="5"/>
      <c r="G1111" s="5"/>
      <c r="H1111" s="5"/>
      <c r="I1111" s="5"/>
      <c r="J1111" s="5"/>
      <c r="K1111" s="5"/>
      <c r="L1111" s="129"/>
      <c r="M1111" s="129"/>
      <c r="N1111" s="387"/>
      <c r="O1111" s="379"/>
      <c r="P1111" s="379"/>
      <c r="Q1111" s="379"/>
      <c r="R1111" s="379"/>
      <c r="S1111" s="379"/>
      <c r="T1111" s="379"/>
      <c r="U1111" s="105"/>
      <c r="V1111" s="105"/>
      <c r="W1111" s="105"/>
      <c r="X1111" s="10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c r="BU1111" s="5"/>
    </row>
    <row r="1112" spans="1:73" hidden="1" x14ac:dyDescent="0.25">
      <c r="A1112" s="5"/>
      <c r="B1112" s="5"/>
      <c r="C1112" s="32" t="s">
        <v>2511</v>
      </c>
      <c r="D1112" s="5"/>
      <c r="E1112" s="5"/>
      <c r="F1112" s="5"/>
      <c r="G1112" s="5"/>
      <c r="H1112" s="5"/>
      <c r="I1112" s="5"/>
      <c r="J1112" s="5"/>
      <c r="K1112" s="5"/>
      <c r="L1112" s="129"/>
      <c r="M1112" s="129"/>
      <c r="N1112" s="387"/>
      <c r="O1112" s="379"/>
      <c r="P1112" s="379"/>
      <c r="Q1112" s="379"/>
      <c r="R1112" s="379"/>
      <c r="S1112" s="379"/>
      <c r="T1112" s="379"/>
      <c r="U1112" s="105"/>
      <c r="V1112" s="105"/>
      <c r="W1112" s="105"/>
      <c r="X1112" s="10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c r="BT1112" s="5"/>
      <c r="BU1112" s="5"/>
    </row>
    <row r="1113" spans="1:73" hidden="1" x14ac:dyDescent="0.25">
      <c r="A1113" s="5"/>
      <c r="B1113" s="5"/>
      <c r="C1113" s="32" t="s">
        <v>2512</v>
      </c>
      <c r="D1113" s="5"/>
      <c r="E1113" s="5"/>
      <c r="F1113" s="5"/>
      <c r="G1113" s="5"/>
      <c r="H1113" s="5"/>
      <c r="I1113" s="5"/>
      <c r="J1113" s="5"/>
      <c r="K1113" s="5"/>
      <c r="L1113" s="129"/>
      <c r="M1113" s="129"/>
      <c r="N1113" s="387"/>
      <c r="O1113" s="379"/>
      <c r="P1113" s="379"/>
      <c r="Q1113" s="379"/>
      <c r="R1113" s="379"/>
      <c r="S1113" s="379"/>
      <c r="T1113" s="379"/>
      <c r="U1113" s="105"/>
      <c r="V1113" s="105"/>
      <c r="W1113" s="105"/>
      <c r="X1113" s="10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c r="BU1113" s="5"/>
    </row>
    <row r="1114" spans="1:73" hidden="1" x14ac:dyDescent="0.25">
      <c r="A1114" s="5"/>
      <c r="B1114" s="5"/>
      <c r="C1114" s="32" t="s">
        <v>2513</v>
      </c>
      <c r="D1114" s="5"/>
      <c r="E1114" s="5"/>
      <c r="F1114" s="5"/>
      <c r="G1114" s="5"/>
      <c r="H1114" s="5"/>
      <c r="I1114" s="5"/>
      <c r="J1114" s="5"/>
      <c r="K1114" s="5"/>
      <c r="L1114" s="129"/>
      <c r="M1114" s="129"/>
      <c r="N1114" s="387"/>
      <c r="O1114" s="379"/>
      <c r="P1114" s="379"/>
      <c r="Q1114" s="379"/>
      <c r="R1114" s="379"/>
      <c r="S1114" s="379"/>
      <c r="T1114" s="379"/>
      <c r="U1114" s="105"/>
      <c r="V1114" s="105"/>
      <c r="W1114" s="105"/>
      <c r="X1114" s="10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c r="BT1114" s="5"/>
      <c r="BU1114" s="5"/>
    </row>
    <row r="1115" spans="1:73" hidden="1" x14ac:dyDescent="0.25">
      <c r="A1115" s="5"/>
      <c r="B1115" s="5"/>
      <c r="C1115" s="32" t="s">
        <v>2514</v>
      </c>
      <c r="D1115" s="5"/>
      <c r="E1115" s="5"/>
      <c r="F1115" s="5"/>
      <c r="G1115" s="5"/>
      <c r="H1115" s="5"/>
      <c r="I1115" s="5"/>
      <c r="J1115" s="5"/>
      <c r="K1115" s="5"/>
      <c r="L1115" s="129"/>
      <c r="M1115" s="129"/>
      <c r="N1115" s="387"/>
      <c r="O1115" s="379"/>
      <c r="P1115" s="379"/>
      <c r="Q1115" s="379"/>
      <c r="R1115" s="379"/>
      <c r="S1115" s="379"/>
      <c r="T1115" s="379"/>
      <c r="U1115" s="105"/>
      <c r="V1115" s="105"/>
      <c r="W1115" s="105"/>
      <c r="X1115" s="10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c r="BU1115" s="5"/>
    </row>
    <row r="1116" spans="1:73" hidden="1" x14ac:dyDescent="0.25">
      <c r="A1116" s="5"/>
      <c r="B1116" s="5"/>
      <c r="C1116" s="32" t="s">
        <v>2515</v>
      </c>
      <c r="D1116" s="5"/>
      <c r="E1116" s="5"/>
      <c r="F1116" s="5"/>
      <c r="G1116" s="5"/>
      <c r="H1116" s="5"/>
      <c r="I1116" s="5"/>
      <c r="J1116" s="5"/>
      <c r="K1116" s="5"/>
      <c r="L1116" s="129"/>
      <c r="M1116" s="129"/>
      <c r="N1116" s="387"/>
      <c r="O1116" s="379"/>
      <c r="P1116" s="379"/>
      <c r="Q1116" s="379"/>
      <c r="R1116" s="379"/>
      <c r="S1116" s="379"/>
      <c r="T1116" s="379"/>
      <c r="U1116" s="105"/>
      <c r="V1116" s="105"/>
      <c r="W1116" s="105"/>
      <c r="X1116" s="10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c r="BU1116" s="5"/>
    </row>
    <row r="1117" spans="1:73" hidden="1" x14ac:dyDescent="0.25">
      <c r="A1117" s="5"/>
      <c r="B1117" s="5"/>
      <c r="C1117" s="32" t="s">
        <v>2516</v>
      </c>
      <c r="D1117" s="5"/>
      <c r="E1117" s="5"/>
      <c r="F1117" s="5"/>
      <c r="G1117" s="5"/>
      <c r="H1117" s="5"/>
      <c r="I1117" s="5"/>
      <c r="J1117" s="5"/>
      <c r="K1117" s="5"/>
      <c r="L1117" s="129"/>
      <c r="M1117" s="129"/>
      <c r="N1117" s="387"/>
      <c r="O1117" s="379"/>
      <c r="P1117" s="379"/>
      <c r="Q1117" s="379"/>
      <c r="R1117" s="379"/>
      <c r="S1117" s="379"/>
      <c r="T1117" s="379"/>
      <c r="U1117" s="105"/>
      <c r="V1117" s="105"/>
      <c r="W1117" s="105"/>
      <c r="X1117" s="10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c r="BU1117" s="5"/>
    </row>
    <row r="1118" spans="1:73" hidden="1" x14ac:dyDescent="0.25">
      <c r="A1118" s="5"/>
      <c r="B1118" s="5"/>
      <c r="C1118" s="32" t="s">
        <v>2517</v>
      </c>
      <c r="D1118" s="5"/>
      <c r="E1118" s="5"/>
      <c r="F1118" s="5"/>
      <c r="G1118" s="5"/>
      <c r="H1118" s="5"/>
      <c r="I1118" s="5"/>
      <c r="J1118" s="5"/>
      <c r="K1118" s="5"/>
      <c r="L1118" s="129"/>
      <c r="M1118" s="129"/>
      <c r="N1118" s="387"/>
      <c r="O1118" s="379"/>
      <c r="P1118" s="379"/>
      <c r="Q1118" s="379"/>
      <c r="R1118" s="379"/>
      <c r="S1118" s="379"/>
      <c r="T1118" s="379"/>
      <c r="U1118" s="105"/>
      <c r="V1118" s="105"/>
      <c r="W1118" s="105"/>
      <c r="X1118" s="10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c r="BT1118" s="5"/>
      <c r="BU1118" s="5"/>
    </row>
    <row r="1119" spans="1:73" hidden="1" x14ac:dyDescent="0.25">
      <c r="A1119" s="5"/>
      <c r="B1119" s="5"/>
      <c r="C1119" s="32" t="s">
        <v>2518</v>
      </c>
      <c r="D1119" s="5"/>
      <c r="E1119" s="5"/>
      <c r="F1119" s="5"/>
      <c r="G1119" s="5"/>
      <c r="H1119" s="5"/>
      <c r="I1119" s="5"/>
      <c r="J1119" s="5"/>
      <c r="K1119" s="5"/>
      <c r="L1119" s="129"/>
      <c r="M1119" s="129"/>
      <c r="N1119" s="387"/>
      <c r="O1119" s="379"/>
      <c r="P1119" s="379"/>
      <c r="Q1119" s="379"/>
      <c r="R1119" s="379"/>
      <c r="S1119" s="379"/>
      <c r="T1119" s="379"/>
      <c r="U1119" s="105"/>
      <c r="V1119" s="105"/>
      <c r="W1119" s="105"/>
      <c r="X1119" s="10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c r="BU1119" s="5"/>
    </row>
    <row r="1120" spans="1:73" hidden="1" x14ac:dyDescent="0.25">
      <c r="A1120" s="5"/>
      <c r="B1120" s="5"/>
      <c r="C1120" s="32" t="s">
        <v>2519</v>
      </c>
      <c r="D1120" s="5"/>
      <c r="E1120" s="5"/>
      <c r="F1120" s="5"/>
      <c r="G1120" s="5"/>
      <c r="H1120" s="5"/>
      <c r="I1120" s="5"/>
      <c r="J1120" s="5"/>
      <c r="K1120" s="5"/>
      <c r="L1120" s="129"/>
      <c r="M1120" s="129"/>
      <c r="N1120" s="387"/>
      <c r="O1120" s="379"/>
      <c r="P1120" s="379"/>
      <c r="Q1120" s="379"/>
      <c r="R1120" s="379"/>
      <c r="S1120" s="379"/>
      <c r="T1120" s="379"/>
      <c r="U1120" s="105"/>
      <c r="V1120" s="105"/>
      <c r="W1120" s="105"/>
      <c r="X1120" s="10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c r="BU1120" s="5"/>
    </row>
    <row r="1121" spans="1:73" hidden="1" x14ac:dyDescent="0.25">
      <c r="A1121" s="5"/>
      <c r="B1121" s="5"/>
      <c r="C1121" s="32" t="s">
        <v>2520</v>
      </c>
      <c r="D1121" s="5"/>
      <c r="E1121" s="5"/>
      <c r="F1121" s="5"/>
      <c r="G1121" s="5"/>
      <c r="H1121" s="5"/>
      <c r="I1121" s="5"/>
      <c r="J1121" s="5"/>
      <c r="K1121" s="5"/>
      <c r="L1121" s="129"/>
      <c r="M1121" s="129"/>
      <c r="N1121" s="387"/>
      <c r="O1121" s="379"/>
      <c r="P1121" s="379"/>
      <c r="Q1121" s="379"/>
      <c r="R1121" s="379"/>
      <c r="S1121" s="379"/>
      <c r="T1121" s="379"/>
      <c r="U1121" s="105"/>
      <c r="V1121" s="105"/>
      <c r="W1121" s="105"/>
      <c r="X1121" s="10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c r="BU1121" s="5"/>
    </row>
    <row r="1122" spans="1:73" hidden="1" x14ac:dyDescent="0.25">
      <c r="A1122" s="5"/>
      <c r="B1122" s="5"/>
      <c r="C1122" s="32" t="s">
        <v>2521</v>
      </c>
      <c r="D1122" s="5"/>
      <c r="E1122" s="5"/>
      <c r="F1122" s="5"/>
      <c r="G1122" s="5"/>
      <c r="H1122" s="5"/>
      <c r="I1122" s="5"/>
      <c r="J1122" s="5"/>
      <c r="K1122" s="5"/>
      <c r="L1122" s="129"/>
      <c r="M1122" s="129"/>
      <c r="N1122" s="387"/>
      <c r="O1122" s="379"/>
      <c r="P1122" s="379"/>
      <c r="Q1122" s="379"/>
      <c r="R1122" s="379"/>
      <c r="S1122" s="379"/>
      <c r="T1122" s="379"/>
      <c r="U1122" s="105"/>
      <c r="V1122" s="105"/>
      <c r="W1122" s="105"/>
      <c r="X1122" s="10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c r="BU1122" s="5"/>
    </row>
    <row r="1123" spans="1:73" hidden="1" x14ac:dyDescent="0.25">
      <c r="A1123" s="5"/>
      <c r="B1123" s="5"/>
      <c r="C1123" s="32" t="s">
        <v>2522</v>
      </c>
      <c r="D1123" s="5"/>
      <c r="E1123" s="5"/>
      <c r="F1123" s="5"/>
      <c r="G1123" s="5"/>
      <c r="H1123" s="5"/>
      <c r="I1123" s="5"/>
      <c r="J1123" s="5"/>
      <c r="K1123" s="5"/>
      <c r="L1123" s="129"/>
      <c r="M1123" s="129"/>
      <c r="N1123" s="387"/>
      <c r="O1123" s="379"/>
      <c r="P1123" s="379"/>
      <c r="Q1123" s="379"/>
      <c r="R1123" s="379"/>
      <c r="S1123" s="379"/>
      <c r="T1123" s="379"/>
      <c r="U1123" s="105"/>
      <c r="V1123" s="105"/>
      <c r="W1123" s="105"/>
      <c r="X1123" s="10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c r="BU1123" s="5"/>
    </row>
    <row r="1124" spans="1:73" hidden="1" x14ac:dyDescent="0.25">
      <c r="A1124" s="5"/>
      <c r="B1124" s="5"/>
      <c r="C1124" s="32" t="s">
        <v>2523</v>
      </c>
      <c r="D1124" s="5"/>
      <c r="E1124" s="5"/>
      <c r="F1124" s="5"/>
      <c r="G1124" s="5"/>
      <c r="H1124" s="5"/>
      <c r="I1124" s="5"/>
      <c r="J1124" s="5"/>
      <c r="K1124" s="5"/>
      <c r="L1124" s="129"/>
      <c r="M1124" s="129"/>
      <c r="N1124" s="387"/>
      <c r="O1124" s="379"/>
      <c r="P1124" s="379"/>
      <c r="Q1124" s="379"/>
      <c r="R1124" s="379"/>
      <c r="S1124" s="379"/>
      <c r="T1124" s="379"/>
      <c r="U1124" s="105"/>
      <c r="V1124" s="105"/>
      <c r="W1124" s="105"/>
      <c r="X1124" s="10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c r="BT1124" s="5"/>
      <c r="BU1124" s="5"/>
    </row>
    <row r="1125" spans="1:73" hidden="1" x14ac:dyDescent="0.25">
      <c r="A1125" s="5"/>
      <c r="B1125" s="5"/>
      <c r="C1125" s="32" t="s">
        <v>2524</v>
      </c>
      <c r="D1125" s="5"/>
      <c r="E1125" s="5"/>
      <c r="F1125" s="5"/>
      <c r="G1125" s="5"/>
      <c r="H1125" s="5"/>
      <c r="I1125" s="5"/>
      <c r="J1125" s="5"/>
      <c r="K1125" s="5"/>
      <c r="L1125" s="129"/>
      <c r="M1125" s="129"/>
      <c r="N1125" s="387"/>
      <c r="O1125" s="379"/>
      <c r="P1125" s="379"/>
      <c r="Q1125" s="379"/>
      <c r="R1125" s="379"/>
      <c r="S1125" s="379"/>
      <c r="T1125" s="379"/>
      <c r="U1125" s="105"/>
      <c r="V1125" s="105"/>
      <c r="W1125" s="105"/>
      <c r="X1125" s="10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c r="BT1125" s="5"/>
      <c r="BU1125" s="5"/>
    </row>
    <row r="1126" spans="1:73" hidden="1" x14ac:dyDescent="0.25">
      <c r="A1126" s="5"/>
      <c r="B1126" s="5"/>
      <c r="C1126" s="32" t="s">
        <v>2525</v>
      </c>
      <c r="D1126" s="5"/>
      <c r="E1126" s="5"/>
      <c r="F1126" s="5"/>
      <c r="G1126" s="5"/>
      <c r="H1126" s="5"/>
      <c r="I1126" s="5"/>
      <c r="J1126" s="5"/>
      <c r="K1126" s="5"/>
      <c r="L1126" s="129"/>
      <c r="M1126" s="129"/>
      <c r="N1126" s="387"/>
      <c r="O1126" s="379"/>
      <c r="P1126" s="379"/>
      <c r="Q1126" s="379"/>
      <c r="R1126" s="379"/>
      <c r="S1126" s="379"/>
      <c r="T1126" s="379"/>
      <c r="U1126" s="105"/>
      <c r="V1126" s="105"/>
      <c r="W1126" s="105"/>
      <c r="X1126" s="10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c r="BU1126" s="5"/>
    </row>
    <row r="1127" spans="1:73" hidden="1" x14ac:dyDescent="0.25">
      <c r="A1127" s="5"/>
      <c r="B1127" s="5"/>
      <c r="C1127" s="32" t="s">
        <v>2526</v>
      </c>
      <c r="D1127" s="5"/>
      <c r="E1127" s="5"/>
      <c r="F1127" s="5"/>
      <c r="G1127" s="5"/>
      <c r="H1127" s="5"/>
      <c r="I1127" s="5"/>
      <c r="J1127" s="5"/>
      <c r="K1127" s="5"/>
      <c r="L1127" s="129"/>
      <c r="M1127" s="129"/>
      <c r="N1127" s="387"/>
      <c r="O1127" s="379"/>
      <c r="P1127" s="379"/>
      <c r="Q1127" s="379"/>
      <c r="R1127" s="379"/>
      <c r="S1127" s="379"/>
      <c r="T1127" s="379"/>
      <c r="U1127" s="105"/>
      <c r="V1127" s="105"/>
      <c r="W1127" s="105"/>
      <c r="X1127" s="10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c r="BU1127" s="5"/>
    </row>
    <row r="1128" spans="1:73" hidden="1" x14ac:dyDescent="0.25">
      <c r="A1128" s="5"/>
      <c r="B1128" s="5"/>
      <c r="C1128" s="32" t="s">
        <v>2527</v>
      </c>
      <c r="D1128" s="5"/>
      <c r="E1128" s="5"/>
      <c r="F1128" s="5"/>
      <c r="G1128" s="5"/>
      <c r="H1128" s="5"/>
      <c r="I1128" s="5"/>
      <c r="J1128" s="5"/>
      <c r="K1128" s="5"/>
      <c r="L1128" s="129"/>
      <c r="M1128" s="129"/>
      <c r="N1128" s="387"/>
      <c r="O1128" s="379"/>
      <c r="P1128" s="379"/>
      <c r="Q1128" s="379"/>
      <c r="R1128" s="379"/>
      <c r="S1128" s="379"/>
      <c r="T1128" s="379"/>
      <c r="U1128" s="105"/>
      <c r="V1128" s="105"/>
      <c r="W1128" s="105"/>
      <c r="X1128" s="10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c r="BU1128" s="5"/>
    </row>
    <row r="1129" spans="1:73" hidden="1" x14ac:dyDescent="0.25">
      <c r="A1129" s="5"/>
      <c r="B1129" s="5"/>
      <c r="C1129" s="32" t="s">
        <v>2528</v>
      </c>
      <c r="D1129" s="5"/>
      <c r="E1129" s="5"/>
      <c r="F1129" s="5"/>
      <c r="G1129" s="5"/>
      <c r="H1129" s="5"/>
      <c r="I1129" s="5"/>
      <c r="J1129" s="5"/>
      <c r="K1129" s="5"/>
      <c r="L1129" s="129"/>
      <c r="M1129" s="129"/>
      <c r="N1129" s="387"/>
      <c r="O1129" s="379"/>
      <c r="P1129" s="379"/>
      <c r="Q1129" s="379"/>
      <c r="R1129" s="379"/>
      <c r="S1129" s="379"/>
      <c r="T1129" s="379"/>
      <c r="U1129" s="105"/>
      <c r="V1129" s="105"/>
      <c r="W1129" s="105"/>
      <c r="X1129" s="10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c r="BU1129" s="5"/>
    </row>
    <row r="1130" spans="1:73" hidden="1" x14ac:dyDescent="0.25">
      <c r="A1130" s="5"/>
      <c r="B1130" s="5"/>
      <c r="C1130" s="32" t="s">
        <v>2529</v>
      </c>
      <c r="D1130" s="5"/>
      <c r="E1130" s="5"/>
      <c r="F1130" s="5"/>
      <c r="G1130" s="5"/>
      <c r="H1130" s="5"/>
      <c r="I1130" s="5"/>
      <c r="J1130" s="5"/>
      <c r="K1130" s="5"/>
      <c r="L1130" s="129"/>
      <c r="M1130" s="129"/>
      <c r="N1130" s="387"/>
      <c r="O1130" s="379"/>
      <c r="P1130" s="379"/>
      <c r="Q1130" s="379"/>
      <c r="R1130" s="379"/>
      <c r="S1130" s="379"/>
      <c r="T1130" s="379"/>
      <c r="U1130" s="105"/>
      <c r="V1130" s="105"/>
      <c r="W1130" s="105"/>
      <c r="X1130" s="10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c r="BU1130" s="5"/>
    </row>
    <row r="1131" spans="1:73" hidden="1" x14ac:dyDescent="0.25">
      <c r="A1131" s="5"/>
      <c r="B1131" s="5"/>
      <c r="C1131" s="32" t="s">
        <v>2530</v>
      </c>
      <c r="D1131" s="5"/>
      <c r="E1131" s="5"/>
      <c r="F1131" s="5"/>
      <c r="G1131" s="5"/>
      <c r="H1131" s="5"/>
      <c r="I1131" s="5"/>
      <c r="J1131" s="5"/>
      <c r="K1131" s="5"/>
      <c r="L1131" s="129"/>
      <c r="M1131" s="129"/>
      <c r="N1131" s="387"/>
      <c r="O1131" s="379"/>
      <c r="P1131" s="379"/>
      <c r="Q1131" s="379"/>
      <c r="R1131" s="379"/>
      <c r="S1131" s="379"/>
      <c r="T1131" s="379"/>
      <c r="U1131" s="105"/>
      <c r="V1131" s="105"/>
      <c r="W1131" s="105"/>
      <c r="X1131" s="10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c r="BT1131" s="5"/>
      <c r="BU1131" s="5"/>
    </row>
    <row r="1132" spans="1:73" hidden="1" x14ac:dyDescent="0.25">
      <c r="A1132" s="5"/>
      <c r="B1132" s="5"/>
      <c r="C1132" s="32" t="s">
        <v>2531</v>
      </c>
      <c r="D1132" s="5"/>
      <c r="E1132" s="5"/>
      <c r="F1132" s="5"/>
      <c r="G1132" s="5"/>
      <c r="H1132" s="5"/>
      <c r="I1132" s="5"/>
      <c r="J1132" s="5"/>
      <c r="K1132" s="5"/>
      <c r="L1132" s="129"/>
      <c r="M1132" s="129"/>
      <c r="N1132" s="387"/>
      <c r="O1132" s="379"/>
      <c r="P1132" s="379"/>
      <c r="Q1132" s="379"/>
      <c r="R1132" s="379"/>
      <c r="S1132" s="379"/>
      <c r="T1132" s="379"/>
      <c r="U1132" s="105"/>
      <c r="V1132" s="105"/>
      <c r="W1132" s="105"/>
      <c r="X1132" s="10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c r="BU1132" s="5"/>
    </row>
    <row r="1133" spans="1:73" hidden="1" x14ac:dyDescent="0.25">
      <c r="A1133" s="5"/>
      <c r="B1133" s="5"/>
      <c r="C1133" s="32" t="s">
        <v>2532</v>
      </c>
      <c r="D1133" s="5"/>
      <c r="E1133" s="5"/>
      <c r="F1133" s="5"/>
      <c r="G1133" s="5"/>
      <c r="H1133" s="5"/>
      <c r="I1133" s="5"/>
      <c r="J1133" s="5"/>
      <c r="K1133" s="5"/>
      <c r="L1133" s="129"/>
      <c r="M1133" s="129"/>
      <c r="N1133" s="387"/>
      <c r="O1133" s="379"/>
      <c r="P1133" s="379"/>
      <c r="Q1133" s="379"/>
      <c r="R1133" s="379"/>
      <c r="S1133" s="379"/>
      <c r="T1133" s="379"/>
      <c r="U1133" s="105"/>
      <c r="V1133" s="105"/>
      <c r="W1133" s="105"/>
      <c r="X1133" s="10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c r="BU1133" s="5"/>
    </row>
    <row r="1134" spans="1:73" hidden="1" x14ac:dyDescent="0.25">
      <c r="A1134" s="5"/>
      <c r="B1134" s="5"/>
      <c r="C1134" s="32" t="s">
        <v>2533</v>
      </c>
      <c r="D1134" s="5"/>
      <c r="E1134" s="5"/>
      <c r="F1134" s="5"/>
      <c r="G1134" s="5"/>
      <c r="H1134" s="5"/>
      <c r="I1134" s="5"/>
      <c r="J1134" s="5"/>
      <c r="K1134" s="5"/>
      <c r="L1134" s="129"/>
      <c r="M1134" s="129"/>
      <c r="N1134" s="387"/>
      <c r="O1134" s="379"/>
      <c r="P1134" s="379"/>
      <c r="Q1134" s="379"/>
      <c r="R1134" s="379"/>
      <c r="S1134" s="379"/>
      <c r="T1134" s="379"/>
      <c r="U1134" s="105"/>
      <c r="V1134" s="105"/>
      <c r="W1134" s="105"/>
      <c r="X1134" s="10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c r="BU1134" s="5"/>
    </row>
    <row r="1135" spans="1:73" hidden="1" x14ac:dyDescent="0.25">
      <c r="A1135" s="5"/>
      <c r="B1135" s="5"/>
      <c r="C1135" s="32" t="s">
        <v>2534</v>
      </c>
      <c r="D1135" s="5"/>
      <c r="E1135" s="5"/>
      <c r="F1135" s="5"/>
      <c r="G1135" s="5"/>
      <c r="H1135" s="5"/>
      <c r="I1135" s="5"/>
      <c r="J1135" s="5"/>
      <c r="K1135" s="5"/>
      <c r="L1135" s="129"/>
      <c r="M1135" s="129"/>
      <c r="N1135" s="387"/>
      <c r="O1135" s="379"/>
      <c r="P1135" s="379"/>
      <c r="Q1135" s="379"/>
      <c r="R1135" s="379"/>
      <c r="S1135" s="379"/>
      <c r="T1135" s="379"/>
      <c r="U1135" s="105"/>
      <c r="V1135" s="105"/>
      <c r="W1135" s="105"/>
      <c r="X1135" s="10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c r="BU1135" s="5"/>
    </row>
    <row r="1136" spans="1:73" hidden="1" x14ac:dyDescent="0.25">
      <c r="A1136" s="5"/>
      <c r="B1136" s="5"/>
      <c r="C1136" s="32" t="s">
        <v>2535</v>
      </c>
      <c r="D1136" s="5"/>
      <c r="E1136" s="5"/>
      <c r="F1136" s="5"/>
      <c r="G1136" s="5"/>
      <c r="H1136" s="5"/>
      <c r="I1136" s="5"/>
      <c r="J1136" s="5"/>
      <c r="K1136" s="5"/>
      <c r="L1136" s="129"/>
      <c r="M1136" s="129"/>
      <c r="N1136" s="387"/>
      <c r="O1136" s="379"/>
      <c r="P1136" s="379"/>
      <c r="Q1136" s="379"/>
      <c r="R1136" s="379"/>
      <c r="S1136" s="379"/>
      <c r="T1136" s="379"/>
      <c r="U1136" s="105"/>
      <c r="V1136" s="105"/>
      <c r="W1136" s="105"/>
      <c r="X1136" s="10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c r="BU1136" s="5"/>
    </row>
    <row r="1137" spans="1:73" hidden="1" x14ac:dyDescent="0.25">
      <c r="A1137" s="5"/>
      <c r="B1137" s="5"/>
      <c r="C1137" s="32" t="s">
        <v>2536</v>
      </c>
      <c r="D1137" s="5"/>
      <c r="E1137" s="5"/>
      <c r="F1137" s="5"/>
      <c r="G1137" s="5"/>
      <c r="H1137" s="5"/>
      <c r="I1137" s="5"/>
      <c r="J1137" s="5"/>
      <c r="K1137" s="5"/>
      <c r="L1137" s="129"/>
      <c r="M1137" s="129"/>
      <c r="N1137" s="387"/>
      <c r="O1137" s="379"/>
      <c r="P1137" s="379"/>
      <c r="Q1137" s="379"/>
      <c r="R1137" s="379"/>
      <c r="S1137" s="379"/>
      <c r="T1137" s="379"/>
      <c r="U1137" s="105"/>
      <c r="V1137" s="105"/>
      <c r="W1137" s="105"/>
      <c r="X1137" s="10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c r="BU1137" s="5"/>
    </row>
    <row r="1138" spans="1:73" hidden="1" x14ac:dyDescent="0.25">
      <c r="A1138" s="5"/>
      <c r="B1138" s="5"/>
      <c r="C1138" s="32" t="s">
        <v>2537</v>
      </c>
      <c r="D1138" s="5"/>
      <c r="E1138" s="5"/>
      <c r="F1138" s="5"/>
      <c r="G1138" s="5"/>
      <c r="H1138" s="5"/>
      <c r="I1138" s="5"/>
      <c r="J1138" s="5"/>
      <c r="K1138" s="5"/>
      <c r="L1138" s="129"/>
      <c r="M1138" s="129"/>
      <c r="N1138" s="387"/>
      <c r="O1138" s="379"/>
      <c r="P1138" s="379"/>
      <c r="Q1138" s="379"/>
      <c r="R1138" s="379"/>
      <c r="S1138" s="379"/>
      <c r="T1138" s="379"/>
      <c r="U1138" s="105"/>
      <c r="V1138" s="105"/>
      <c r="W1138" s="105"/>
      <c r="X1138" s="10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c r="BU1138" s="5"/>
    </row>
    <row r="1139" spans="1:73" hidden="1" x14ac:dyDescent="0.25">
      <c r="A1139" s="5"/>
      <c r="B1139" s="5"/>
      <c r="C1139" s="32" t="s">
        <v>2538</v>
      </c>
      <c r="D1139" s="5"/>
      <c r="E1139" s="5"/>
      <c r="F1139" s="5"/>
      <c r="G1139" s="5"/>
      <c r="H1139" s="5"/>
      <c r="I1139" s="5"/>
      <c r="J1139" s="5"/>
      <c r="K1139" s="5"/>
      <c r="L1139" s="129"/>
      <c r="M1139" s="129"/>
      <c r="N1139" s="387"/>
      <c r="O1139" s="379"/>
      <c r="P1139" s="379"/>
      <c r="Q1139" s="379"/>
      <c r="R1139" s="379"/>
      <c r="S1139" s="379"/>
      <c r="T1139" s="379"/>
      <c r="U1139" s="105"/>
      <c r="V1139" s="105"/>
      <c r="W1139" s="105"/>
      <c r="X1139" s="10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c r="BT1139" s="5"/>
      <c r="BU1139" s="5"/>
    </row>
    <row r="1140" spans="1:73" hidden="1" x14ac:dyDescent="0.25">
      <c r="A1140" s="5"/>
      <c r="B1140" s="5"/>
      <c r="C1140" s="32" t="s">
        <v>2539</v>
      </c>
      <c r="D1140" s="5"/>
      <c r="E1140" s="5"/>
      <c r="F1140" s="5"/>
      <c r="G1140" s="5"/>
      <c r="H1140" s="5"/>
      <c r="I1140" s="5"/>
      <c r="J1140" s="5"/>
      <c r="K1140" s="5"/>
      <c r="L1140" s="129"/>
      <c r="M1140" s="129"/>
      <c r="N1140" s="387"/>
      <c r="O1140" s="379"/>
      <c r="P1140" s="379"/>
      <c r="Q1140" s="379"/>
      <c r="R1140" s="379"/>
      <c r="S1140" s="379"/>
      <c r="T1140" s="379"/>
      <c r="U1140" s="105"/>
      <c r="V1140" s="105"/>
      <c r="W1140" s="105"/>
      <c r="X1140" s="10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c r="BU1140" s="5"/>
    </row>
    <row r="1141" spans="1:73" hidden="1" x14ac:dyDescent="0.25">
      <c r="A1141" s="5"/>
      <c r="B1141" s="5"/>
      <c r="C1141" s="32" t="s">
        <v>2540</v>
      </c>
      <c r="D1141" s="5"/>
      <c r="E1141" s="5"/>
      <c r="F1141" s="5"/>
      <c r="G1141" s="5"/>
      <c r="H1141" s="5"/>
      <c r="I1141" s="5"/>
      <c r="J1141" s="5"/>
      <c r="K1141" s="5"/>
      <c r="L1141" s="129"/>
      <c r="M1141" s="129"/>
      <c r="N1141" s="387"/>
      <c r="O1141" s="379"/>
      <c r="P1141" s="379"/>
      <c r="Q1141" s="379"/>
      <c r="R1141" s="379"/>
      <c r="S1141" s="379"/>
      <c r="T1141" s="379"/>
      <c r="U1141" s="105"/>
      <c r="V1141" s="105"/>
      <c r="W1141" s="105"/>
      <c r="X1141" s="10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c r="BU1141" s="5"/>
    </row>
    <row r="1142" spans="1:73" hidden="1" x14ac:dyDescent="0.25">
      <c r="A1142" s="5"/>
      <c r="B1142" s="5"/>
      <c r="C1142" s="32" t="s">
        <v>2541</v>
      </c>
      <c r="D1142" s="5"/>
      <c r="E1142" s="5"/>
      <c r="F1142" s="5"/>
      <c r="G1142" s="5"/>
      <c r="H1142" s="5"/>
      <c r="I1142" s="5"/>
      <c r="J1142" s="5"/>
      <c r="K1142" s="5"/>
      <c r="L1142" s="129"/>
      <c r="M1142" s="129"/>
      <c r="N1142" s="387"/>
      <c r="O1142" s="379"/>
      <c r="P1142" s="379"/>
      <c r="Q1142" s="379"/>
      <c r="R1142" s="379"/>
      <c r="S1142" s="379"/>
      <c r="T1142" s="379"/>
      <c r="U1142" s="105"/>
      <c r="V1142" s="105"/>
      <c r="W1142" s="105"/>
      <c r="X1142" s="10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c r="BU1142" s="5"/>
    </row>
    <row r="1143" spans="1:73" hidden="1" x14ac:dyDescent="0.25">
      <c r="A1143" s="5"/>
      <c r="B1143" s="5"/>
      <c r="C1143" s="32" t="s">
        <v>2542</v>
      </c>
      <c r="D1143" s="5"/>
      <c r="E1143" s="5"/>
      <c r="F1143" s="5"/>
      <c r="G1143" s="5"/>
      <c r="H1143" s="5"/>
      <c r="I1143" s="5"/>
      <c r="J1143" s="5"/>
      <c r="K1143" s="5"/>
      <c r="L1143" s="129"/>
      <c r="M1143" s="129"/>
      <c r="N1143" s="387"/>
      <c r="O1143" s="379"/>
      <c r="P1143" s="379"/>
      <c r="Q1143" s="379"/>
      <c r="R1143" s="379"/>
      <c r="S1143" s="379"/>
      <c r="T1143" s="379"/>
      <c r="U1143" s="105"/>
      <c r="V1143" s="105"/>
      <c r="W1143" s="105"/>
      <c r="X1143" s="10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c r="BU1143" s="5"/>
    </row>
    <row r="1144" spans="1:73" hidden="1" x14ac:dyDescent="0.25">
      <c r="A1144" s="5"/>
      <c r="B1144" s="5"/>
      <c r="C1144" s="32" t="s">
        <v>2543</v>
      </c>
      <c r="D1144" s="5"/>
      <c r="E1144" s="5"/>
      <c r="F1144" s="5"/>
      <c r="G1144" s="5"/>
      <c r="H1144" s="5"/>
      <c r="I1144" s="5"/>
      <c r="J1144" s="5"/>
      <c r="K1144" s="5"/>
      <c r="L1144" s="129"/>
      <c r="M1144" s="129"/>
      <c r="N1144" s="387"/>
      <c r="O1144" s="379"/>
      <c r="P1144" s="379"/>
      <c r="Q1144" s="379"/>
      <c r="R1144" s="379"/>
      <c r="S1144" s="379"/>
      <c r="T1144" s="379"/>
      <c r="U1144" s="105"/>
      <c r="V1144" s="105"/>
      <c r="W1144" s="105"/>
      <c r="X1144" s="10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c r="BU1144" s="5"/>
    </row>
    <row r="1145" spans="1:73" hidden="1" x14ac:dyDescent="0.25">
      <c r="A1145" s="5"/>
      <c r="B1145" s="5"/>
      <c r="C1145" s="32" t="s">
        <v>2544</v>
      </c>
      <c r="D1145" s="5"/>
      <c r="E1145" s="5"/>
      <c r="F1145" s="5"/>
      <c r="G1145" s="5"/>
      <c r="H1145" s="5"/>
      <c r="I1145" s="5"/>
      <c r="J1145" s="5"/>
      <c r="K1145" s="5"/>
      <c r="L1145" s="129"/>
      <c r="M1145" s="129"/>
      <c r="N1145" s="387"/>
      <c r="O1145" s="379"/>
      <c r="P1145" s="379"/>
      <c r="Q1145" s="379"/>
      <c r="R1145" s="379"/>
      <c r="S1145" s="379"/>
      <c r="T1145" s="379"/>
      <c r="U1145" s="105"/>
      <c r="V1145" s="105"/>
      <c r="W1145" s="105"/>
      <c r="X1145" s="10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c r="BT1145" s="5"/>
      <c r="BU1145" s="5"/>
    </row>
    <row r="1146" spans="1:73" hidden="1" x14ac:dyDescent="0.25">
      <c r="A1146" s="5"/>
      <c r="B1146" s="5"/>
      <c r="C1146" s="32" t="s">
        <v>2545</v>
      </c>
      <c r="D1146" s="5"/>
      <c r="E1146" s="5"/>
      <c r="F1146" s="5"/>
      <c r="G1146" s="5"/>
      <c r="H1146" s="5"/>
      <c r="I1146" s="5"/>
      <c r="J1146" s="5"/>
      <c r="K1146" s="5"/>
      <c r="L1146" s="129"/>
      <c r="M1146" s="129"/>
      <c r="N1146" s="387"/>
      <c r="O1146" s="379"/>
      <c r="P1146" s="379"/>
      <c r="Q1146" s="379"/>
      <c r="R1146" s="379"/>
      <c r="S1146" s="379"/>
      <c r="T1146" s="379"/>
      <c r="U1146" s="105"/>
      <c r="V1146" s="105"/>
      <c r="W1146" s="105"/>
      <c r="X1146" s="10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c r="BT1146" s="5"/>
      <c r="BU1146" s="5"/>
    </row>
    <row r="1147" spans="1:73" hidden="1" x14ac:dyDescent="0.25">
      <c r="A1147" s="5"/>
      <c r="B1147" s="5"/>
      <c r="C1147" s="32" t="s">
        <v>2546</v>
      </c>
      <c r="D1147" s="5"/>
      <c r="E1147" s="5"/>
      <c r="F1147" s="5"/>
      <c r="G1147" s="5"/>
      <c r="H1147" s="5"/>
      <c r="I1147" s="5"/>
      <c r="J1147" s="5"/>
      <c r="K1147" s="5"/>
      <c r="L1147" s="129"/>
      <c r="M1147" s="129"/>
      <c r="N1147" s="387"/>
      <c r="O1147" s="379"/>
      <c r="P1147" s="379"/>
      <c r="Q1147" s="379"/>
      <c r="R1147" s="379"/>
      <c r="S1147" s="379"/>
      <c r="T1147" s="379"/>
      <c r="U1147" s="105"/>
      <c r="V1147" s="105"/>
      <c r="W1147" s="105"/>
      <c r="X1147" s="10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c r="BU1147" s="5"/>
    </row>
    <row r="1148" spans="1:73" hidden="1" x14ac:dyDescent="0.25">
      <c r="A1148" s="5"/>
      <c r="B1148" s="5"/>
      <c r="C1148" s="32" t="s">
        <v>2547</v>
      </c>
      <c r="D1148" s="5"/>
      <c r="E1148" s="5"/>
      <c r="F1148" s="5"/>
      <c r="G1148" s="5"/>
      <c r="H1148" s="5"/>
      <c r="I1148" s="5"/>
      <c r="J1148" s="5"/>
      <c r="K1148" s="5"/>
      <c r="L1148" s="129"/>
      <c r="M1148" s="129"/>
      <c r="N1148" s="387"/>
      <c r="O1148" s="379"/>
      <c r="P1148" s="379"/>
      <c r="Q1148" s="379"/>
      <c r="R1148" s="379"/>
      <c r="S1148" s="379"/>
      <c r="T1148" s="379"/>
      <c r="U1148" s="105"/>
      <c r="V1148" s="105"/>
      <c r="W1148" s="105"/>
      <c r="X1148" s="10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c r="BT1148" s="5"/>
      <c r="BU1148" s="5"/>
    </row>
    <row r="1149" spans="1:73" hidden="1" x14ac:dyDescent="0.25">
      <c r="A1149" s="5"/>
      <c r="B1149" s="5"/>
      <c r="C1149" s="32" t="s">
        <v>2548</v>
      </c>
      <c r="D1149" s="5"/>
      <c r="E1149" s="5"/>
      <c r="F1149" s="5"/>
      <c r="G1149" s="5"/>
      <c r="H1149" s="5"/>
      <c r="I1149" s="5"/>
      <c r="J1149" s="5"/>
      <c r="K1149" s="5"/>
      <c r="L1149" s="129"/>
      <c r="M1149" s="129"/>
      <c r="N1149" s="387"/>
      <c r="O1149" s="379"/>
      <c r="P1149" s="379"/>
      <c r="Q1149" s="379"/>
      <c r="R1149" s="379"/>
      <c r="S1149" s="379"/>
      <c r="T1149" s="379"/>
      <c r="U1149" s="105"/>
      <c r="V1149" s="105"/>
      <c r="W1149" s="105"/>
      <c r="X1149" s="10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c r="BU1149" s="5"/>
    </row>
    <row r="1150" spans="1:73" hidden="1" x14ac:dyDescent="0.25">
      <c r="A1150" s="5"/>
      <c r="B1150" s="5"/>
      <c r="C1150" s="32" t="s">
        <v>2549</v>
      </c>
      <c r="D1150" s="5"/>
      <c r="E1150" s="5"/>
      <c r="F1150" s="5"/>
      <c r="G1150" s="5"/>
      <c r="H1150" s="5"/>
      <c r="I1150" s="5"/>
      <c r="J1150" s="5"/>
      <c r="K1150" s="5"/>
      <c r="L1150" s="129"/>
      <c r="M1150" s="129"/>
      <c r="N1150" s="387"/>
      <c r="O1150" s="379"/>
      <c r="P1150" s="379"/>
      <c r="Q1150" s="379"/>
      <c r="R1150" s="379"/>
      <c r="S1150" s="379"/>
      <c r="T1150" s="379"/>
      <c r="U1150" s="105"/>
      <c r="V1150" s="105"/>
      <c r="W1150" s="105"/>
      <c r="X1150" s="10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c r="BU1150" s="5"/>
    </row>
    <row r="1151" spans="1:73" hidden="1" x14ac:dyDescent="0.25">
      <c r="A1151" s="5"/>
      <c r="B1151" s="5"/>
      <c r="C1151" s="32" t="s">
        <v>2550</v>
      </c>
      <c r="D1151" s="5"/>
      <c r="E1151" s="5"/>
      <c r="F1151" s="5"/>
      <c r="G1151" s="5"/>
      <c r="H1151" s="5"/>
      <c r="I1151" s="5"/>
      <c r="J1151" s="5"/>
      <c r="K1151" s="5"/>
      <c r="L1151" s="129"/>
      <c r="M1151" s="129"/>
      <c r="N1151" s="387"/>
      <c r="O1151" s="379"/>
      <c r="P1151" s="379"/>
      <c r="Q1151" s="379"/>
      <c r="R1151" s="379"/>
      <c r="S1151" s="379"/>
      <c r="T1151" s="379"/>
      <c r="U1151" s="105"/>
      <c r="V1151" s="105"/>
      <c r="W1151" s="105"/>
      <c r="X1151" s="10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c r="BU1151" s="5"/>
    </row>
    <row r="1152" spans="1:73" hidden="1" x14ac:dyDescent="0.25">
      <c r="A1152" s="5"/>
      <c r="B1152" s="5"/>
      <c r="C1152" s="32" t="s">
        <v>2551</v>
      </c>
      <c r="D1152" s="5"/>
      <c r="E1152" s="5"/>
      <c r="F1152" s="5"/>
      <c r="G1152" s="5"/>
      <c r="H1152" s="5"/>
      <c r="I1152" s="5"/>
      <c r="J1152" s="5"/>
      <c r="K1152" s="5"/>
      <c r="L1152" s="129"/>
      <c r="M1152" s="129"/>
      <c r="N1152" s="387"/>
      <c r="O1152" s="379"/>
      <c r="P1152" s="379"/>
      <c r="Q1152" s="379"/>
      <c r="R1152" s="379"/>
      <c r="S1152" s="379"/>
      <c r="T1152" s="379"/>
      <c r="U1152" s="105"/>
      <c r="V1152" s="105"/>
      <c r="W1152" s="105"/>
      <c r="X1152" s="10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c r="BU1152" s="5"/>
    </row>
    <row r="1153" spans="1:73" hidden="1" x14ac:dyDescent="0.25">
      <c r="A1153" s="5"/>
      <c r="B1153" s="5"/>
      <c r="C1153" s="32" t="s">
        <v>2552</v>
      </c>
      <c r="D1153" s="5"/>
      <c r="E1153" s="5"/>
      <c r="F1153" s="5"/>
      <c r="G1153" s="5"/>
      <c r="H1153" s="5"/>
      <c r="I1153" s="5"/>
      <c r="J1153" s="5"/>
      <c r="K1153" s="5"/>
      <c r="L1153" s="129"/>
      <c r="M1153" s="129"/>
      <c r="N1153" s="387"/>
      <c r="O1153" s="379"/>
      <c r="P1153" s="379"/>
      <c r="Q1153" s="379"/>
      <c r="R1153" s="379"/>
      <c r="S1153" s="379"/>
      <c r="T1153" s="379"/>
      <c r="U1153" s="105"/>
      <c r="V1153" s="105"/>
      <c r="W1153" s="105"/>
      <c r="X1153" s="10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c r="BU1153" s="5"/>
    </row>
    <row r="1154" spans="1:73" hidden="1" x14ac:dyDescent="0.25">
      <c r="A1154" s="5"/>
      <c r="B1154" s="5"/>
      <c r="C1154" s="32" t="s">
        <v>2553</v>
      </c>
      <c r="D1154" s="5"/>
      <c r="E1154" s="5"/>
      <c r="F1154" s="5"/>
      <c r="G1154" s="5"/>
      <c r="H1154" s="5"/>
      <c r="I1154" s="5"/>
      <c r="J1154" s="5"/>
      <c r="K1154" s="5"/>
      <c r="L1154" s="129"/>
      <c r="M1154" s="129"/>
      <c r="N1154" s="387"/>
      <c r="O1154" s="379"/>
      <c r="P1154" s="379"/>
      <c r="Q1154" s="379"/>
      <c r="R1154" s="379"/>
      <c r="S1154" s="379"/>
      <c r="T1154" s="379"/>
      <c r="U1154" s="105"/>
      <c r="V1154" s="105"/>
      <c r="W1154" s="105"/>
      <c r="X1154" s="10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c r="BT1154" s="5"/>
      <c r="BU1154" s="5"/>
    </row>
    <row r="1155" spans="1:73" hidden="1" x14ac:dyDescent="0.25">
      <c r="A1155" s="5"/>
      <c r="B1155" s="5"/>
      <c r="C1155" s="32" t="s">
        <v>2554</v>
      </c>
      <c r="D1155" s="5"/>
      <c r="E1155" s="5"/>
      <c r="F1155" s="5"/>
      <c r="G1155" s="5"/>
      <c r="H1155" s="5"/>
      <c r="I1155" s="5"/>
      <c r="J1155" s="5"/>
      <c r="K1155" s="5"/>
      <c r="L1155" s="129"/>
      <c r="M1155" s="129"/>
      <c r="N1155" s="387"/>
      <c r="O1155" s="379"/>
      <c r="P1155" s="379"/>
      <c r="Q1155" s="379"/>
      <c r="R1155" s="379"/>
      <c r="S1155" s="379"/>
      <c r="T1155" s="379"/>
      <c r="U1155" s="105"/>
      <c r="V1155" s="105"/>
      <c r="W1155" s="105"/>
      <c r="X1155" s="10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c r="BU1155" s="5"/>
    </row>
    <row r="1156" spans="1:73" hidden="1" x14ac:dyDescent="0.25">
      <c r="A1156" s="5"/>
      <c r="B1156" s="5"/>
      <c r="C1156" s="32" t="s">
        <v>2555</v>
      </c>
      <c r="D1156" s="5"/>
      <c r="E1156" s="5"/>
      <c r="F1156" s="5"/>
      <c r="G1156" s="5"/>
      <c r="H1156" s="5"/>
      <c r="I1156" s="5"/>
      <c r="J1156" s="5"/>
      <c r="K1156" s="5"/>
      <c r="L1156" s="129"/>
      <c r="M1156" s="129"/>
      <c r="N1156" s="387"/>
      <c r="O1156" s="379"/>
      <c r="P1156" s="379"/>
      <c r="Q1156" s="379"/>
      <c r="R1156" s="379"/>
      <c r="S1156" s="379"/>
      <c r="T1156" s="379"/>
      <c r="U1156" s="105"/>
      <c r="V1156" s="105"/>
      <c r="W1156" s="105"/>
      <c r="X1156" s="10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c r="BU1156" s="5"/>
    </row>
    <row r="1157" spans="1:73" hidden="1" x14ac:dyDescent="0.25">
      <c r="A1157" s="5"/>
      <c r="B1157" s="5"/>
      <c r="C1157" s="32" t="s">
        <v>2556</v>
      </c>
      <c r="D1157" s="5"/>
      <c r="E1157" s="5"/>
      <c r="F1157" s="5"/>
      <c r="G1157" s="5"/>
      <c r="H1157" s="5"/>
      <c r="I1157" s="5"/>
      <c r="J1157" s="5"/>
      <c r="K1157" s="5"/>
      <c r="L1157" s="129"/>
      <c r="M1157" s="129"/>
      <c r="N1157" s="387"/>
      <c r="O1157" s="379"/>
      <c r="P1157" s="379"/>
      <c r="Q1157" s="379"/>
      <c r="R1157" s="379"/>
      <c r="S1157" s="379"/>
      <c r="T1157" s="379"/>
      <c r="U1157" s="105"/>
      <c r="V1157" s="105"/>
      <c r="W1157" s="105"/>
      <c r="X1157" s="10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c r="BU1157" s="5"/>
    </row>
    <row r="1158" spans="1:73" hidden="1" x14ac:dyDescent="0.25">
      <c r="A1158" s="5"/>
      <c r="B1158" s="5"/>
      <c r="C1158" s="32" t="s">
        <v>2557</v>
      </c>
      <c r="D1158" s="5"/>
      <c r="E1158" s="5"/>
      <c r="F1158" s="5"/>
      <c r="G1158" s="5"/>
      <c r="H1158" s="5"/>
      <c r="I1158" s="5"/>
      <c r="J1158" s="5"/>
      <c r="K1158" s="5"/>
      <c r="L1158" s="129"/>
      <c r="M1158" s="129"/>
      <c r="N1158" s="387"/>
      <c r="O1158" s="379"/>
      <c r="P1158" s="379"/>
      <c r="Q1158" s="379"/>
      <c r="R1158" s="379"/>
      <c r="S1158" s="379"/>
      <c r="T1158" s="379"/>
      <c r="U1158" s="105"/>
      <c r="V1158" s="105"/>
      <c r="W1158" s="105"/>
      <c r="X1158" s="10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c r="BU1158" s="5"/>
    </row>
    <row r="1159" spans="1:73" hidden="1" x14ac:dyDescent="0.25">
      <c r="A1159" s="5"/>
      <c r="B1159" s="5"/>
      <c r="C1159" s="32" t="s">
        <v>2558</v>
      </c>
      <c r="D1159" s="5"/>
      <c r="E1159" s="5"/>
      <c r="F1159" s="5"/>
      <c r="G1159" s="5"/>
      <c r="H1159" s="5"/>
      <c r="I1159" s="5"/>
      <c r="J1159" s="5"/>
      <c r="K1159" s="5"/>
      <c r="L1159" s="129"/>
      <c r="M1159" s="129"/>
      <c r="N1159" s="387"/>
      <c r="O1159" s="379"/>
      <c r="P1159" s="379"/>
      <c r="Q1159" s="379"/>
      <c r="R1159" s="379"/>
      <c r="S1159" s="379"/>
      <c r="T1159" s="379"/>
      <c r="U1159" s="105"/>
      <c r="V1159" s="105"/>
      <c r="W1159" s="105"/>
      <c r="X1159" s="10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c r="BU1159" s="5"/>
    </row>
    <row r="1160" spans="1:73" hidden="1" x14ac:dyDescent="0.25">
      <c r="A1160" s="5"/>
      <c r="B1160" s="5"/>
      <c r="C1160" s="32" t="s">
        <v>2559</v>
      </c>
      <c r="D1160" s="5"/>
      <c r="E1160" s="5"/>
      <c r="F1160" s="5"/>
      <c r="G1160" s="5"/>
      <c r="H1160" s="5"/>
      <c r="I1160" s="5"/>
      <c r="J1160" s="5"/>
      <c r="K1160" s="5"/>
      <c r="L1160" s="129"/>
      <c r="M1160" s="129"/>
      <c r="N1160" s="387"/>
      <c r="O1160" s="379"/>
      <c r="P1160" s="379"/>
      <c r="Q1160" s="379"/>
      <c r="R1160" s="379"/>
      <c r="S1160" s="379"/>
      <c r="T1160" s="379"/>
      <c r="U1160" s="105"/>
      <c r="V1160" s="105"/>
      <c r="W1160" s="105"/>
      <c r="X1160" s="10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c r="BU1160" s="5"/>
    </row>
    <row r="1161" spans="1:73" hidden="1" x14ac:dyDescent="0.25">
      <c r="A1161" s="5"/>
      <c r="B1161" s="5"/>
      <c r="C1161" s="32" t="s">
        <v>2560</v>
      </c>
      <c r="D1161" s="5"/>
      <c r="E1161" s="5"/>
      <c r="F1161" s="5"/>
      <c r="G1161" s="5"/>
      <c r="H1161" s="5"/>
      <c r="I1161" s="5"/>
      <c r="J1161" s="5"/>
      <c r="K1161" s="5"/>
      <c r="L1161" s="129"/>
      <c r="M1161" s="129"/>
      <c r="N1161" s="387"/>
      <c r="O1161" s="379"/>
      <c r="P1161" s="379"/>
      <c r="Q1161" s="379"/>
      <c r="R1161" s="379"/>
      <c r="S1161" s="379"/>
      <c r="T1161" s="379"/>
      <c r="U1161" s="105"/>
      <c r="V1161" s="105"/>
      <c r="W1161" s="105"/>
      <c r="X1161" s="10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c r="BU1161" s="5"/>
    </row>
    <row r="1162" spans="1:73" hidden="1" x14ac:dyDescent="0.25">
      <c r="A1162" s="5"/>
      <c r="B1162" s="5"/>
      <c r="C1162" s="32" t="s">
        <v>2561</v>
      </c>
      <c r="D1162" s="5"/>
      <c r="E1162" s="5"/>
      <c r="F1162" s="5"/>
      <c r="G1162" s="5"/>
      <c r="H1162" s="5"/>
      <c r="I1162" s="5"/>
      <c r="J1162" s="5"/>
      <c r="K1162" s="5"/>
      <c r="L1162" s="129"/>
      <c r="M1162" s="129"/>
      <c r="N1162" s="387"/>
      <c r="O1162" s="379"/>
      <c r="P1162" s="379"/>
      <c r="Q1162" s="379"/>
      <c r="R1162" s="379"/>
      <c r="S1162" s="379"/>
      <c r="T1162" s="379"/>
      <c r="U1162" s="105"/>
      <c r="V1162" s="105"/>
      <c r="W1162" s="105"/>
      <c r="X1162" s="10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c r="BU1162" s="5"/>
    </row>
    <row r="1163" spans="1:73" hidden="1" x14ac:dyDescent="0.25">
      <c r="A1163" s="5"/>
      <c r="B1163" s="5"/>
      <c r="C1163" s="32" t="s">
        <v>2562</v>
      </c>
      <c r="D1163" s="5"/>
      <c r="E1163" s="5"/>
      <c r="F1163" s="5"/>
      <c r="G1163" s="5"/>
      <c r="H1163" s="5"/>
      <c r="I1163" s="5"/>
      <c r="J1163" s="5"/>
      <c r="K1163" s="5"/>
      <c r="L1163" s="129"/>
      <c r="M1163" s="129"/>
      <c r="N1163" s="387"/>
      <c r="O1163" s="379"/>
      <c r="P1163" s="379"/>
      <c r="Q1163" s="379"/>
      <c r="R1163" s="379"/>
      <c r="S1163" s="379"/>
      <c r="T1163" s="379"/>
      <c r="U1163" s="105"/>
      <c r="V1163" s="105"/>
      <c r="W1163" s="105"/>
      <c r="X1163" s="10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c r="BU1163" s="5"/>
    </row>
    <row r="1164" spans="1:73" hidden="1" x14ac:dyDescent="0.25">
      <c r="A1164" s="5"/>
      <c r="B1164" s="5"/>
      <c r="C1164" s="32" t="s">
        <v>2563</v>
      </c>
      <c r="D1164" s="5"/>
      <c r="E1164" s="5"/>
      <c r="F1164" s="5"/>
      <c r="G1164" s="5"/>
      <c r="H1164" s="5"/>
      <c r="I1164" s="5"/>
      <c r="J1164" s="5"/>
      <c r="K1164" s="5"/>
      <c r="L1164" s="129"/>
      <c r="M1164" s="129"/>
      <c r="N1164" s="387"/>
      <c r="O1164" s="379"/>
      <c r="P1164" s="379"/>
      <c r="Q1164" s="379"/>
      <c r="R1164" s="379"/>
      <c r="S1164" s="379"/>
      <c r="T1164" s="379"/>
      <c r="U1164" s="105"/>
      <c r="V1164" s="105"/>
      <c r="W1164" s="105"/>
      <c r="X1164" s="10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c r="BT1164" s="5"/>
      <c r="BU1164" s="5"/>
    </row>
    <row r="1165" spans="1:73" hidden="1" x14ac:dyDescent="0.25">
      <c r="A1165" s="5"/>
      <c r="B1165" s="5"/>
      <c r="C1165" s="32" t="s">
        <v>2564</v>
      </c>
      <c r="D1165" s="5"/>
      <c r="E1165" s="5"/>
      <c r="F1165" s="5"/>
      <c r="G1165" s="5"/>
      <c r="H1165" s="5"/>
      <c r="I1165" s="5"/>
      <c r="J1165" s="5"/>
      <c r="K1165" s="5"/>
      <c r="L1165" s="129"/>
      <c r="M1165" s="129"/>
      <c r="N1165" s="387"/>
      <c r="O1165" s="379"/>
      <c r="P1165" s="379"/>
      <c r="Q1165" s="379"/>
      <c r="R1165" s="379"/>
      <c r="S1165" s="379"/>
      <c r="T1165" s="379"/>
      <c r="U1165" s="105"/>
      <c r="V1165" s="105"/>
      <c r="W1165" s="105"/>
      <c r="X1165" s="10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c r="BU1165" s="5"/>
    </row>
    <row r="1166" spans="1:73" hidden="1" x14ac:dyDescent="0.25">
      <c r="A1166" s="5"/>
      <c r="B1166" s="5"/>
      <c r="C1166" s="32" t="s">
        <v>2565</v>
      </c>
      <c r="D1166" s="5"/>
      <c r="E1166" s="5"/>
      <c r="F1166" s="5"/>
      <c r="G1166" s="5"/>
      <c r="H1166" s="5"/>
      <c r="I1166" s="5"/>
      <c r="J1166" s="5"/>
      <c r="K1166" s="5"/>
      <c r="L1166" s="129"/>
      <c r="M1166" s="129"/>
      <c r="N1166" s="387"/>
      <c r="O1166" s="379"/>
      <c r="P1166" s="379"/>
      <c r="Q1166" s="379"/>
      <c r="R1166" s="379"/>
      <c r="S1166" s="379"/>
      <c r="T1166" s="379"/>
      <c r="U1166" s="105"/>
      <c r="V1166" s="105"/>
      <c r="W1166" s="105"/>
      <c r="X1166" s="10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c r="BU1166" s="5"/>
    </row>
    <row r="1167" spans="1:73" hidden="1" x14ac:dyDescent="0.25">
      <c r="A1167" s="5"/>
      <c r="B1167" s="5"/>
      <c r="C1167" s="32" t="s">
        <v>2566</v>
      </c>
      <c r="D1167" s="5"/>
      <c r="E1167" s="5"/>
      <c r="F1167" s="5"/>
      <c r="G1167" s="5"/>
      <c r="H1167" s="5"/>
      <c r="I1167" s="5"/>
      <c r="J1167" s="5"/>
      <c r="K1167" s="5"/>
      <c r="L1167" s="129"/>
      <c r="M1167" s="129"/>
      <c r="N1167" s="387"/>
      <c r="O1167" s="379"/>
      <c r="P1167" s="379"/>
      <c r="Q1167" s="379"/>
      <c r="R1167" s="379"/>
      <c r="S1167" s="379"/>
      <c r="T1167" s="379"/>
      <c r="U1167" s="105"/>
      <c r="V1167" s="105"/>
      <c r="W1167" s="105"/>
      <c r="X1167" s="10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c r="BU1167" s="5"/>
    </row>
    <row r="1168" spans="1:73" hidden="1" x14ac:dyDescent="0.25">
      <c r="A1168" s="5"/>
      <c r="B1168" s="5"/>
      <c r="C1168" s="32" t="s">
        <v>2567</v>
      </c>
      <c r="D1168" s="5"/>
      <c r="E1168" s="5"/>
      <c r="F1168" s="5"/>
      <c r="G1168" s="5"/>
      <c r="H1168" s="5"/>
      <c r="I1168" s="5"/>
      <c r="J1168" s="5"/>
      <c r="K1168" s="5"/>
      <c r="L1168" s="129"/>
      <c r="M1168" s="129"/>
      <c r="N1168" s="387"/>
      <c r="O1168" s="379"/>
      <c r="P1168" s="379"/>
      <c r="Q1168" s="379"/>
      <c r="R1168" s="379"/>
      <c r="S1168" s="379"/>
      <c r="T1168" s="379"/>
      <c r="U1168" s="105"/>
      <c r="V1168" s="105"/>
      <c r="W1168" s="105"/>
      <c r="X1168" s="10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c r="BU1168" s="5"/>
    </row>
    <row r="1169" spans="1:73" hidden="1" x14ac:dyDescent="0.25">
      <c r="A1169" s="5"/>
      <c r="B1169" s="5"/>
      <c r="C1169" s="32" t="s">
        <v>2568</v>
      </c>
      <c r="D1169" s="5"/>
      <c r="E1169" s="5"/>
      <c r="F1169" s="5"/>
      <c r="G1169" s="5"/>
      <c r="H1169" s="5"/>
      <c r="I1169" s="5"/>
      <c r="J1169" s="5"/>
      <c r="K1169" s="5"/>
      <c r="L1169" s="129"/>
      <c r="M1169" s="129"/>
      <c r="N1169" s="387"/>
      <c r="O1169" s="379"/>
      <c r="P1169" s="379"/>
      <c r="Q1169" s="379"/>
      <c r="R1169" s="379"/>
      <c r="S1169" s="379"/>
      <c r="T1169" s="379"/>
      <c r="U1169" s="105"/>
      <c r="V1169" s="105"/>
      <c r="W1169" s="105"/>
      <c r="X1169" s="10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c r="BT1169" s="5"/>
      <c r="BU1169" s="5"/>
    </row>
    <row r="1170" spans="1:73" hidden="1" x14ac:dyDescent="0.25">
      <c r="A1170" s="5"/>
      <c r="B1170" s="5"/>
      <c r="C1170" s="32" t="s">
        <v>2569</v>
      </c>
      <c r="D1170" s="5"/>
      <c r="E1170" s="5"/>
      <c r="F1170" s="5"/>
      <c r="G1170" s="5"/>
      <c r="H1170" s="5"/>
      <c r="I1170" s="5"/>
      <c r="J1170" s="5"/>
      <c r="K1170" s="5"/>
      <c r="L1170" s="129"/>
      <c r="M1170" s="129"/>
      <c r="N1170" s="387"/>
      <c r="O1170" s="379"/>
      <c r="P1170" s="379"/>
      <c r="Q1170" s="379"/>
      <c r="R1170" s="379"/>
      <c r="S1170" s="379"/>
      <c r="T1170" s="379"/>
      <c r="U1170" s="105"/>
      <c r="V1170" s="105"/>
      <c r="W1170" s="105"/>
      <c r="X1170" s="10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c r="BT1170" s="5"/>
      <c r="BU1170" s="5"/>
    </row>
    <row r="1171" spans="1:73" hidden="1" x14ac:dyDescent="0.25">
      <c r="A1171" s="5"/>
      <c r="B1171" s="5"/>
      <c r="C1171" s="32" t="s">
        <v>2570</v>
      </c>
      <c r="D1171" s="5"/>
      <c r="E1171" s="5"/>
      <c r="F1171" s="5"/>
      <c r="G1171" s="5"/>
      <c r="H1171" s="5"/>
      <c r="I1171" s="5"/>
      <c r="J1171" s="5"/>
      <c r="K1171" s="5"/>
      <c r="L1171" s="129"/>
      <c r="M1171" s="129"/>
      <c r="N1171" s="387"/>
      <c r="O1171" s="379"/>
      <c r="P1171" s="379"/>
      <c r="Q1171" s="379"/>
      <c r="R1171" s="379"/>
      <c r="S1171" s="379"/>
      <c r="T1171" s="379"/>
      <c r="U1171" s="105"/>
      <c r="V1171" s="105"/>
      <c r="W1171" s="105"/>
      <c r="X1171" s="10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c r="BT1171" s="5"/>
      <c r="BU1171" s="5"/>
    </row>
    <row r="1172" spans="1:73" hidden="1" x14ac:dyDescent="0.25">
      <c r="A1172" s="5"/>
      <c r="B1172" s="5"/>
      <c r="C1172" s="32" t="s">
        <v>2571</v>
      </c>
      <c r="D1172" s="5"/>
      <c r="E1172" s="5"/>
      <c r="F1172" s="5"/>
      <c r="G1172" s="5"/>
      <c r="H1172" s="5"/>
      <c r="I1172" s="5"/>
      <c r="J1172" s="5"/>
      <c r="K1172" s="5"/>
      <c r="L1172" s="129"/>
      <c r="M1172" s="129"/>
      <c r="N1172" s="387"/>
      <c r="O1172" s="379"/>
      <c r="P1172" s="379"/>
      <c r="Q1172" s="379"/>
      <c r="R1172" s="379"/>
      <c r="S1172" s="379"/>
      <c r="T1172" s="379"/>
      <c r="U1172" s="105"/>
      <c r="V1172" s="105"/>
      <c r="W1172" s="105"/>
      <c r="X1172" s="10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c r="BU1172" s="5"/>
    </row>
    <row r="1173" spans="1:73" hidden="1" x14ac:dyDescent="0.25">
      <c r="A1173" s="5"/>
      <c r="B1173" s="5"/>
      <c r="C1173" s="32" t="s">
        <v>2572</v>
      </c>
      <c r="D1173" s="5"/>
      <c r="E1173" s="5"/>
      <c r="F1173" s="5"/>
      <c r="G1173" s="5"/>
      <c r="H1173" s="5"/>
      <c r="I1173" s="5"/>
      <c r="J1173" s="5"/>
      <c r="K1173" s="5"/>
      <c r="L1173" s="129"/>
      <c r="M1173" s="129"/>
      <c r="N1173" s="387"/>
      <c r="O1173" s="379"/>
      <c r="P1173" s="379"/>
      <c r="Q1173" s="379"/>
      <c r="R1173" s="379"/>
      <c r="S1173" s="379"/>
      <c r="T1173" s="379"/>
      <c r="U1173" s="105"/>
      <c r="V1173" s="105"/>
      <c r="W1173" s="105"/>
      <c r="X1173" s="10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c r="BT1173" s="5"/>
      <c r="BU1173" s="5"/>
    </row>
    <row r="1174" spans="1:73" hidden="1" x14ac:dyDescent="0.25">
      <c r="A1174" s="5"/>
      <c r="B1174" s="5"/>
      <c r="C1174" s="32" t="s">
        <v>2573</v>
      </c>
      <c r="D1174" s="5"/>
      <c r="E1174" s="5"/>
      <c r="F1174" s="5"/>
      <c r="G1174" s="5"/>
      <c r="H1174" s="5"/>
      <c r="I1174" s="5"/>
      <c r="J1174" s="5"/>
      <c r="K1174" s="5"/>
      <c r="L1174" s="129"/>
      <c r="M1174" s="129"/>
      <c r="N1174" s="387"/>
      <c r="O1174" s="379"/>
      <c r="P1174" s="379"/>
      <c r="Q1174" s="379"/>
      <c r="R1174" s="379"/>
      <c r="S1174" s="379"/>
      <c r="T1174" s="379"/>
      <c r="U1174" s="105"/>
      <c r="V1174" s="105"/>
      <c r="W1174" s="105"/>
      <c r="X1174" s="10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c r="BU1174" s="5"/>
    </row>
    <row r="1175" spans="1:73" hidden="1" x14ac:dyDescent="0.25">
      <c r="A1175" s="5"/>
      <c r="B1175" s="5"/>
      <c r="C1175" s="32" t="s">
        <v>2574</v>
      </c>
      <c r="D1175" s="5"/>
      <c r="E1175" s="5"/>
      <c r="F1175" s="5"/>
      <c r="G1175" s="5"/>
      <c r="H1175" s="5"/>
      <c r="I1175" s="5"/>
      <c r="J1175" s="5"/>
      <c r="K1175" s="5"/>
      <c r="L1175" s="129"/>
      <c r="M1175" s="129"/>
      <c r="N1175" s="387"/>
      <c r="O1175" s="379"/>
      <c r="P1175" s="379"/>
      <c r="Q1175" s="379"/>
      <c r="R1175" s="379"/>
      <c r="S1175" s="379"/>
      <c r="T1175" s="379"/>
      <c r="U1175" s="105"/>
      <c r="V1175" s="105"/>
      <c r="W1175" s="105"/>
      <c r="X1175" s="10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row>
    <row r="1176" spans="1:73" hidden="1" x14ac:dyDescent="0.25">
      <c r="A1176" s="5"/>
      <c r="B1176" s="5"/>
      <c r="C1176" s="32" t="s">
        <v>2575</v>
      </c>
      <c r="D1176" s="5"/>
      <c r="E1176" s="5"/>
      <c r="F1176" s="5"/>
      <c r="G1176" s="5"/>
      <c r="H1176" s="5"/>
      <c r="I1176" s="5"/>
      <c r="J1176" s="5"/>
      <c r="K1176" s="5"/>
      <c r="L1176" s="129"/>
      <c r="M1176" s="129"/>
      <c r="N1176" s="387"/>
      <c r="O1176" s="379"/>
      <c r="P1176" s="379"/>
      <c r="Q1176" s="379"/>
      <c r="R1176" s="379"/>
      <c r="S1176" s="379"/>
      <c r="T1176" s="379"/>
      <c r="U1176" s="105"/>
      <c r="V1176" s="105"/>
      <c r="W1176" s="105"/>
      <c r="X1176" s="10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row>
    <row r="1177" spans="1:73" hidden="1" x14ac:dyDescent="0.25">
      <c r="A1177" s="5"/>
      <c r="B1177" s="5"/>
      <c r="C1177" s="32" t="s">
        <v>2576</v>
      </c>
      <c r="D1177" s="5"/>
      <c r="E1177" s="5"/>
      <c r="F1177" s="5"/>
      <c r="G1177" s="5"/>
      <c r="H1177" s="5"/>
      <c r="I1177" s="5"/>
      <c r="J1177" s="5"/>
      <c r="K1177" s="5"/>
      <c r="L1177" s="129"/>
      <c r="M1177" s="129"/>
      <c r="N1177" s="387"/>
      <c r="O1177" s="379"/>
      <c r="P1177" s="379"/>
      <c r="Q1177" s="379"/>
      <c r="R1177" s="379"/>
      <c r="S1177" s="379"/>
      <c r="T1177" s="379"/>
      <c r="U1177" s="105"/>
      <c r="V1177" s="105"/>
      <c r="W1177" s="105"/>
      <c r="X1177" s="10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row>
    <row r="1178" spans="1:73" hidden="1" x14ac:dyDescent="0.25">
      <c r="A1178" s="5"/>
      <c r="B1178" s="5"/>
      <c r="C1178" s="32" t="s">
        <v>2577</v>
      </c>
      <c r="D1178" s="5"/>
      <c r="E1178" s="5"/>
      <c r="F1178" s="5"/>
      <c r="G1178" s="5"/>
      <c r="H1178" s="5"/>
      <c r="I1178" s="5"/>
      <c r="J1178" s="5"/>
      <c r="K1178" s="5"/>
      <c r="L1178" s="129"/>
      <c r="M1178" s="129"/>
      <c r="N1178" s="387"/>
      <c r="O1178" s="379"/>
      <c r="P1178" s="379"/>
      <c r="Q1178" s="379"/>
      <c r="R1178" s="379"/>
      <c r="S1178" s="379"/>
      <c r="T1178" s="379"/>
      <c r="U1178" s="105"/>
      <c r="V1178" s="105"/>
      <c r="W1178" s="105"/>
      <c r="X1178" s="10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row>
    <row r="1179" spans="1:73" hidden="1" x14ac:dyDescent="0.25">
      <c r="A1179" s="5"/>
      <c r="B1179" s="5"/>
      <c r="C1179" s="32" t="s">
        <v>2578</v>
      </c>
      <c r="D1179" s="5"/>
      <c r="E1179" s="5"/>
      <c r="F1179" s="5"/>
      <c r="G1179" s="5"/>
      <c r="H1179" s="5"/>
      <c r="I1179" s="5"/>
      <c r="J1179" s="5"/>
      <c r="K1179" s="5"/>
      <c r="L1179" s="129"/>
      <c r="M1179" s="129"/>
      <c r="N1179" s="387"/>
      <c r="O1179" s="379"/>
      <c r="P1179" s="379"/>
      <c r="Q1179" s="379"/>
      <c r="R1179" s="379"/>
      <c r="S1179" s="379"/>
      <c r="T1179" s="379"/>
      <c r="U1179" s="105"/>
      <c r="V1179" s="105"/>
      <c r="W1179" s="105"/>
      <c r="X1179" s="10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row>
    <row r="1180" spans="1:73" hidden="1" x14ac:dyDescent="0.25">
      <c r="A1180" s="5"/>
      <c r="B1180" s="5"/>
      <c r="C1180" s="32" t="s">
        <v>2579</v>
      </c>
      <c r="D1180" s="5"/>
      <c r="E1180" s="5"/>
      <c r="F1180" s="5"/>
      <c r="G1180" s="5"/>
      <c r="H1180" s="5"/>
      <c r="I1180" s="5"/>
      <c r="J1180" s="5"/>
      <c r="K1180" s="5"/>
      <c r="L1180" s="129"/>
      <c r="M1180" s="129"/>
      <c r="N1180" s="387"/>
      <c r="O1180" s="379"/>
      <c r="P1180" s="379"/>
      <c r="Q1180" s="379"/>
      <c r="R1180" s="379"/>
      <c r="S1180" s="379"/>
      <c r="T1180" s="379"/>
      <c r="U1180" s="105"/>
      <c r="V1180" s="105"/>
      <c r="W1180" s="105"/>
      <c r="X1180" s="10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c r="BU1180" s="5"/>
    </row>
    <row r="1181" spans="1:73" hidden="1" x14ac:dyDescent="0.25">
      <c r="A1181" s="5"/>
      <c r="B1181" s="5"/>
      <c r="C1181" s="32" t="s">
        <v>2580</v>
      </c>
      <c r="D1181" s="5"/>
      <c r="E1181" s="5"/>
      <c r="F1181" s="5"/>
      <c r="G1181" s="5"/>
      <c r="H1181" s="5"/>
      <c r="I1181" s="5"/>
      <c r="J1181" s="5"/>
      <c r="K1181" s="5"/>
      <c r="L1181" s="129"/>
      <c r="M1181" s="129"/>
      <c r="N1181" s="387"/>
      <c r="O1181" s="379"/>
      <c r="P1181" s="379"/>
      <c r="Q1181" s="379"/>
      <c r="R1181" s="379"/>
      <c r="S1181" s="379"/>
      <c r="T1181" s="379"/>
      <c r="U1181" s="105"/>
      <c r="V1181" s="105"/>
      <c r="W1181" s="105"/>
      <c r="X1181" s="10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c r="BT1181" s="5"/>
      <c r="BU1181" s="5"/>
    </row>
    <row r="1182" spans="1:73" hidden="1" x14ac:dyDescent="0.25">
      <c r="A1182" s="5"/>
      <c r="B1182" s="5"/>
      <c r="C1182" s="32" t="s">
        <v>2581</v>
      </c>
      <c r="D1182" s="5"/>
      <c r="E1182" s="5"/>
      <c r="F1182" s="5"/>
      <c r="G1182" s="5"/>
      <c r="H1182" s="5"/>
      <c r="I1182" s="5"/>
      <c r="J1182" s="5"/>
      <c r="K1182" s="5"/>
      <c r="L1182" s="129"/>
      <c r="M1182" s="129"/>
      <c r="N1182" s="387"/>
      <c r="O1182" s="379"/>
      <c r="P1182" s="379"/>
      <c r="Q1182" s="379"/>
      <c r="R1182" s="379"/>
      <c r="S1182" s="379"/>
      <c r="T1182" s="379"/>
      <c r="U1182" s="105"/>
      <c r="V1182" s="105"/>
      <c r="W1182" s="105"/>
      <c r="X1182" s="10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c r="BU1182" s="5"/>
    </row>
    <row r="1183" spans="1:73" hidden="1" x14ac:dyDescent="0.25">
      <c r="A1183" s="5"/>
      <c r="B1183" s="5"/>
      <c r="C1183" s="32" t="s">
        <v>2582</v>
      </c>
      <c r="D1183" s="5"/>
      <c r="E1183" s="5"/>
      <c r="F1183" s="5"/>
      <c r="G1183" s="5"/>
      <c r="H1183" s="5"/>
      <c r="I1183" s="5"/>
      <c r="J1183" s="5"/>
      <c r="K1183" s="5"/>
      <c r="L1183" s="129"/>
      <c r="M1183" s="129"/>
      <c r="N1183" s="387"/>
      <c r="O1183" s="379"/>
      <c r="P1183" s="379"/>
      <c r="Q1183" s="379"/>
      <c r="R1183" s="379"/>
      <c r="S1183" s="379"/>
      <c r="T1183" s="379"/>
      <c r="U1183" s="105"/>
      <c r="V1183" s="105"/>
      <c r="W1183" s="105"/>
      <c r="X1183" s="10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c r="BU1183" s="5"/>
    </row>
    <row r="1184" spans="1:73" hidden="1" x14ac:dyDescent="0.25">
      <c r="A1184" s="5"/>
      <c r="B1184" s="5"/>
      <c r="C1184" s="32" t="s">
        <v>2583</v>
      </c>
      <c r="D1184" s="5"/>
      <c r="E1184" s="5"/>
      <c r="F1184" s="5"/>
      <c r="G1184" s="5"/>
      <c r="H1184" s="5"/>
      <c r="I1184" s="5"/>
      <c r="J1184" s="5"/>
      <c r="K1184" s="5"/>
      <c r="L1184" s="129"/>
      <c r="M1184" s="129"/>
      <c r="N1184" s="387"/>
      <c r="O1184" s="379"/>
      <c r="P1184" s="379"/>
      <c r="Q1184" s="379"/>
      <c r="R1184" s="379"/>
      <c r="S1184" s="379"/>
      <c r="T1184" s="379"/>
      <c r="U1184" s="105"/>
      <c r="V1184" s="105"/>
      <c r="W1184" s="105"/>
      <c r="X1184" s="10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c r="BU1184" s="5"/>
    </row>
    <row r="1185" spans="1:73" hidden="1" x14ac:dyDescent="0.25">
      <c r="A1185" s="5"/>
      <c r="B1185" s="5"/>
      <c r="C1185" s="32" t="s">
        <v>2584</v>
      </c>
      <c r="D1185" s="5"/>
      <c r="E1185" s="5"/>
      <c r="F1185" s="5"/>
      <c r="G1185" s="5"/>
      <c r="H1185" s="5"/>
      <c r="I1185" s="5"/>
      <c r="J1185" s="5"/>
      <c r="K1185" s="5"/>
      <c r="L1185" s="129"/>
      <c r="M1185" s="129"/>
      <c r="N1185" s="387"/>
      <c r="O1185" s="379"/>
      <c r="P1185" s="379"/>
      <c r="Q1185" s="379"/>
      <c r="R1185" s="379"/>
      <c r="S1185" s="379"/>
      <c r="T1185" s="379"/>
      <c r="U1185" s="105"/>
      <c r="V1185" s="105"/>
      <c r="W1185" s="105"/>
      <c r="X1185" s="10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c r="BU1185" s="5"/>
    </row>
    <row r="1186" spans="1:73" hidden="1" x14ac:dyDescent="0.25">
      <c r="A1186" s="5"/>
      <c r="B1186" s="5"/>
      <c r="C1186" s="32" t="s">
        <v>2585</v>
      </c>
      <c r="D1186" s="5"/>
      <c r="E1186" s="5"/>
      <c r="F1186" s="5"/>
      <c r="G1186" s="5"/>
      <c r="H1186" s="5"/>
      <c r="I1186" s="5"/>
      <c r="J1186" s="5"/>
      <c r="K1186" s="5"/>
      <c r="L1186" s="129"/>
      <c r="M1186" s="129"/>
      <c r="N1186" s="387"/>
      <c r="O1186" s="379"/>
      <c r="P1186" s="379"/>
      <c r="Q1186" s="379"/>
      <c r="R1186" s="379"/>
      <c r="S1186" s="379"/>
      <c r="T1186" s="379"/>
      <c r="U1186" s="105"/>
      <c r="V1186" s="105"/>
      <c r="W1186" s="105"/>
      <c r="X1186" s="10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c r="BT1186" s="5"/>
      <c r="BU1186" s="5"/>
    </row>
    <row r="1187" spans="1:73" hidden="1" x14ac:dyDescent="0.25">
      <c r="A1187" s="5"/>
      <c r="B1187" s="5"/>
      <c r="C1187" s="32" t="s">
        <v>2586</v>
      </c>
      <c r="D1187" s="5"/>
      <c r="E1187" s="5"/>
      <c r="F1187" s="5"/>
      <c r="G1187" s="5"/>
      <c r="H1187" s="5"/>
      <c r="I1187" s="5"/>
      <c r="J1187" s="5"/>
      <c r="K1187" s="5"/>
      <c r="L1187" s="129"/>
      <c r="M1187" s="129"/>
      <c r="N1187" s="387"/>
      <c r="O1187" s="379"/>
      <c r="P1187" s="379"/>
      <c r="Q1187" s="379"/>
      <c r="R1187" s="379"/>
      <c r="S1187" s="379"/>
      <c r="T1187" s="379"/>
      <c r="U1187" s="105"/>
      <c r="V1187" s="105"/>
      <c r="W1187" s="105"/>
      <c r="X1187" s="10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c r="BU1187" s="5"/>
    </row>
    <row r="1188" spans="1:73" hidden="1" x14ac:dyDescent="0.25">
      <c r="A1188" s="5"/>
      <c r="B1188" s="5"/>
      <c r="C1188" s="32" t="s">
        <v>2587</v>
      </c>
      <c r="D1188" s="5"/>
      <c r="E1188" s="5"/>
      <c r="F1188" s="5"/>
      <c r="G1188" s="5"/>
      <c r="H1188" s="5"/>
      <c r="I1188" s="5"/>
      <c r="J1188" s="5"/>
      <c r="K1188" s="5"/>
      <c r="L1188" s="129"/>
      <c r="M1188" s="129"/>
      <c r="N1188" s="387"/>
      <c r="O1188" s="379"/>
      <c r="P1188" s="379"/>
      <c r="Q1188" s="379"/>
      <c r="R1188" s="379"/>
      <c r="S1188" s="379"/>
      <c r="T1188" s="379"/>
      <c r="U1188" s="105"/>
      <c r="V1188" s="105"/>
      <c r="W1188" s="105"/>
      <c r="X1188" s="10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c r="BU1188" s="5"/>
    </row>
    <row r="1189" spans="1:73" hidden="1" x14ac:dyDescent="0.25">
      <c r="A1189" s="5"/>
      <c r="B1189" s="5"/>
      <c r="C1189" s="32" t="s">
        <v>2588</v>
      </c>
      <c r="D1189" s="5"/>
      <c r="E1189" s="5"/>
      <c r="F1189" s="5"/>
      <c r="G1189" s="5"/>
      <c r="H1189" s="5"/>
      <c r="I1189" s="5"/>
      <c r="J1189" s="5"/>
      <c r="K1189" s="5"/>
      <c r="L1189" s="129"/>
      <c r="M1189" s="129"/>
      <c r="N1189" s="387"/>
      <c r="O1189" s="379"/>
      <c r="P1189" s="379"/>
      <c r="Q1189" s="379"/>
      <c r="R1189" s="379"/>
      <c r="S1189" s="379"/>
      <c r="T1189" s="379"/>
      <c r="U1189" s="105"/>
      <c r="V1189" s="105"/>
      <c r="W1189" s="105"/>
      <c r="X1189" s="10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c r="BU1189" s="5"/>
    </row>
    <row r="1190" spans="1:73" hidden="1" x14ac:dyDescent="0.25">
      <c r="A1190" s="5"/>
      <c r="B1190" s="5"/>
      <c r="C1190" s="32" t="s">
        <v>2589</v>
      </c>
      <c r="D1190" s="5"/>
      <c r="E1190" s="5"/>
      <c r="F1190" s="5"/>
      <c r="G1190" s="5"/>
      <c r="H1190" s="5"/>
      <c r="I1190" s="5"/>
      <c r="J1190" s="5"/>
      <c r="K1190" s="5"/>
      <c r="L1190" s="129"/>
      <c r="M1190" s="129"/>
      <c r="N1190" s="387"/>
      <c r="O1190" s="379"/>
      <c r="P1190" s="379"/>
      <c r="Q1190" s="379"/>
      <c r="R1190" s="379"/>
      <c r="S1190" s="379"/>
      <c r="T1190" s="379"/>
      <c r="U1190" s="105"/>
      <c r="V1190" s="105"/>
      <c r="W1190" s="105"/>
      <c r="X1190" s="10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c r="BU1190" s="5"/>
    </row>
    <row r="1191" spans="1:73" hidden="1" x14ac:dyDescent="0.25">
      <c r="A1191" s="5"/>
      <c r="B1191" s="5"/>
      <c r="C1191" s="32" t="s">
        <v>2590</v>
      </c>
      <c r="D1191" s="5"/>
      <c r="E1191" s="5"/>
      <c r="F1191" s="5"/>
      <c r="G1191" s="5"/>
      <c r="H1191" s="5"/>
      <c r="I1191" s="5"/>
      <c r="J1191" s="5"/>
      <c r="K1191" s="5"/>
      <c r="L1191" s="129"/>
      <c r="M1191" s="129"/>
      <c r="N1191" s="387"/>
      <c r="O1191" s="379"/>
      <c r="P1191" s="379"/>
      <c r="Q1191" s="379"/>
      <c r="R1191" s="379"/>
      <c r="S1191" s="379"/>
      <c r="T1191" s="379"/>
      <c r="U1191" s="105"/>
      <c r="V1191" s="105"/>
      <c r="W1191" s="105"/>
      <c r="X1191" s="10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c r="BU1191" s="5"/>
    </row>
    <row r="1192" spans="1:73" hidden="1" x14ac:dyDescent="0.25">
      <c r="A1192" s="5"/>
      <c r="B1192" s="5"/>
      <c r="C1192" s="32" t="s">
        <v>2591</v>
      </c>
      <c r="D1192" s="5"/>
      <c r="E1192" s="5"/>
      <c r="F1192" s="5"/>
      <c r="G1192" s="5"/>
      <c r="H1192" s="5"/>
      <c r="I1192" s="5"/>
      <c r="J1192" s="5"/>
      <c r="K1192" s="5"/>
      <c r="L1192" s="129"/>
      <c r="M1192" s="129"/>
      <c r="N1192" s="387"/>
      <c r="O1192" s="379"/>
      <c r="P1192" s="379"/>
      <c r="Q1192" s="379"/>
      <c r="R1192" s="379"/>
      <c r="S1192" s="379"/>
      <c r="T1192" s="379"/>
      <c r="U1192" s="105"/>
      <c r="V1192" s="105"/>
      <c r="W1192" s="105"/>
      <c r="X1192" s="10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c r="BU1192" s="5"/>
    </row>
    <row r="1193" spans="1:73" hidden="1" x14ac:dyDescent="0.25">
      <c r="A1193" s="5"/>
      <c r="B1193" s="5"/>
      <c r="C1193" s="32" t="s">
        <v>2592</v>
      </c>
      <c r="D1193" s="5"/>
      <c r="E1193" s="5"/>
      <c r="F1193" s="5"/>
      <c r="G1193" s="5"/>
      <c r="H1193" s="5"/>
      <c r="I1193" s="5"/>
      <c r="J1193" s="5"/>
      <c r="K1193" s="5"/>
      <c r="L1193" s="129"/>
      <c r="M1193" s="129"/>
      <c r="N1193" s="387"/>
      <c r="O1193" s="379"/>
      <c r="P1193" s="379"/>
      <c r="Q1193" s="379"/>
      <c r="R1193" s="379"/>
      <c r="S1193" s="379"/>
      <c r="T1193" s="379"/>
      <c r="U1193" s="105"/>
      <c r="V1193" s="105"/>
      <c r="W1193" s="105"/>
      <c r="X1193" s="10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c r="BU1193" s="5"/>
    </row>
    <row r="1194" spans="1:73" hidden="1" x14ac:dyDescent="0.25">
      <c r="A1194" s="5"/>
      <c r="B1194" s="5"/>
      <c r="C1194" s="32" t="s">
        <v>2593</v>
      </c>
      <c r="D1194" s="5"/>
      <c r="E1194" s="5"/>
      <c r="F1194" s="5"/>
      <c r="G1194" s="5"/>
      <c r="H1194" s="5"/>
      <c r="I1194" s="5"/>
      <c r="J1194" s="5"/>
      <c r="K1194" s="5"/>
      <c r="L1194" s="129"/>
      <c r="M1194" s="129"/>
      <c r="N1194" s="387"/>
      <c r="O1194" s="379"/>
      <c r="P1194" s="379"/>
      <c r="Q1194" s="379"/>
      <c r="R1194" s="379"/>
      <c r="S1194" s="379"/>
      <c r="T1194" s="379"/>
      <c r="U1194" s="105"/>
      <c r="V1194" s="105"/>
      <c r="W1194" s="105"/>
      <c r="X1194" s="10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c r="BU1194" s="5"/>
    </row>
    <row r="1195" spans="1:73" hidden="1" x14ac:dyDescent="0.25">
      <c r="A1195" s="5"/>
      <c r="B1195" s="5"/>
      <c r="C1195" s="32" t="s">
        <v>2594</v>
      </c>
      <c r="D1195" s="5"/>
      <c r="E1195" s="5"/>
      <c r="F1195" s="5"/>
      <c r="G1195" s="5"/>
      <c r="H1195" s="5"/>
      <c r="I1195" s="5"/>
      <c r="J1195" s="5"/>
      <c r="K1195" s="5"/>
      <c r="L1195" s="129"/>
      <c r="M1195" s="129"/>
      <c r="N1195" s="387"/>
      <c r="O1195" s="379"/>
      <c r="P1195" s="379"/>
      <c r="Q1195" s="379"/>
      <c r="R1195" s="379"/>
      <c r="S1195" s="379"/>
      <c r="T1195" s="379"/>
      <c r="U1195" s="105"/>
      <c r="V1195" s="105"/>
      <c r="W1195" s="105"/>
      <c r="X1195" s="10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c r="BU1195" s="5"/>
    </row>
    <row r="1196" spans="1:73" hidden="1" x14ac:dyDescent="0.25">
      <c r="A1196" s="5"/>
      <c r="B1196" s="5"/>
      <c r="C1196" s="32" t="s">
        <v>2595</v>
      </c>
      <c r="D1196" s="5"/>
      <c r="E1196" s="5"/>
      <c r="F1196" s="5"/>
      <c r="G1196" s="5"/>
      <c r="H1196" s="5"/>
      <c r="I1196" s="5"/>
      <c r="J1196" s="5"/>
      <c r="K1196" s="5"/>
      <c r="L1196" s="129"/>
      <c r="M1196" s="129"/>
      <c r="N1196" s="387"/>
      <c r="O1196" s="379"/>
      <c r="P1196" s="379"/>
      <c r="Q1196" s="379"/>
      <c r="R1196" s="379"/>
      <c r="S1196" s="379"/>
      <c r="T1196" s="379"/>
      <c r="U1196" s="105"/>
      <c r="V1196" s="105"/>
      <c r="W1196" s="105"/>
      <c r="X1196" s="10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c r="BU1196" s="5"/>
    </row>
    <row r="1197" spans="1:73" hidden="1" x14ac:dyDescent="0.25">
      <c r="A1197" s="5"/>
      <c r="B1197" s="5"/>
      <c r="C1197" s="32" t="s">
        <v>2596</v>
      </c>
      <c r="D1197" s="5"/>
      <c r="E1197" s="5"/>
      <c r="F1197" s="5"/>
      <c r="G1197" s="5"/>
      <c r="H1197" s="5"/>
      <c r="I1197" s="5"/>
      <c r="J1197" s="5"/>
      <c r="K1197" s="5"/>
      <c r="L1197" s="129"/>
      <c r="M1197" s="129"/>
      <c r="N1197" s="387"/>
      <c r="O1197" s="379"/>
      <c r="P1197" s="379"/>
      <c r="Q1197" s="379"/>
      <c r="R1197" s="379"/>
      <c r="S1197" s="379"/>
      <c r="T1197" s="379"/>
      <c r="U1197" s="105"/>
      <c r="V1197" s="105"/>
      <c r="W1197" s="105"/>
      <c r="X1197" s="10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c r="BU1197" s="5"/>
    </row>
    <row r="1198" spans="1:73" hidden="1" x14ac:dyDescent="0.25">
      <c r="A1198" s="5"/>
      <c r="B1198" s="5"/>
      <c r="C1198" s="32" t="s">
        <v>2597</v>
      </c>
      <c r="D1198" s="5"/>
      <c r="E1198" s="5"/>
      <c r="F1198" s="5"/>
      <c r="G1198" s="5"/>
      <c r="H1198" s="5"/>
      <c r="I1198" s="5"/>
      <c r="J1198" s="5"/>
      <c r="K1198" s="5"/>
      <c r="L1198" s="129"/>
      <c r="M1198" s="129"/>
      <c r="N1198" s="387"/>
      <c r="O1198" s="379"/>
      <c r="P1198" s="379"/>
      <c r="Q1198" s="379"/>
      <c r="R1198" s="379"/>
      <c r="S1198" s="379"/>
      <c r="T1198" s="379"/>
      <c r="U1198" s="105"/>
      <c r="V1198" s="105"/>
      <c r="W1198" s="105"/>
      <c r="X1198" s="10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c r="BU1198" s="5"/>
    </row>
    <row r="1199" spans="1:73" hidden="1" x14ac:dyDescent="0.25">
      <c r="A1199" s="5"/>
      <c r="B1199" s="5"/>
      <c r="C1199" s="32" t="s">
        <v>2598</v>
      </c>
      <c r="D1199" s="5"/>
      <c r="E1199" s="5"/>
      <c r="F1199" s="5"/>
      <c r="G1199" s="5"/>
      <c r="H1199" s="5"/>
      <c r="I1199" s="5"/>
      <c r="J1199" s="5"/>
      <c r="K1199" s="5"/>
      <c r="L1199" s="129"/>
      <c r="M1199" s="129"/>
      <c r="N1199" s="387"/>
      <c r="O1199" s="379"/>
      <c r="P1199" s="379"/>
      <c r="Q1199" s="379"/>
      <c r="R1199" s="379"/>
      <c r="S1199" s="379"/>
      <c r="T1199" s="379"/>
      <c r="U1199" s="105"/>
      <c r="V1199" s="105"/>
      <c r="W1199" s="105"/>
      <c r="X1199" s="10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c r="BT1199" s="5"/>
      <c r="BU1199" s="5"/>
    </row>
    <row r="1200" spans="1:73" hidden="1" x14ac:dyDescent="0.25">
      <c r="A1200" s="5"/>
      <c r="B1200" s="5"/>
      <c r="C1200" s="32" t="s">
        <v>2599</v>
      </c>
      <c r="D1200" s="5"/>
      <c r="E1200" s="5"/>
      <c r="F1200" s="5"/>
      <c r="G1200" s="5"/>
      <c r="H1200" s="5"/>
      <c r="I1200" s="5"/>
      <c r="J1200" s="5"/>
      <c r="K1200" s="5"/>
      <c r="L1200" s="129"/>
      <c r="M1200" s="129"/>
      <c r="N1200" s="387"/>
      <c r="O1200" s="379"/>
      <c r="P1200" s="379"/>
      <c r="Q1200" s="379"/>
      <c r="R1200" s="379"/>
      <c r="S1200" s="379"/>
      <c r="T1200" s="379"/>
      <c r="U1200" s="105"/>
      <c r="V1200" s="105"/>
      <c r="W1200" s="105"/>
      <c r="X1200" s="10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c r="BT1200" s="5"/>
      <c r="BU1200" s="5"/>
    </row>
    <row r="1201" spans="1:73" hidden="1" x14ac:dyDescent="0.25">
      <c r="A1201" s="5"/>
      <c r="B1201" s="5"/>
      <c r="C1201" s="32" t="s">
        <v>2600</v>
      </c>
      <c r="D1201" s="5"/>
      <c r="E1201" s="5"/>
      <c r="F1201" s="5"/>
      <c r="G1201" s="5"/>
      <c r="H1201" s="5"/>
      <c r="I1201" s="5"/>
      <c r="J1201" s="5"/>
      <c r="K1201" s="5"/>
      <c r="L1201" s="129"/>
      <c r="M1201" s="129"/>
      <c r="N1201" s="387"/>
      <c r="O1201" s="379"/>
      <c r="P1201" s="379"/>
      <c r="Q1201" s="379"/>
      <c r="R1201" s="379"/>
      <c r="S1201" s="379"/>
      <c r="T1201" s="379"/>
      <c r="U1201" s="105"/>
      <c r="V1201" s="105"/>
      <c r="W1201" s="105"/>
      <c r="X1201" s="10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c r="BT1201" s="5"/>
      <c r="BU1201" s="5"/>
    </row>
    <row r="1202" spans="1:73" hidden="1" x14ac:dyDescent="0.25">
      <c r="A1202" s="5"/>
      <c r="B1202" s="5"/>
      <c r="C1202" s="32" t="s">
        <v>2601</v>
      </c>
      <c r="D1202" s="5"/>
      <c r="E1202" s="5"/>
      <c r="F1202" s="5"/>
      <c r="G1202" s="5"/>
      <c r="H1202" s="5"/>
      <c r="I1202" s="5"/>
      <c r="J1202" s="5"/>
      <c r="K1202" s="5"/>
      <c r="L1202" s="129"/>
      <c r="M1202" s="129"/>
      <c r="N1202" s="387"/>
      <c r="O1202" s="379"/>
      <c r="P1202" s="379"/>
      <c r="Q1202" s="379"/>
      <c r="R1202" s="379"/>
      <c r="S1202" s="379"/>
      <c r="T1202" s="379"/>
      <c r="U1202" s="105"/>
      <c r="V1202" s="105"/>
      <c r="W1202" s="105"/>
      <c r="X1202" s="10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c r="BU1202" s="5"/>
    </row>
    <row r="1203" spans="1:73" hidden="1" x14ac:dyDescent="0.25">
      <c r="A1203" s="5"/>
      <c r="B1203" s="5"/>
      <c r="C1203" s="32" t="s">
        <v>2602</v>
      </c>
      <c r="D1203" s="5"/>
      <c r="E1203" s="5"/>
      <c r="F1203" s="5"/>
      <c r="G1203" s="5"/>
      <c r="H1203" s="5"/>
      <c r="I1203" s="5"/>
      <c r="J1203" s="5"/>
      <c r="K1203" s="5"/>
      <c r="L1203" s="129"/>
      <c r="M1203" s="129"/>
      <c r="N1203" s="387"/>
      <c r="O1203" s="379"/>
      <c r="P1203" s="379"/>
      <c r="Q1203" s="379"/>
      <c r="R1203" s="379"/>
      <c r="S1203" s="379"/>
      <c r="T1203" s="379"/>
      <c r="U1203" s="105"/>
      <c r="V1203" s="105"/>
      <c r="W1203" s="105"/>
      <c r="X1203" s="10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c r="BT1203" s="5"/>
      <c r="BU1203" s="5"/>
    </row>
    <row r="1204" spans="1:73" hidden="1" x14ac:dyDescent="0.25">
      <c r="A1204" s="5"/>
      <c r="B1204" s="5"/>
      <c r="C1204" s="32" t="s">
        <v>2603</v>
      </c>
      <c r="D1204" s="5"/>
      <c r="E1204" s="5"/>
      <c r="F1204" s="5"/>
      <c r="G1204" s="5"/>
      <c r="H1204" s="5"/>
      <c r="I1204" s="5"/>
      <c r="J1204" s="5"/>
      <c r="K1204" s="5"/>
      <c r="L1204" s="129"/>
      <c r="M1204" s="129"/>
      <c r="N1204" s="387"/>
      <c r="O1204" s="379"/>
      <c r="P1204" s="379"/>
      <c r="Q1204" s="379"/>
      <c r="R1204" s="379"/>
      <c r="S1204" s="379"/>
      <c r="T1204" s="379"/>
      <c r="U1204" s="105"/>
      <c r="V1204" s="105"/>
      <c r="W1204" s="105"/>
      <c r="X1204" s="10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c r="BU1204" s="5"/>
    </row>
    <row r="1205" spans="1:73" hidden="1" x14ac:dyDescent="0.25">
      <c r="A1205" s="5"/>
      <c r="B1205" s="5"/>
      <c r="C1205" s="32" t="s">
        <v>2604</v>
      </c>
      <c r="D1205" s="5"/>
      <c r="E1205" s="5"/>
      <c r="F1205" s="5"/>
      <c r="G1205" s="5"/>
      <c r="H1205" s="5"/>
      <c r="I1205" s="5"/>
      <c r="J1205" s="5"/>
      <c r="K1205" s="5"/>
      <c r="L1205" s="129"/>
      <c r="M1205" s="129"/>
      <c r="N1205" s="387"/>
      <c r="O1205" s="379"/>
      <c r="P1205" s="379"/>
      <c r="Q1205" s="379"/>
      <c r="R1205" s="379"/>
      <c r="S1205" s="379"/>
      <c r="T1205" s="379"/>
      <c r="U1205" s="105"/>
      <c r="V1205" s="105"/>
      <c r="W1205" s="105"/>
      <c r="X1205" s="10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c r="BU1205" s="5"/>
    </row>
    <row r="1206" spans="1:73" hidden="1" x14ac:dyDescent="0.25">
      <c r="A1206" s="5"/>
      <c r="B1206" s="5"/>
      <c r="C1206" s="32" t="s">
        <v>2605</v>
      </c>
      <c r="D1206" s="5"/>
      <c r="E1206" s="5"/>
      <c r="F1206" s="5"/>
      <c r="G1206" s="5"/>
      <c r="H1206" s="5"/>
      <c r="I1206" s="5"/>
      <c r="J1206" s="5"/>
      <c r="K1206" s="5"/>
      <c r="L1206" s="129"/>
      <c r="M1206" s="129"/>
      <c r="N1206" s="387"/>
      <c r="O1206" s="379"/>
      <c r="P1206" s="379"/>
      <c r="Q1206" s="379"/>
      <c r="R1206" s="379"/>
      <c r="S1206" s="379"/>
      <c r="T1206" s="379"/>
      <c r="U1206" s="105"/>
      <c r="V1206" s="105"/>
      <c r="W1206" s="105"/>
      <c r="X1206" s="10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c r="BU1206" s="5"/>
    </row>
    <row r="1207" spans="1:73" hidden="1" x14ac:dyDescent="0.25">
      <c r="A1207" s="5"/>
      <c r="B1207" s="5"/>
      <c r="C1207" s="32" t="s">
        <v>2606</v>
      </c>
      <c r="D1207" s="5"/>
      <c r="E1207" s="5"/>
      <c r="F1207" s="5"/>
      <c r="G1207" s="5"/>
      <c r="H1207" s="5"/>
      <c r="I1207" s="5"/>
      <c r="J1207" s="5"/>
      <c r="K1207" s="5"/>
      <c r="L1207" s="129"/>
      <c r="M1207" s="129"/>
      <c r="N1207" s="387"/>
      <c r="O1207" s="379"/>
      <c r="P1207" s="379"/>
      <c r="Q1207" s="379"/>
      <c r="R1207" s="379"/>
      <c r="S1207" s="379"/>
      <c r="T1207" s="379"/>
      <c r="U1207" s="105"/>
      <c r="V1207" s="105"/>
      <c r="W1207" s="105"/>
      <c r="X1207" s="10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c r="BT1207" s="5"/>
      <c r="BU1207" s="5"/>
    </row>
    <row r="1208" spans="1:73" hidden="1" x14ac:dyDescent="0.25">
      <c r="A1208" s="5"/>
      <c r="B1208" s="5"/>
      <c r="C1208" s="32" t="s">
        <v>2607</v>
      </c>
      <c r="D1208" s="5"/>
      <c r="E1208" s="5"/>
      <c r="F1208" s="5"/>
      <c r="G1208" s="5"/>
      <c r="H1208" s="5"/>
      <c r="I1208" s="5"/>
      <c r="J1208" s="5"/>
      <c r="K1208" s="5"/>
      <c r="L1208" s="129"/>
      <c r="M1208" s="129"/>
      <c r="N1208" s="387"/>
      <c r="O1208" s="379"/>
      <c r="P1208" s="379"/>
      <c r="Q1208" s="379"/>
      <c r="R1208" s="379"/>
      <c r="S1208" s="379"/>
      <c r="T1208" s="379"/>
      <c r="U1208" s="105"/>
      <c r="V1208" s="105"/>
      <c r="W1208" s="105"/>
      <c r="X1208" s="10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c r="BU1208" s="5"/>
    </row>
    <row r="1209" spans="1:73" hidden="1" x14ac:dyDescent="0.25">
      <c r="A1209" s="5"/>
      <c r="B1209" s="5"/>
      <c r="C1209" s="32" t="s">
        <v>2608</v>
      </c>
      <c r="D1209" s="5"/>
      <c r="E1209" s="5"/>
      <c r="F1209" s="5"/>
      <c r="G1209" s="5"/>
      <c r="H1209" s="5"/>
      <c r="I1209" s="5"/>
      <c r="J1209" s="5"/>
      <c r="K1209" s="5"/>
      <c r="L1209" s="129"/>
      <c r="M1209" s="129"/>
      <c r="N1209" s="387"/>
      <c r="O1209" s="379"/>
      <c r="P1209" s="379"/>
      <c r="Q1209" s="379"/>
      <c r="R1209" s="379"/>
      <c r="S1209" s="379"/>
      <c r="T1209" s="379"/>
      <c r="U1209" s="105"/>
      <c r="V1209" s="105"/>
      <c r="W1209" s="105"/>
      <c r="X1209" s="10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c r="BT1209" s="5"/>
      <c r="BU1209" s="5"/>
    </row>
    <row r="1210" spans="1:73" hidden="1" x14ac:dyDescent="0.25">
      <c r="A1210" s="5"/>
      <c r="B1210" s="5"/>
      <c r="C1210" s="32" t="s">
        <v>2609</v>
      </c>
      <c r="D1210" s="5"/>
      <c r="E1210" s="5"/>
      <c r="F1210" s="5"/>
      <c r="G1210" s="5"/>
      <c r="H1210" s="5"/>
      <c r="I1210" s="5"/>
      <c r="J1210" s="5"/>
      <c r="K1210" s="5"/>
      <c r="L1210" s="129"/>
      <c r="M1210" s="129"/>
      <c r="N1210" s="387"/>
      <c r="O1210" s="379"/>
      <c r="P1210" s="379"/>
      <c r="Q1210" s="379"/>
      <c r="R1210" s="379"/>
      <c r="S1210" s="379"/>
      <c r="T1210" s="379"/>
      <c r="U1210" s="105"/>
      <c r="V1210" s="105"/>
      <c r="W1210" s="105"/>
      <c r="X1210" s="10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c r="BT1210" s="5"/>
      <c r="BU1210" s="5"/>
    </row>
    <row r="1211" spans="1:73" hidden="1" x14ac:dyDescent="0.25">
      <c r="A1211" s="5"/>
      <c r="B1211" s="5"/>
      <c r="C1211" s="32" t="s">
        <v>2610</v>
      </c>
      <c r="D1211" s="5"/>
      <c r="E1211" s="5"/>
      <c r="F1211" s="5"/>
      <c r="G1211" s="5"/>
      <c r="H1211" s="5"/>
      <c r="I1211" s="5"/>
      <c r="J1211" s="5"/>
      <c r="K1211" s="5"/>
      <c r="L1211" s="129"/>
      <c r="M1211" s="129"/>
      <c r="N1211" s="387"/>
      <c r="O1211" s="379"/>
      <c r="P1211" s="379"/>
      <c r="Q1211" s="379"/>
      <c r="R1211" s="379"/>
      <c r="S1211" s="379"/>
      <c r="T1211" s="379"/>
      <c r="U1211" s="105"/>
      <c r="V1211" s="105"/>
      <c r="W1211" s="105"/>
      <c r="X1211" s="10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c r="BT1211" s="5"/>
      <c r="BU1211" s="5"/>
    </row>
    <row r="1212" spans="1:73" hidden="1" x14ac:dyDescent="0.25">
      <c r="A1212" s="5"/>
      <c r="B1212" s="5"/>
      <c r="C1212" s="32" t="s">
        <v>2611</v>
      </c>
      <c r="D1212" s="5"/>
      <c r="E1212" s="5"/>
      <c r="F1212" s="5"/>
      <c r="G1212" s="5"/>
      <c r="H1212" s="5"/>
      <c r="I1212" s="5"/>
      <c r="J1212" s="5"/>
      <c r="K1212" s="5"/>
      <c r="L1212" s="129"/>
      <c r="M1212" s="129"/>
      <c r="N1212" s="387"/>
      <c r="O1212" s="379"/>
      <c r="P1212" s="379"/>
      <c r="Q1212" s="379"/>
      <c r="R1212" s="379"/>
      <c r="S1212" s="379"/>
      <c r="T1212" s="379"/>
      <c r="U1212" s="105"/>
      <c r="V1212" s="105"/>
      <c r="W1212" s="105"/>
      <c r="X1212" s="10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c r="BU1212" s="5"/>
    </row>
    <row r="1213" spans="1:73" hidden="1" x14ac:dyDescent="0.25">
      <c r="A1213" s="5"/>
      <c r="B1213" s="5"/>
      <c r="C1213" s="32" t="s">
        <v>2612</v>
      </c>
      <c r="D1213" s="5"/>
      <c r="E1213" s="5"/>
      <c r="F1213" s="5"/>
      <c r="G1213" s="5"/>
      <c r="H1213" s="5"/>
      <c r="I1213" s="5"/>
      <c r="J1213" s="5"/>
      <c r="K1213" s="5"/>
      <c r="L1213" s="129"/>
      <c r="M1213" s="129"/>
      <c r="N1213" s="387"/>
      <c r="O1213" s="379"/>
      <c r="P1213" s="379"/>
      <c r="Q1213" s="379"/>
      <c r="R1213" s="379"/>
      <c r="S1213" s="379"/>
      <c r="T1213" s="379"/>
      <c r="U1213" s="105"/>
      <c r="V1213" s="105"/>
      <c r="W1213" s="105"/>
      <c r="X1213" s="10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c r="BT1213" s="5"/>
      <c r="BU1213" s="5"/>
    </row>
    <row r="1214" spans="1:73" hidden="1" x14ac:dyDescent="0.25">
      <c r="A1214" s="5"/>
      <c r="B1214" s="5"/>
      <c r="C1214" s="32" t="s">
        <v>2613</v>
      </c>
      <c r="D1214" s="5"/>
      <c r="E1214" s="5"/>
      <c r="F1214" s="5"/>
      <c r="G1214" s="5"/>
      <c r="H1214" s="5"/>
      <c r="I1214" s="5"/>
      <c r="J1214" s="5"/>
      <c r="K1214" s="5"/>
      <c r="L1214" s="129"/>
      <c r="M1214" s="129"/>
      <c r="N1214" s="387"/>
      <c r="O1214" s="379"/>
      <c r="P1214" s="379"/>
      <c r="Q1214" s="379"/>
      <c r="R1214" s="379"/>
      <c r="S1214" s="379"/>
      <c r="T1214" s="379"/>
      <c r="U1214" s="105"/>
      <c r="V1214" s="105"/>
      <c r="W1214" s="105"/>
      <c r="X1214" s="10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c r="BU1214" s="5"/>
    </row>
    <row r="1215" spans="1:73" hidden="1" x14ac:dyDescent="0.25">
      <c r="A1215" s="5"/>
      <c r="B1215" s="5"/>
      <c r="C1215" s="32" t="s">
        <v>2614</v>
      </c>
      <c r="D1215" s="5"/>
      <c r="E1215" s="5"/>
      <c r="F1215" s="5"/>
      <c r="G1215" s="5"/>
      <c r="H1215" s="5"/>
      <c r="I1215" s="5"/>
      <c r="J1215" s="5"/>
      <c r="K1215" s="5"/>
      <c r="L1215" s="129"/>
      <c r="M1215" s="129"/>
      <c r="N1215" s="387"/>
      <c r="O1215" s="379"/>
      <c r="P1215" s="379"/>
      <c r="Q1215" s="379"/>
      <c r="R1215" s="379"/>
      <c r="S1215" s="379"/>
      <c r="T1215" s="379"/>
      <c r="U1215" s="105"/>
      <c r="V1215" s="105"/>
      <c r="W1215" s="105"/>
      <c r="X1215" s="10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c r="BU1215" s="5"/>
    </row>
    <row r="1216" spans="1:73" hidden="1" x14ac:dyDescent="0.25">
      <c r="A1216" s="5"/>
      <c r="B1216" s="5"/>
      <c r="C1216" s="32" t="s">
        <v>2615</v>
      </c>
      <c r="D1216" s="5"/>
      <c r="E1216" s="5"/>
      <c r="F1216" s="5"/>
      <c r="G1216" s="5"/>
      <c r="H1216" s="5"/>
      <c r="I1216" s="5"/>
      <c r="J1216" s="5"/>
      <c r="K1216" s="5"/>
      <c r="L1216" s="129"/>
      <c r="M1216" s="129"/>
      <c r="N1216" s="387"/>
      <c r="O1216" s="379"/>
      <c r="P1216" s="379"/>
      <c r="Q1216" s="379"/>
      <c r="R1216" s="379"/>
      <c r="S1216" s="379"/>
      <c r="T1216" s="379"/>
      <c r="U1216" s="105"/>
      <c r="V1216" s="105"/>
      <c r="W1216" s="105"/>
      <c r="X1216" s="10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c r="BT1216" s="5"/>
      <c r="BU1216" s="5"/>
    </row>
    <row r="1217" spans="1:73" hidden="1" x14ac:dyDescent="0.25">
      <c r="A1217" s="5"/>
      <c r="B1217" s="5"/>
      <c r="C1217" s="32" t="s">
        <v>2616</v>
      </c>
      <c r="D1217" s="5"/>
      <c r="E1217" s="5"/>
      <c r="F1217" s="5"/>
      <c r="G1217" s="5"/>
      <c r="H1217" s="5"/>
      <c r="I1217" s="5"/>
      <c r="J1217" s="5"/>
      <c r="K1217" s="5"/>
      <c r="L1217" s="129"/>
      <c r="M1217" s="129"/>
      <c r="N1217" s="387"/>
      <c r="O1217" s="379"/>
      <c r="P1217" s="379"/>
      <c r="Q1217" s="379"/>
      <c r="R1217" s="379"/>
      <c r="S1217" s="379"/>
      <c r="T1217" s="379"/>
      <c r="U1217" s="105"/>
      <c r="V1217" s="105"/>
      <c r="W1217" s="105"/>
      <c r="X1217" s="10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c r="BU1217" s="5"/>
    </row>
    <row r="1218" spans="1:73" hidden="1" x14ac:dyDescent="0.25">
      <c r="A1218" s="5"/>
      <c r="B1218" s="5"/>
      <c r="C1218" s="32" t="s">
        <v>2617</v>
      </c>
      <c r="D1218" s="5"/>
      <c r="E1218" s="5"/>
      <c r="F1218" s="5"/>
      <c r="G1218" s="5"/>
      <c r="H1218" s="5"/>
      <c r="I1218" s="5"/>
      <c r="J1218" s="5"/>
      <c r="K1218" s="5"/>
      <c r="L1218" s="129"/>
      <c r="M1218" s="129"/>
      <c r="N1218" s="387"/>
      <c r="O1218" s="379"/>
      <c r="P1218" s="379"/>
      <c r="Q1218" s="379"/>
      <c r="R1218" s="379"/>
      <c r="S1218" s="379"/>
      <c r="T1218" s="379"/>
      <c r="U1218" s="105"/>
      <c r="V1218" s="105"/>
      <c r="W1218" s="105"/>
      <c r="X1218" s="10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c r="BU1218" s="5"/>
    </row>
    <row r="1219" spans="1:73" hidden="1" x14ac:dyDescent="0.25">
      <c r="A1219" s="5"/>
      <c r="B1219" s="5"/>
      <c r="C1219" s="32" t="s">
        <v>2618</v>
      </c>
      <c r="D1219" s="5"/>
      <c r="E1219" s="5"/>
      <c r="F1219" s="5"/>
      <c r="G1219" s="5"/>
      <c r="H1219" s="5"/>
      <c r="I1219" s="5"/>
      <c r="J1219" s="5"/>
      <c r="K1219" s="5"/>
      <c r="L1219" s="129"/>
      <c r="M1219" s="129"/>
      <c r="N1219" s="387"/>
      <c r="O1219" s="379"/>
      <c r="P1219" s="379"/>
      <c r="Q1219" s="379"/>
      <c r="R1219" s="379"/>
      <c r="S1219" s="379"/>
      <c r="T1219" s="379"/>
      <c r="U1219" s="105"/>
      <c r="V1219" s="105"/>
      <c r="W1219" s="105"/>
      <c r="X1219" s="10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c r="BU1219" s="5"/>
    </row>
    <row r="1220" spans="1:73" hidden="1" x14ac:dyDescent="0.25">
      <c r="A1220" s="5"/>
      <c r="B1220" s="5"/>
      <c r="C1220" s="32" t="s">
        <v>2619</v>
      </c>
      <c r="D1220" s="5"/>
      <c r="E1220" s="5"/>
      <c r="F1220" s="5"/>
      <c r="G1220" s="5"/>
      <c r="H1220" s="5"/>
      <c r="I1220" s="5"/>
      <c r="J1220" s="5"/>
      <c r="K1220" s="5"/>
      <c r="L1220" s="129"/>
      <c r="M1220" s="129"/>
      <c r="N1220" s="387"/>
      <c r="O1220" s="379"/>
      <c r="P1220" s="379"/>
      <c r="Q1220" s="379"/>
      <c r="R1220" s="379"/>
      <c r="S1220" s="379"/>
      <c r="T1220" s="379"/>
      <c r="U1220" s="105"/>
      <c r="V1220" s="105"/>
      <c r="W1220" s="105"/>
      <c r="X1220" s="10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c r="BU1220" s="5"/>
    </row>
    <row r="1221" spans="1:73" hidden="1" x14ac:dyDescent="0.25">
      <c r="A1221" s="5"/>
      <c r="B1221" s="5"/>
      <c r="C1221" s="32" t="s">
        <v>2620</v>
      </c>
      <c r="D1221" s="5"/>
      <c r="E1221" s="5"/>
      <c r="F1221" s="5"/>
      <c r="G1221" s="5"/>
      <c r="H1221" s="5"/>
      <c r="I1221" s="5"/>
      <c r="J1221" s="5"/>
      <c r="K1221" s="5"/>
      <c r="L1221" s="129"/>
      <c r="M1221" s="129"/>
      <c r="N1221" s="387"/>
      <c r="O1221" s="379"/>
      <c r="P1221" s="379"/>
      <c r="Q1221" s="379"/>
      <c r="R1221" s="379"/>
      <c r="S1221" s="379"/>
      <c r="T1221" s="379"/>
      <c r="U1221" s="105"/>
      <c r="V1221" s="105"/>
      <c r="W1221" s="105"/>
      <c r="X1221" s="10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c r="BT1221" s="5"/>
      <c r="BU1221" s="5"/>
    </row>
    <row r="1222" spans="1:73" hidden="1" x14ac:dyDescent="0.25">
      <c r="A1222" s="5"/>
      <c r="B1222" s="5"/>
      <c r="C1222" s="32" t="s">
        <v>2621</v>
      </c>
      <c r="D1222" s="5"/>
      <c r="E1222" s="5"/>
      <c r="F1222" s="5"/>
      <c r="G1222" s="5"/>
      <c r="H1222" s="5"/>
      <c r="I1222" s="5"/>
      <c r="J1222" s="5"/>
      <c r="K1222" s="5"/>
      <c r="L1222" s="129"/>
      <c r="M1222" s="129"/>
      <c r="N1222" s="387"/>
      <c r="O1222" s="379"/>
      <c r="P1222" s="379"/>
      <c r="Q1222" s="379"/>
      <c r="R1222" s="379"/>
      <c r="S1222" s="379"/>
      <c r="T1222" s="379"/>
      <c r="U1222" s="105"/>
      <c r="V1222" s="105"/>
      <c r="W1222" s="105"/>
      <c r="X1222" s="10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c r="BT1222" s="5"/>
      <c r="BU1222" s="5"/>
    </row>
    <row r="1223" spans="1:73" hidden="1" x14ac:dyDescent="0.25">
      <c r="A1223" s="5"/>
      <c r="B1223" s="5"/>
      <c r="C1223" s="32" t="s">
        <v>2622</v>
      </c>
      <c r="D1223" s="5"/>
      <c r="E1223" s="5"/>
      <c r="F1223" s="5"/>
      <c r="G1223" s="5"/>
      <c r="H1223" s="5"/>
      <c r="I1223" s="5"/>
      <c r="J1223" s="5"/>
      <c r="K1223" s="5"/>
      <c r="L1223" s="129"/>
      <c r="M1223" s="129"/>
      <c r="N1223" s="387"/>
      <c r="O1223" s="379"/>
      <c r="P1223" s="379"/>
      <c r="Q1223" s="379"/>
      <c r="R1223" s="379"/>
      <c r="S1223" s="379"/>
      <c r="T1223" s="379"/>
      <c r="U1223" s="105"/>
      <c r="V1223" s="105"/>
      <c r="W1223" s="105"/>
      <c r="X1223" s="10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c r="BT1223" s="5"/>
      <c r="BU1223" s="5"/>
    </row>
    <row r="1224" spans="1:73" hidden="1" x14ac:dyDescent="0.25">
      <c r="A1224" s="5"/>
      <c r="B1224" s="5"/>
      <c r="C1224" s="32" t="s">
        <v>2623</v>
      </c>
      <c r="D1224" s="5"/>
      <c r="E1224" s="5"/>
      <c r="F1224" s="5"/>
      <c r="G1224" s="5"/>
      <c r="H1224" s="5"/>
      <c r="I1224" s="5"/>
      <c r="J1224" s="5"/>
      <c r="K1224" s="5"/>
      <c r="L1224" s="129"/>
      <c r="M1224" s="129"/>
      <c r="N1224" s="387"/>
      <c r="O1224" s="379"/>
      <c r="P1224" s="379"/>
      <c r="Q1224" s="379"/>
      <c r="R1224" s="379"/>
      <c r="S1224" s="379"/>
      <c r="T1224" s="379"/>
      <c r="U1224" s="105"/>
      <c r="V1224" s="105"/>
      <c r="W1224" s="105"/>
      <c r="X1224" s="10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c r="BT1224" s="5"/>
      <c r="BU1224" s="5"/>
    </row>
    <row r="1225" spans="1:73" hidden="1" x14ac:dyDescent="0.25">
      <c r="A1225" s="5"/>
      <c r="B1225" s="5"/>
      <c r="C1225" s="32" t="s">
        <v>2624</v>
      </c>
      <c r="D1225" s="5"/>
      <c r="E1225" s="5"/>
      <c r="F1225" s="5"/>
      <c r="G1225" s="5"/>
      <c r="H1225" s="5"/>
      <c r="I1225" s="5"/>
      <c r="J1225" s="5"/>
      <c r="K1225" s="5"/>
      <c r="L1225" s="129"/>
      <c r="M1225" s="129"/>
      <c r="N1225" s="387"/>
      <c r="O1225" s="379"/>
      <c r="P1225" s="379"/>
      <c r="Q1225" s="379"/>
      <c r="R1225" s="379"/>
      <c r="S1225" s="379"/>
      <c r="T1225" s="379"/>
      <c r="U1225" s="105"/>
      <c r="V1225" s="105"/>
      <c r="W1225" s="105"/>
      <c r="X1225" s="10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c r="BU1225" s="5"/>
    </row>
    <row r="1226" spans="1:73" hidden="1" x14ac:dyDescent="0.25">
      <c r="A1226" s="5"/>
      <c r="B1226" s="5"/>
      <c r="C1226" s="32" t="s">
        <v>2625</v>
      </c>
      <c r="D1226" s="5"/>
      <c r="E1226" s="5"/>
      <c r="F1226" s="5"/>
      <c r="G1226" s="5"/>
      <c r="H1226" s="5"/>
      <c r="I1226" s="5"/>
      <c r="J1226" s="5"/>
      <c r="K1226" s="5"/>
      <c r="L1226" s="129"/>
      <c r="M1226" s="129"/>
      <c r="N1226" s="387"/>
      <c r="O1226" s="379"/>
      <c r="P1226" s="379"/>
      <c r="Q1226" s="379"/>
      <c r="R1226" s="379"/>
      <c r="S1226" s="379"/>
      <c r="T1226" s="379"/>
      <c r="U1226" s="105"/>
      <c r="V1226" s="105"/>
      <c r="W1226" s="105"/>
      <c r="X1226" s="10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c r="BU1226" s="5"/>
    </row>
    <row r="1227" spans="1:73" hidden="1" x14ac:dyDescent="0.25">
      <c r="A1227" s="5"/>
      <c r="B1227" s="5"/>
      <c r="C1227" s="32" t="s">
        <v>2626</v>
      </c>
      <c r="D1227" s="5"/>
      <c r="E1227" s="5"/>
      <c r="F1227" s="5"/>
      <c r="G1227" s="5"/>
      <c r="H1227" s="5"/>
      <c r="I1227" s="5"/>
      <c r="J1227" s="5"/>
      <c r="K1227" s="5"/>
      <c r="L1227" s="129"/>
      <c r="M1227" s="129"/>
      <c r="N1227" s="387"/>
      <c r="O1227" s="379"/>
      <c r="P1227" s="379"/>
      <c r="Q1227" s="379"/>
      <c r="R1227" s="379"/>
      <c r="S1227" s="379"/>
      <c r="T1227" s="379"/>
      <c r="U1227" s="105"/>
      <c r="V1227" s="105"/>
      <c r="W1227" s="105"/>
      <c r="X1227" s="10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c r="BT1227" s="5"/>
      <c r="BU1227" s="5"/>
    </row>
    <row r="1228" spans="1:73" hidden="1" x14ac:dyDescent="0.25">
      <c r="A1228" s="5"/>
      <c r="B1228" s="5"/>
      <c r="C1228" s="32" t="s">
        <v>2627</v>
      </c>
      <c r="D1228" s="5"/>
      <c r="E1228" s="5"/>
      <c r="F1228" s="5"/>
      <c r="G1228" s="5"/>
      <c r="H1228" s="5"/>
      <c r="I1228" s="5"/>
      <c r="J1228" s="5"/>
      <c r="K1228" s="5"/>
      <c r="L1228" s="129"/>
      <c r="M1228" s="129"/>
      <c r="N1228" s="387"/>
      <c r="O1228" s="379"/>
      <c r="P1228" s="379"/>
      <c r="Q1228" s="379"/>
      <c r="R1228" s="379"/>
      <c r="S1228" s="379"/>
      <c r="T1228" s="379"/>
      <c r="U1228" s="105"/>
      <c r="V1228" s="105"/>
      <c r="W1228" s="105"/>
      <c r="X1228" s="10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c r="BU1228" s="5"/>
    </row>
    <row r="1229" spans="1:73" hidden="1" x14ac:dyDescent="0.25">
      <c r="A1229" s="5"/>
      <c r="B1229" s="5"/>
      <c r="C1229" s="32" t="s">
        <v>2628</v>
      </c>
      <c r="D1229" s="5"/>
      <c r="E1229" s="5"/>
      <c r="F1229" s="5"/>
      <c r="G1229" s="5"/>
      <c r="H1229" s="5"/>
      <c r="I1229" s="5"/>
      <c r="J1229" s="5"/>
      <c r="K1229" s="5"/>
      <c r="L1229" s="129"/>
      <c r="M1229" s="129"/>
      <c r="N1229" s="387"/>
      <c r="O1229" s="379"/>
      <c r="P1229" s="379"/>
      <c r="Q1229" s="379"/>
      <c r="R1229" s="379"/>
      <c r="S1229" s="379"/>
      <c r="T1229" s="379"/>
      <c r="U1229" s="105"/>
      <c r="V1229" s="105"/>
      <c r="W1229" s="105"/>
      <c r="X1229" s="10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c r="BU1229" s="5"/>
    </row>
    <row r="1230" spans="1:73" hidden="1" x14ac:dyDescent="0.25">
      <c r="A1230" s="5"/>
      <c r="B1230" s="5"/>
      <c r="C1230" s="32" t="s">
        <v>2629</v>
      </c>
      <c r="D1230" s="5"/>
      <c r="E1230" s="5"/>
      <c r="F1230" s="5"/>
      <c r="G1230" s="5"/>
      <c r="H1230" s="5"/>
      <c r="I1230" s="5"/>
      <c r="J1230" s="5"/>
      <c r="K1230" s="5"/>
      <c r="L1230" s="129"/>
      <c r="M1230" s="129"/>
      <c r="N1230" s="387"/>
      <c r="O1230" s="379"/>
      <c r="P1230" s="379"/>
      <c r="Q1230" s="379"/>
      <c r="R1230" s="379"/>
      <c r="S1230" s="379"/>
      <c r="T1230" s="379"/>
      <c r="U1230" s="105"/>
      <c r="V1230" s="105"/>
      <c r="W1230" s="105"/>
      <c r="X1230" s="10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c r="BU1230" s="5"/>
    </row>
    <row r="1231" spans="1:73" hidden="1" x14ac:dyDescent="0.25">
      <c r="A1231" s="5"/>
      <c r="B1231" s="5"/>
      <c r="C1231" s="32" t="s">
        <v>2630</v>
      </c>
      <c r="D1231" s="5"/>
      <c r="E1231" s="5"/>
      <c r="F1231" s="5"/>
      <c r="G1231" s="5"/>
      <c r="H1231" s="5"/>
      <c r="I1231" s="5"/>
      <c r="J1231" s="5"/>
      <c r="K1231" s="5"/>
      <c r="L1231" s="129"/>
      <c r="M1231" s="129"/>
      <c r="N1231" s="387"/>
      <c r="O1231" s="379"/>
      <c r="P1231" s="379"/>
      <c r="Q1231" s="379"/>
      <c r="R1231" s="379"/>
      <c r="S1231" s="379"/>
      <c r="T1231" s="379"/>
      <c r="U1231" s="105"/>
      <c r="V1231" s="105"/>
      <c r="W1231" s="105"/>
      <c r="X1231" s="10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c r="BU1231" s="5"/>
    </row>
    <row r="1232" spans="1:73" hidden="1" x14ac:dyDescent="0.25">
      <c r="A1232" s="5"/>
      <c r="B1232" s="5"/>
      <c r="C1232" s="32" t="s">
        <v>2631</v>
      </c>
      <c r="D1232" s="5"/>
      <c r="E1232" s="5"/>
      <c r="F1232" s="5"/>
      <c r="G1232" s="5"/>
      <c r="H1232" s="5"/>
      <c r="I1232" s="5"/>
      <c r="J1232" s="5"/>
      <c r="K1232" s="5"/>
      <c r="L1232" s="129"/>
      <c r="M1232" s="129"/>
      <c r="N1232" s="387"/>
      <c r="O1232" s="379"/>
      <c r="P1232" s="379"/>
      <c r="Q1232" s="379"/>
      <c r="R1232" s="379"/>
      <c r="S1232" s="379"/>
      <c r="T1232" s="379"/>
      <c r="U1232" s="105"/>
      <c r="V1232" s="105"/>
      <c r="W1232" s="105"/>
      <c r="X1232" s="10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c r="BT1232" s="5"/>
      <c r="BU1232" s="5"/>
    </row>
    <row r="1233" spans="1:73" hidden="1" x14ac:dyDescent="0.25">
      <c r="A1233" s="5"/>
      <c r="B1233" s="5"/>
      <c r="C1233" s="32" t="s">
        <v>2632</v>
      </c>
      <c r="D1233" s="5"/>
      <c r="E1233" s="5"/>
      <c r="F1233" s="5"/>
      <c r="G1233" s="5"/>
      <c r="H1233" s="5"/>
      <c r="I1233" s="5"/>
      <c r="J1233" s="5"/>
      <c r="K1233" s="5"/>
      <c r="L1233" s="129"/>
      <c r="M1233" s="129"/>
      <c r="N1233" s="387"/>
      <c r="O1233" s="379"/>
      <c r="P1233" s="379"/>
      <c r="Q1233" s="379"/>
      <c r="R1233" s="379"/>
      <c r="S1233" s="379"/>
      <c r="T1233" s="379"/>
      <c r="U1233" s="105"/>
      <c r="V1233" s="105"/>
      <c r="W1233" s="105"/>
      <c r="X1233" s="10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c r="BT1233" s="5"/>
      <c r="BU1233" s="5"/>
    </row>
    <row r="1234" spans="1:73" hidden="1" x14ac:dyDescent="0.25">
      <c r="A1234" s="5"/>
      <c r="B1234" s="5"/>
      <c r="C1234" s="32" t="s">
        <v>2633</v>
      </c>
      <c r="D1234" s="5"/>
      <c r="E1234" s="5"/>
      <c r="F1234" s="5"/>
      <c r="G1234" s="5"/>
      <c r="H1234" s="5"/>
      <c r="I1234" s="5"/>
      <c r="J1234" s="5"/>
      <c r="K1234" s="5"/>
      <c r="L1234" s="129"/>
      <c r="M1234" s="129"/>
      <c r="N1234" s="387"/>
      <c r="O1234" s="379"/>
      <c r="P1234" s="379"/>
      <c r="Q1234" s="379"/>
      <c r="R1234" s="379"/>
      <c r="S1234" s="379"/>
      <c r="T1234" s="379"/>
      <c r="U1234" s="105"/>
      <c r="V1234" s="105"/>
      <c r="W1234" s="105"/>
      <c r="X1234" s="10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c r="BT1234" s="5"/>
      <c r="BU1234" s="5"/>
    </row>
    <row r="1235" spans="1:73" hidden="1" x14ac:dyDescent="0.25">
      <c r="A1235" s="5"/>
      <c r="B1235" s="5"/>
      <c r="C1235" s="32" t="s">
        <v>2634</v>
      </c>
      <c r="D1235" s="5"/>
      <c r="E1235" s="5"/>
      <c r="F1235" s="5"/>
      <c r="G1235" s="5"/>
      <c r="H1235" s="5"/>
      <c r="I1235" s="5"/>
      <c r="J1235" s="5"/>
      <c r="K1235" s="5"/>
      <c r="L1235" s="129"/>
      <c r="M1235" s="129"/>
      <c r="N1235" s="387"/>
      <c r="O1235" s="379"/>
      <c r="P1235" s="379"/>
      <c r="Q1235" s="379"/>
      <c r="R1235" s="379"/>
      <c r="S1235" s="379"/>
      <c r="T1235" s="379"/>
      <c r="U1235" s="105"/>
      <c r="V1235" s="105"/>
      <c r="W1235" s="105"/>
      <c r="X1235" s="10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c r="BU1235" s="5"/>
    </row>
    <row r="1236" spans="1:73" hidden="1" x14ac:dyDescent="0.25">
      <c r="A1236" s="5"/>
      <c r="B1236" s="5"/>
      <c r="C1236" s="32" t="s">
        <v>2635</v>
      </c>
      <c r="D1236" s="5"/>
      <c r="E1236" s="5"/>
      <c r="F1236" s="5"/>
      <c r="G1236" s="5"/>
      <c r="H1236" s="5"/>
      <c r="I1236" s="5"/>
      <c r="J1236" s="5"/>
      <c r="K1236" s="5"/>
      <c r="L1236" s="129"/>
      <c r="M1236" s="129"/>
      <c r="N1236" s="387"/>
      <c r="O1236" s="379"/>
      <c r="P1236" s="379"/>
      <c r="Q1236" s="379"/>
      <c r="R1236" s="379"/>
      <c r="S1236" s="379"/>
      <c r="T1236" s="379"/>
      <c r="U1236" s="105"/>
      <c r="V1236" s="105"/>
      <c r="W1236" s="105"/>
      <c r="X1236" s="10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c r="BT1236" s="5"/>
      <c r="BU1236" s="5"/>
    </row>
    <row r="1237" spans="1:73" hidden="1" x14ac:dyDescent="0.25">
      <c r="A1237" s="5"/>
      <c r="B1237" s="5"/>
      <c r="C1237" s="32" t="s">
        <v>2636</v>
      </c>
      <c r="D1237" s="5"/>
      <c r="E1237" s="5"/>
      <c r="F1237" s="5"/>
      <c r="G1237" s="5"/>
      <c r="H1237" s="5"/>
      <c r="I1237" s="5"/>
      <c r="J1237" s="5"/>
      <c r="K1237" s="5"/>
      <c r="L1237" s="129"/>
      <c r="M1237" s="129"/>
      <c r="N1237" s="387"/>
      <c r="O1237" s="379"/>
      <c r="P1237" s="379"/>
      <c r="Q1237" s="379"/>
      <c r="R1237" s="379"/>
      <c r="S1237" s="379"/>
      <c r="T1237" s="379"/>
      <c r="U1237" s="105"/>
      <c r="V1237" s="105"/>
      <c r="W1237" s="105"/>
      <c r="X1237" s="10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c r="BT1237" s="5"/>
      <c r="BU1237" s="5"/>
    </row>
    <row r="1238" spans="1:73" hidden="1" x14ac:dyDescent="0.25">
      <c r="A1238" s="5"/>
      <c r="B1238" s="5"/>
      <c r="C1238" s="32" t="s">
        <v>2637</v>
      </c>
      <c r="D1238" s="5"/>
      <c r="E1238" s="5"/>
      <c r="F1238" s="5"/>
      <c r="G1238" s="5"/>
      <c r="H1238" s="5"/>
      <c r="I1238" s="5"/>
      <c r="J1238" s="5"/>
      <c r="K1238" s="5"/>
      <c r="L1238" s="129"/>
      <c r="M1238" s="129"/>
      <c r="N1238" s="387"/>
      <c r="O1238" s="379"/>
      <c r="P1238" s="379"/>
      <c r="Q1238" s="379"/>
      <c r="R1238" s="379"/>
      <c r="S1238" s="379"/>
      <c r="T1238" s="379"/>
      <c r="U1238" s="105"/>
      <c r="V1238" s="105"/>
      <c r="W1238" s="105"/>
      <c r="X1238" s="10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c r="BU1238" s="5"/>
    </row>
    <row r="1239" spans="1:73" hidden="1" x14ac:dyDescent="0.25">
      <c r="A1239" s="5"/>
      <c r="B1239" s="5"/>
      <c r="C1239" s="32" t="s">
        <v>2638</v>
      </c>
      <c r="D1239" s="5"/>
      <c r="E1239" s="5"/>
      <c r="F1239" s="5"/>
      <c r="G1239" s="5"/>
      <c r="H1239" s="5"/>
      <c r="I1239" s="5"/>
      <c r="J1239" s="5"/>
      <c r="K1239" s="5"/>
      <c r="L1239" s="129"/>
      <c r="M1239" s="129"/>
      <c r="N1239" s="387"/>
      <c r="O1239" s="379"/>
      <c r="P1239" s="379"/>
      <c r="Q1239" s="379"/>
      <c r="R1239" s="379"/>
      <c r="S1239" s="379"/>
      <c r="T1239" s="379"/>
      <c r="U1239" s="105"/>
      <c r="V1239" s="105"/>
      <c r="W1239" s="105"/>
      <c r="X1239" s="10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c r="BU1239" s="5"/>
    </row>
    <row r="1240" spans="1:73" hidden="1" x14ac:dyDescent="0.25">
      <c r="A1240" s="5"/>
      <c r="B1240" s="5"/>
      <c r="C1240" s="32" t="s">
        <v>2639</v>
      </c>
      <c r="D1240" s="5"/>
      <c r="E1240" s="5"/>
      <c r="F1240" s="5"/>
      <c r="G1240" s="5"/>
      <c r="H1240" s="5"/>
      <c r="I1240" s="5"/>
      <c r="J1240" s="5"/>
      <c r="K1240" s="5"/>
      <c r="L1240" s="129"/>
      <c r="M1240" s="129"/>
      <c r="N1240" s="387"/>
      <c r="O1240" s="379"/>
      <c r="P1240" s="379"/>
      <c r="Q1240" s="379"/>
      <c r="R1240" s="379"/>
      <c r="S1240" s="379"/>
      <c r="T1240" s="379"/>
      <c r="U1240" s="105"/>
      <c r="V1240" s="105"/>
      <c r="W1240" s="105"/>
      <c r="X1240" s="10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c r="BU1240" s="5"/>
    </row>
    <row r="1241" spans="1:73" hidden="1" x14ac:dyDescent="0.25">
      <c r="A1241" s="5"/>
      <c r="B1241" s="5"/>
      <c r="C1241" s="32" t="s">
        <v>2640</v>
      </c>
      <c r="D1241" s="5"/>
      <c r="E1241" s="5"/>
      <c r="F1241" s="5"/>
      <c r="G1241" s="5"/>
      <c r="H1241" s="5"/>
      <c r="I1241" s="5"/>
      <c r="J1241" s="5"/>
      <c r="K1241" s="5"/>
      <c r="L1241" s="129"/>
      <c r="M1241" s="129"/>
      <c r="N1241" s="387"/>
      <c r="O1241" s="379"/>
      <c r="P1241" s="379"/>
      <c r="Q1241" s="379"/>
      <c r="R1241" s="379"/>
      <c r="S1241" s="379"/>
      <c r="T1241" s="379"/>
      <c r="U1241" s="105"/>
      <c r="V1241" s="105"/>
      <c r="W1241" s="105"/>
      <c r="X1241" s="10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c r="BU1241" s="5"/>
    </row>
    <row r="1242" spans="1:73" hidden="1" x14ac:dyDescent="0.25">
      <c r="A1242" s="5"/>
      <c r="B1242" s="5"/>
      <c r="C1242" s="32" t="s">
        <v>2641</v>
      </c>
      <c r="D1242" s="5"/>
      <c r="E1242" s="5"/>
      <c r="F1242" s="5"/>
      <c r="G1242" s="5"/>
      <c r="H1242" s="5"/>
      <c r="I1242" s="5"/>
      <c r="J1242" s="5"/>
      <c r="K1242" s="5"/>
      <c r="L1242" s="129"/>
      <c r="M1242" s="129"/>
      <c r="N1242" s="387"/>
      <c r="O1242" s="379"/>
      <c r="P1242" s="379"/>
      <c r="Q1242" s="379"/>
      <c r="R1242" s="379"/>
      <c r="S1242" s="379"/>
      <c r="T1242" s="379"/>
      <c r="U1242" s="105"/>
      <c r="V1242" s="105"/>
      <c r="W1242" s="105"/>
      <c r="X1242" s="10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c r="BU1242" s="5"/>
    </row>
    <row r="1243" spans="1:73" hidden="1" x14ac:dyDescent="0.25">
      <c r="A1243" s="5"/>
      <c r="B1243" s="5"/>
      <c r="C1243" s="32" t="s">
        <v>2642</v>
      </c>
      <c r="D1243" s="5"/>
      <c r="E1243" s="5"/>
      <c r="F1243" s="5"/>
      <c r="G1243" s="5"/>
      <c r="H1243" s="5"/>
      <c r="I1243" s="5"/>
      <c r="J1243" s="5"/>
      <c r="K1243" s="5"/>
      <c r="L1243" s="129"/>
      <c r="M1243" s="129"/>
      <c r="N1243" s="387"/>
      <c r="O1243" s="379"/>
      <c r="P1243" s="379"/>
      <c r="Q1243" s="379"/>
      <c r="R1243" s="379"/>
      <c r="S1243" s="379"/>
      <c r="T1243" s="379"/>
      <c r="U1243" s="105"/>
      <c r="V1243" s="105"/>
      <c r="W1243" s="105"/>
      <c r="X1243" s="10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c r="BU1243" s="5"/>
    </row>
    <row r="1244" spans="1:73" hidden="1" x14ac:dyDescent="0.25">
      <c r="A1244" s="5"/>
      <c r="B1244" s="5"/>
      <c r="C1244" s="32" t="s">
        <v>2643</v>
      </c>
      <c r="D1244" s="5"/>
      <c r="E1244" s="5"/>
      <c r="F1244" s="5"/>
      <c r="G1244" s="5"/>
      <c r="H1244" s="5"/>
      <c r="I1244" s="5"/>
      <c r="J1244" s="5"/>
      <c r="K1244" s="5"/>
      <c r="L1244" s="129"/>
      <c r="M1244" s="129"/>
      <c r="N1244" s="387"/>
      <c r="O1244" s="379"/>
      <c r="P1244" s="379"/>
      <c r="Q1244" s="379"/>
      <c r="R1244" s="379"/>
      <c r="S1244" s="379"/>
      <c r="T1244" s="379"/>
      <c r="U1244" s="105"/>
      <c r="V1244" s="105"/>
      <c r="W1244" s="105"/>
      <c r="X1244" s="10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c r="BU1244" s="5"/>
    </row>
    <row r="1245" spans="1:73" hidden="1" x14ac:dyDescent="0.25">
      <c r="A1245" s="5"/>
      <c r="B1245" s="5"/>
      <c r="C1245" s="32" t="s">
        <v>2644</v>
      </c>
      <c r="D1245" s="5"/>
      <c r="E1245" s="5"/>
      <c r="F1245" s="5"/>
      <c r="G1245" s="5"/>
      <c r="H1245" s="5"/>
      <c r="I1245" s="5"/>
      <c r="J1245" s="5"/>
      <c r="K1245" s="5"/>
      <c r="L1245" s="129"/>
      <c r="M1245" s="129"/>
      <c r="N1245" s="387"/>
      <c r="O1245" s="379"/>
      <c r="P1245" s="379"/>
      <c r="Q1245" s="379"/>
      <c r="R1245" s="379"/>
      <c r="S1245" s="379"/>
      <c r="T1245" s="379"/>
      <c r="U1245" s="105"/>
      <c r="V1245" s="105"/>
      <c r="W1245" s="105"/>
      <c r="X1245" s="10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c r="BU1245" s="5"/>
    </row>
    <row r="1246" spans="1:73" hidden="1" x14ac:dyDescent="0.25">
      <c r="A1246" s="5"/>
      <c r="B1246" s="5"/>
      <c r="C1246" s="32" t="s">
        <v>2645</v>
      </c>
      <c r="D1246" s="5"/>
      <c r="E1246" s="5"/>
      <c r="F1246" s="5"/>
      <c r="G1246" s="5"/>
      <c r="H1246" s="5"/>
      <c r="I1246" s="5"/>
      <c r="J1246" s="5"/>
      <c r="K1246" s="5"/>
      <c r="L1246" s="129"/>
      <c r="M1246" s="129"/>
      <c r="N1246" s="387"/>
      <c r="O1246" s="379"/>
      <c r="P1246" s="379"/>
      <c r="Q1246" s="379"/>
      <c r="R1246" s="379"/>
      <c r="S1246" s="379"/>
      <c r="T1246" s="379"/>
      <c r="U1246" s="105"/>
      <c r="V1246" s="105"/>
      <c r="W1246" s="105"/>
      <c r="X1246" s="10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c r="BT1246" s="5"/>
      <c r="BU1246" s="5"/>
    </row>
    <row r="1247" spans="1:73" hidden="1" x14ac:dyDescent="0.25">
      <c r="A1247" s="5"/>
      <c r="B1247" s="5"/>
      <c r="C1247" s="32" t="s">
        <v>2646</v>
      </c>
      <c r="D1247" s="5"/>
      <c r="E1247" s="5"/>
      <c r="F1247" s="5"/>
      <c r="G1247" s="5"/>
      <c r="H1247" s="5"/>
      <c r="I1247" s="5"/>
      <c r="J1247" s="5"/>
      <c r="K1247" s="5"/>
      <c r="L1247" s="129"/>
      <c r="M1247" s="129"/>
      <c r="N1247" s="387"/>
      <c r="O1247" s="379"/>
      <c r="P1247" s="379"/>
      <c r="Q1247" s="379"/>
      <c r="R1247" s="379"/>
      <c r="S1247" s="379"/>
      <c r="T1247" s="379"/>
      <c r="U1247" s="105"/>
      <c r="V1247" s="105"/>
      <c r="W1247" s="105"/>
      <c r="X1247" s="10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c r="BU1247" s="5"/>
    </row>
    <row r="1248" spans="1:73" hidden="1" x14ac:dyDescent="0.25">
      <c r="A1248" s="5"/>
      <c r="B1248" s="5"/>
      <c r="C1248" s="32" t="s">
        <v>2647</v>
      </c>
      <c r="D1248" s="5"/>
      <c r="E1248" s="5"/>
      <c r="F1248" s="5"/>
      <c r="G1248" s="5"/>
      <c r="H1248" s="5"/>
      <c r="I1248" s="5"/>
      <c r="J1248" s="5"/>
      <c r="K1248" s="5"/>
      <c r="L1248" s="129"/>
      <c r="M1248" s="129"/>
      <c r="N1248" s="387"/>
      <c r="O1248" s="379"/>
      <c r="P1248" s="379"/>
      <c r="Q1248" s="379"/>
      <c r="R1248" s="379"/>
      <c r="S1248" s="379"/>
      <c r="T1248" s="379"/>
      <c r="U1248" s="105"/>
      <c r="V1248" s="105"/>
      <c r="W1248" s="105"/>
      <c r="X1248" s="10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c r="BU1248" s="5"/>
    </row>
    <row r="1249" spans="1:73" hidden="1" x14ac:dyDescent="0.25">
      <c r="A1249" s="5"/>
      <c r="B1249" s="5"/>
      <c r="C1249" s="32" t="s">
        <v>2648</v>
      </c>
      <c r="D1249" s="5"/>
      <c r="E1249" s="5"/>
      <c r="F1249" s="5"/>
      <c r="G1249" s="5"/>
      <c r="H1249" s="5"/>
      <c r="I1249" s="5"/>
      <c r="J1249" s="5"/>
      <c r="K1249" s="5"/>
      <c r="L1249" s="129"/>
      <c r="M1249" s="129"/>
      <c r="N1249" s="387"/>
      <c r="O1249" s="379"/>
      <c r="P1249" s="379"/>
      <c r="Q1249" s="379"/>
      <c r="R1249" s="379"/>
      <c r="S1249" s="379"/>
      <c r="T1249" s="379"/>
      <c r="U1249" s="105"/>
      <c r="V1249" s="105"/>
      <c r="W1249" s="105"/>
      <c r="X1249" s="10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c r="BT1249" s="5"/>
      <c r="BU1249" s="5"/>
    </row>
    <row r="1250" spans="1:73" hidden="1" x14ac:dyDescent="0.25">
      <c r="A1250" s="5"/>
      <c r="B1250" s="5"/>
      <c r="C1250" s="32" t="s">
        <v>2649</v>
      </c>
      <c r="D1250" s="5"/>
      <c r="E1250" s="5"/>
      <c r="F1250" s="5"/>
      <c r="G1250" s="5"/>
      <c r="H1250" s="5"/>
      <c r="I1250" s="5"/>
      <c r="J1250" s="5"/>
      <c r="K1250" s="5"/>
      <c r="L1250" s="129"/>
      <c r="M1250" s="129"/>
      <c r="N1250" s="387"/>
      <c r="O1250" s="379"/>
      <c r="P1250" s="379"/>
      <c r="Q1250" s="379"/>
      <c r="R1250" s="379"/>
      <c r="S1250" s="379"/>
      <c r="T1250" s="379"/>
      <c r="U1250" s="105"/>
      <c r="V1250" s="105"/>
      <c r="W1250" s="105"/>
      <c r="X1250" s="10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c r="BU1250" s="5"/>
    </row>
    <row r="1251" spans="1:73" hidden="1" x14ac:dyDescent="0.25">
      <c r="A1251" s="5"/>
      <c r="B1251" s="5"/>
      <c r="C1251" s="32" t="s">
        <v>2650</v>
      </c>
      <c r="D1251" s="5"/>
      <c r="E1251" s="5"/>
      <c r="F1251" s="5"/>
      <c r="G1251" s="5"/>
      <c r="H1251" s="5"/>
      <c r="I1251" s="5"/>
      <c r="J1251" s="5"/>
      <c r="K1251" s="5"/>
      <c r="L1251" s="129"/>
      <c r="M1251" s="129"/>
      <c r="N1251" s="387"/>
      <c r="O1251" s="379"/>
      <c r="P1251" s="379"/>
      <c r="Q1251" s="379"/>
      <c r="R1251" s="379"/>
      <c r="S1251" s="379"/>
      <c r="T1251" s="379"/>
      <c r="U1251" s="105"/>
      <c r="V1251" s="105"/>
      <c r="W1251" s="105"/>
      <c r="X1251" s="10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c r="BT1251" s="5"/>
      <c r="BU1251" s="5"/>
    </row>
    <row r="1252" spans="1:73" hidden="1" x14ac:dyDescent="0.25">
      <c r="A1252" s="5"/>
      <c r="B1252" s="5"/>
      <c r="C1252" s="32" t="s">
        <v>2651</v>
      </c>
      <c r="D1252" s="5"/>
      <c r="E1252" s="5"/>
      <c r="F1252" s="5"/>
      <c r="G1252" s="5"/>
      <c r="H1252" s="5"/>
      <c r="I1252" s="5"/>
      <c r="J1252" s="5"/>
      <c r="K1252" s="5"/>
      <c r="L1252" s="129"/>
      <c r="M1252" s="129"/>
      <c r="N1252" s="387"/>
      <c r="O1252" s="379"/>
      <c r="P1252" s="379"/>
      <c r="Q1252" s="379"/>
      <c r="R1252" s="379"/>
      <c r="S1252" s="379"/>
      <c r="T1252" s="379"/>
      <c r="U1252" s="105"/>
      <c r="V1252" s="105"/>
      <c r="W1252" s="105"/>
      <c r="X1252" s="10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c r="BU1252" s="5"/>
    </row>
    <row r="1253" spans="1:73" hidden="1" x14ac:dyDescent="0.25">
      <c r="A1253" s="5"/>
      <c r="B1253" s="5"/>
      <c r="C1253" s="32" t="s">
        <v>2652</v>
      </c>
      <c r="D1253" s="5"/>
      <c r="E1253" s="5"/>
      <c r="F1253" s="5"/>
      <c r="G1253" s="5"/>
      <c r="H1253" s="5"/>
      <c r="I1253" s="5"/>
      <c r="J1253" s="5"/>
      <c r="K1253" s="5"/>
      <c r="L1253" s="129"/>
      <c r="M1253" s="129"/>
      <c r="N1253" s="387"/>
      <c r="O1253" s="379"/>
      <c r="P1253" s="379"/>
      <c r="Q1253" s="379"/>
      <c r="R1253" s="379"/>
      <c r="S1253" s="379"/>
      <c r="T1253" s="379"/>
      <c r="U1253" s="105"/>
      <c r="V1253" s="105"/>
      <c r="W1253" s="105"/>
      <c r="X1253" s="10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c r="BU1253" s="5"/>
    </row>
    <row r="1254" spans="1:73" hidden="1" x14ac:dyDescent="0.25">
      <c r="A1254" s="5"/>
      <c r="B1254" s="5"/>
      <c r="C1254" s="32" t="s">
        <v>2653</v>
      </c>
      <c r="D1254" s="5"/>
      <c r="E1254" s="5"/>
      <c r="F1254" s="5"/>
      <c r="G1254" s="5"/>
      <c r="H1254" s="5"/>
      <c r="I1254" s="5"/>
      <c r="J1254" s="5"/>
      <c r="K1254" s="5"/>
      <c r="L1254" s="129"/>
      <c r="M1254" s="129"/>
      <c r="N1254" s="387"/>
      <c r="O1254" s="379"/>
      <c r="P1254" s="379"/>
      <c r="Q1254" s="379"/>
      <c r="R1254" s="379"/>
      <c r="S1254" s="379"/>
      <c r="T1254" s="379"/>
      <c r="U1254" s="105"/>
      <c r="V1254" s="105"/>
      <c r="W1254" s="105"/>
      <c r="X1254" s="10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c r="BU1254" s="5"/>
    </row>
    <row r="1255" spans="1:73" hidden="1" x14ac:dyDescent="0.25">
      <c r="A1255" s="5"/>
      <c r="B1255" s="5"/>
      <c r="C1255" s="32" t="s">
        <v>2654</v>
      </c>
      <c r="D1255" s="5"/>
      <c r="E1255" s="5"/>
      <c r="F1255" s="5"/>
      <c r="G1255" s="5"/>
      <c r="H1255" s="5"/>
      <c r="I1255" s="5"/>
      <c r="J1255" s="5"/>
      <c r="K1255" s="5"/>
      <c r="L1255" s="129"/>
      <c r="M1255" s="129"/>
      <c r="N1255" s="387"/>
      <c r="O1255" s="379"/>
      <c r="P1255" s="379"/>
      <c r="Q1255" s="379"/>
      <c r="R1255" s="379"/>
      <c r="S1255" s="379"/>
      <c r="T1255" s="379"/>
      <c r="U1255" s="105"/>
      <c r="V1255" s="105"/>
      <c r="W1255" s="105"/>
      <c r="X1255" s="10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c r="BU1255" s="5"/>
    </row>
    <row r="1256" spans="1:73" hidden="1" x14ac:dyDescent="0.25">
      <c r="A1256" s="5"/>
      <c r="B1256" s="5"/>
      <c r="C1256" s="32" t="s">
        <v>2655</v>
      </c>
      <c r="D1256" s="5"/>
      <c r="E1256" s="5"/>
      <c r="F1256" s="5"/>
      <c r="G1256" s="5"/>
      <c r="H1256" s="5"/>
      <c r="I1256" s="5"/>
      <c r="J1256" s="5"/>
      <c r="K1256" s="5"/>
      <c r="L1256" s="129"/>
      <c r="M1256" s="129"/>
      <c r="N1256" s="387"/>
      <c r="O1256" s="379"/>
      <c r="P1256" s="379"/>
      <c r="Q1256" s="379"/>
      <c r="R1256" s="379"/>
      <c r="S1256" s="379"/>
      <c r="T1256" s="379"/>
      <c r="U1256" s="105"/>
      <c r="V1256" s="105"/>
      <c r="W1256" s="105"/>
      <c r="X1256" s="10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c r="BU1256" s="5"/>
    </row>
    <row r="1257" spans="1:73" hidden="1" x14ac:dyDescent="0.25">
      <c r="A1257" s="5"/>
      <c r="B1257" s="5"/>
      <c r="C1257" s="32" t="s">
        <v>2656</v>
      </c>
      <c r="D1257" s="5"/>
      <c r="E1257" s="5"/>
      <c r="F1257" s="5"/>
      <c r="G1257" s="5"/>
      <c r="H1257" s="5"/>
      <c r="I1257" s="5"/>
      <c r="J1257" s="5"/>
      <c r="K1257" s="5"/>
      <c r="L1257" s="129"/>
      <c r="M1257" s="129"/>
      <c r="N1257" s="387"/>
      <c r="O1257" s="379"/>
      <c r="P1257" s="379"/>
      <c r="Q1257" s="379"/>
      <c r="R1257" s="379"/>
      <c r="S1257" s="379"/>
      <c r="T1257" s="379"/>
      <c r="U1257" s="105"/>
      <c r="V1257" s="105"/>
      <c r="W1257" s="105"/>
      <c r="X1257" s="10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c r="BT1257" s="5"/>
      <c r="BU1257" s="5"/>
    </row>
    <row r="1258" spans="1:73" hidden="1" x14ac:dyDescent="0.25">
      <c r="A1258" s="5"/>
      <c r="B1258" s="5"/>
      <c r="C1258" s="32" t="s">
        <v>2657</v>
      </c>
      <c r="D1258" s="5"/>
      <c r="E1258" s="5"/>
      <c r="F1258" s="5"/>
      <c r="G1258" s="5"/>
      <c r="H1258" s="5"/>
      <c r="I1258" s="5"/>
      <c r="J1258" s="5"/>
      <c r="K1258" s="5"/>
      <c r="L1258" s="129"/>
      <c r="M1258" s="129"/>
      <c r="N1258" s="387"/>
      <c r="O1258" s="379"/>
      <c r="P1258" s="379"/>
      <c r="Q1258" s="379"/>
      <c r="R1258" s="379"/>
      <c r="S1258" s="379"/>
      <c r="T1258" s="379"/>
      <c r="U1258" s="105"/>
      <c r="V1258" s="105"/>
      <c r="W1258" s="105"/>
      <c r="X1258" s="10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c r="BU1258" s="5"/>
    </row>
    <row r="1259" spans="1:73" hidden="1" x14ac:dyDescent="0.25">
      <c r="A1259" s="5"/>
      <c r="B1259" s="5"/>
      <c r="C1259" s="32" t="s">
        <v>2658</v>
      </c>
      <c r="D1259" s="5"/>
      <c r="E1259" s="5"/>
      <c r="F1259" s="5"/>
      <c r="G1259" s="5"/>
      <c r="H1259" s="5"/>
      <c r="I1259" s="5"/>
      <c r="J1259" s="5"/>
      <c r="K1259" s="5"/>
      <c r="L1259" s="129"/>
      <c r="M1259" s="129"/>
      <c r="N1259" s="387"/>
      <c r="O1259" s="379"/>
      <c r="P1259" s="379"/>
      <c r="Q1259" s="379"/>
      <c r="R1259" s="379"/>
      <c r="S1259" s="379"/>
      <c r="T1259" s="379"/>
      <c r="U1259" s="105"/>
      <c r="V1259" s="105"/>
      <c r="W1259" s="105"/>
      <c r="X1259" s="10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c r="BU1259" s="5"/>
    </row>
    <row r="1260" spans="1:73" hidden="1" x14ac:dyDescent="0.25">
      <c r="A1260" s="5"/>
      <c r="B1260" s="5"/>
      <c r="C1260" s="32" t="s">
        <v>2659</v>
      </c>
      <c r="D1260" s="5"/>
      <c r="E1260" s="5"/>
      <c r="F1260" s="5"/>
      <c r="G1260" s="5"/>
      <c r="H1260" s="5"/>
      <c r="I1260" s="5"/>
      <c r="J1260" s="5"/>
      <c r="K1260" s="5"/>
      <c r="L1260" s="129"/>
      <c r="M1260" s="129"/>
      <c r="N1260" s="387"/>
      <c r="O1260" s="379"/>
      <c r="P1260" s="379"/>
      <c r="Q1260" s="379"/>
      <c r="R1260" s="379"/>
      <c r="S1260" s="379"/>
      <c r="T1260" s="379"/>
      <c r="U1260" s="105"/>
      <c r="V1260" s="105"/>
      <c r="W1260" s="105"/>
      <c r="X1260" s="10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c r="BU1260" s="5"/>
    </row>
    <row r="1261" spans="1:73" hidden="1" x14ac:dyDescent="0.25">
      <c r="A1261" s="5"/>
      <c r="B1261" s="5"/>
      <c r="C1261" s="32" t="s">
        <v>2660</v>
      </c>
      <c r="D1261" s="5"/>
      <c r="E1261" s="5"/>
      <c r="F1261" s="5"/>
      <c r="G1261" s="5"/>
      <c r="H1261" s="5"/>
      <c r="I1261" s="5"/>
      <c r="J1261" s="5"/>
      <c r="K1261" s="5"/>
      <c r="L1261" s="129"/>
      <c r="M1261" s="129"/>
      <c r="N1261" s="387"/>
      <c r="O1261" s="379"/>
      <c r="P1261" s="379"/>
      <c r="Q1261" s="379"/>
      <c r="R1261" s="379"/>
      <c r="S1261" s="379"/>
      <c r="T1261" s="379"/>
      <c r="U1261" s="105"/>
      <c r="V1261" s="105"/>
      <c r="W1261" s="105"/>
      <c r="X1261" s="10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c r="BU1261" s="5"/>
    </row>
    <row r="1262" spans="1:73" hidden="1" x14ac:dyDescent="0.25">
      <c r="A1262" s="5"/>
      <c r="B1262" s="5"/>
      <c r="C1262" s="32" t="s">
        <v>2661</v>
      </c>
      <c r="D1262" s="5"/>
      <c r="E1262" s="5"/>
      <c r="F1262" s="5"/>
      <c r="G1262" s="5"/>
      <c r="H1262" s="5"/>
      <c r="I1262" s="5"/>
      <c r="J1262" s="5"/>
      <c r="K1262" s="5"/>
      <c r="L1262" s="129"/>
      <c r="M1262" s="129"/>
      <c r="N1262" s="387"/>
      <c r="O1262" s="379"/>
      <c r="P1262" s="379"/>
      <c r="Q1262" s="379"/>
      <c r="R1262" s="379"/>
      <c r="S1262" s="379"/>
      <c r="T1262" s="379"/>
      <c r="U1262" s="105"/>
      <c r="V1262" s="105"/>
      <c r="W1262" s="105"/>
      <c r="X1262" s="10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c r="BT1262" s="5"/>
      <c r="BU1262" s="5"/>
    </row>
    <row r="1263" spans="1:73" hidden="1" x14ac:dyDescent="0.25">
      <c r="A1263" s="5"/>
      <c r="B1263" s="5"/>
      <c r="C1263" s="32" t="s">
        <v>2662</v>
      </c>
      <c r="D1263" s="5"/>
      <c r="E1263" s="5"/>
      <c r="F1263" s="5"/>
      <c r="G1263" s="5"/>
      <c r="H1263" s="5"/>
      <c r="I1263" s="5"/>
      <c r="J1263" s="5"/>
      <c r="K1263" s="5"/>
      <c r="L1263" s="129"/>
      <c r="M1263" s="129"/>
      <c r="N1263" s="387"/>
      <c r="O1263" s="379"/>
      <c r="P1263" s="379"/>
      <c r="Q1263" s="379"/>
      <c r="R1263" s="379"/>
      <c r="S1263" s="379"/>
      <c r="T1263" s="379"/>
      <c r="U1263" s="105"/>
      <c r="V1263" s="105"/>
      <c r="W1263" s="105"/>
      <c r="X1263" s="10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c r="BT1263" s="5"/>
      <c r="BU1263" s="5"/>
    </row>
    <row r="1264" spans="1:73" hidden="1" x14ac:dyDescent="0.25">
      <c r="A1264" s="5"/>
      <c r="B1264" s="5"/>
      <c r="C1264" s="32" t="s">
        <v>2663</v>
      </c>
      <c r="D1264" s="5"/>
      <c r="E1264" s="5"/>
      <c r="F1264" s="5"/>
      <c r="G1264" s="5"/>
      <c r="H1264" s="5"/>
      <c r="I1264" s="5"/>
      <c r="J1264" s="5"/>
      <c r="K1264" s="5"/>
      <c r="L1264" s="129"/>
      <c r="M1264" s="129"/>
      <c r="N1264" s="387"/>
      <c r="O1264" s="379"/>
      <c r="P1264" s="379"/>
      <c r="Q1264" s="379"/>
      <c r="R1264" s="379"/>
      <c r="S1264" s="379"/>
      <c r="T1264" s="379"/>
      <c r="U1264" s="105"/>
      <c r="V1264" s="105"/>
      <c r="W1264" s="105"/>
      <c r="X1264" s="10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c r="BU1264" s="5"/>
    </row>
    <row r="1265" spans="1:73" hidden="1" x14ac:dyDescent="0.25">
      <c r="A1265" s="5"/>
      <c r="B1265" s="5"/>
      <c r="C1265" s="32" t="s">
        <v>2664</v>
      </c>
      <c r="D1265" s="5"/>
      <c r="E1265" s="5"/>
      <c r="F1265" s="5"/>
      <c r="G1265" s="5"/>
      <c r="H1265" s="5"/>
      <c r="I1265" s="5"/>
      <c r="J1265" s="5"/>
      <c r="K1265" s="5"/>
      <c r="L1265" s="129"/>
      <c r="M1265" s="129"/>
      <c r="N1265" s="387"/>
      <c r="O1265" s="379"/>
      <c r="P1265" s="379"/>
      <c r="Q1265" s="379"/>
      <c r="R1265" s="379"/>
      <c r="S1265" s="379"/>
      <c r="T1265" s="379"/>
      <c r="U1265" s="105"/>
      <c r="V1265" s="105"/>
      <c r="W1265" s="105"/>
      <c r="X1265" s="10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c r="BU1265" s="5"/>
    </row>
    <row r="1266" spans="1:73" hidden="1" x14ac:dyDescent="0.25">
      <c r="A1266" s="5"/>
      <c r="B1266" s="5"/>
      <c r="C1266" s="32" t="s">
        <v>2665</v>
      </c>
      <c r="D1266" s="5"/>
      <c r="E1266" s="5"/>
      <c r="F1266" s="5"/>
      <c r="G1266" s="5"/>
      <c r="H1266" s="5"/>
      <c r="I1266" s="5"/>
      <c r="J1266" s="5"/>
      <c r="K1266" s="5"/>
      <c r="L1266" s="129"/>
      <c r="M1266" s="129"/>
      <c r="N1266" s="387"/>
      <c r="O1266" s="379"/>
      <c r="P1266" s="379"/>
      <c r="Q1266" s="379"/>
      <c r="R1266" s="379"/>
      <c r="S1266" s="379"/>
      <c r="T1266" s="379"/>
      <c r="U1266" s="105"/>
      <c r="V1266" s="105"/>
      <c r="W1266" s="105"/>
      <c r="X1266" s="10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c r="BU1266" s="5"/>
    </row>
    <row r="1267" spans="1:73" hidden="1" x14ac:dyDescent="0.25">
      <c r="A1267" s="5"/>
      <c r="B1267" s="5"/>
      <c r="C1267" s="32" t="s">
        <v>2666</v>
      </c>
      <c r="D1267" s="5"/>
      <c r="E1267" s="5"/>
      <c r="F1267" s="5"/>
      <c r="G1267" s="5"/>
      <c r="H1267" s="5"/>
      <c r="I1267" s="5"/>
      <c r="J1267" s="5"/>
      <c r="K1267" s="5"/>
      <c r="L1267" s="129"/>
      <c r="M1267" s="129"/>
      <c r="N1267" s="387"/>
      <c r="O1267" s="379"/>
      <c r="P1267" s="379"/>
      <c r="Q1267" s="379"/>
      <c r="R1267" s="379"/>
      <c r="S1267" s="379"/>
      <c r="T1267" s="379"/>
      <c r="U1267" s="105"/>
      <c r="V1267" s="105"/>
      <c r="W1267" s="105"/>
      <c r="X1267" s="10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c r="BU1267" s="5"/>
    </row>
    <row r="1268" spans="1:73" hidden="1" x14ac:dyDescent="0.25">
      <c r="A1268" s="5"/>
      <c r="B1268" s="5"/>
      <c r="C1268" s="32" t="s">
        <v>2667</v>
      </c>
      <c r="D1268" s="5"/>
      <c r="E1268" s="5"/>
      <c r="F1268" s="5"/>
      <c r="G1268" s="5"/>
      <c r="H1268" s="5"/>
      <c r="I1268" s="5"/>
      <c r="J1268" s="5"/>
      <c r="K1268" s="5"/>
      <c r="L1268" s="129"/>
      <c r="M1268" s="129"/>
      <c r="N1268" s="387"/>
      <c r="O1268" s="379"/>
      <c r="P1268" s="379"/>
      <c r="Q1268" s="379"/>
      <c r="R1268" s="379"/>
      <c r="S1268" s="379"/>
      <c r="T1268" s="379"/>
      <c r="U1268" s="105"/>
      <c r="V1268" s="105"/>
      <c r="W1268" s="105"/>
      <c r="X1268" s="10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c r="BU1268" s="5"/>
    </row>
    <row r="1269" spans="1:73" hidden="1" x14ac:dyDescent="0.25">
      <c r="A1269" s="5"/>
      <c r="B1269" s="5"/>
      <c r="C1269" s="32" t="s">
        <v>2668</v>
      </c>
      <c r="D1269" s="5"/>
      <c r="E1269" s="5"/>
      <c r="F1269" s="5"/>
      <c r="G1269" s="5"/>
      <c r="H1269" s="5"/>
      <c r="I1269" s="5"/>
      <c r="J1269" s="5"/>
      <c r="K1269" s="5"/>
      <c r="L1269" s="129"/>
      <c r="M1269" s="129"/>
      <c r="N1269" s="387"/>
      <c r="O1269" s="379"/>
      <c r="P1269" s="379"/>
      <c r="Q1269" s="379"/>
      <c r="R1269" s="379"/>
      <c r="S1269" s="379"/>
      <c r="T1269" s="379"/>
      <c r="U1269" s="105"/>
      <c r="V1269" s="105"/>
      <c r="W1269" s="105"/>
      <c r="X1269" s="10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c r="BU1269" s="5"/>
    </row>
    <row r="1270" spans="1:73" hidden="1" x14ac:dyDescent="0.25">
      <c r="A1270" s="5"/>
      <c r="B1270" s="5"/>
      <c r="C1270" s="32" t="s">
        <v>2669</v>
      </c>
      <c r="D1270" s="5"/>
      <c r="E1270" s="5"/>
      <c r="F1270" s="5"/>
      <c r="G1270" s="5"/>
      <c r="H1270" s="5"/>
      <c r="I1270" s="5"/>
      <c r="J1270" s="5"/>
      <c r="K1270" s="5"/>
      <c r="L1270" s="129"/>
      <c r="M1270" s="129"/>
      <c r="N1270" s="387"/>
      <c r="O1270" s="379"/>
      <c r="P1270" s="379"/>
      <c r="Q1270" s="379"/>
      <c r="R1270" s="379"/>
      <c r="S1270" s="379"/>
      <c r="T1270" s="379"/>
      <c r="U1270" s="105"/>
      <c r="V1270" s="105"/>
      <c r="W1270" s="105"/>
      <c r="X1270" s="10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c r="BU1270" s="5"/>
    </row>
    <row r="1271" spans="1:73" hidden="1" x14ac:dyDescent="0.25">
      <c r="A1271" s="5"/>
      <c r="B1271" s="5"/>
      <c r="C1271" s="32" t="s">
        <v>2670</v>
      </c>
      <c r="D1271" s="5"/>
      <c r="E1271" s="5"/>
      <c r="F1271" s="5"/>
      <c r="G1271" s="5"/>
      <c r="H1271" s="5"/>
      <c r="I1271" s="5"/>
      <c r="J1271" s="5"/>
      <c r="K1271" s="5"/>
      <c r="L1271" s="129"/>
      <c r="M1271" s="129"/>
      <c r="N1271" s="387"/>
      <c r="O1271" s="379"/>
      <c r="P1271" s="379"/>
      <c r="Q1271" s="379"/>
      <c r="R1271" s="379"/>
      <c r="S1271" s="379"/>
      <c r="T1271" s="379"/>
      <c r="U1271" s="105"/>
      <c r="V1271" s="105"/>
      <c r="W1271" s="105"/>
      <c r="X1271" s="10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c r="BU1271" s="5"/>
    </row>
    <row r="1272" spans="1:73" hidden="1" x14ac:dyDescent="0.25">
      <c r="A1272" s="5"/>
      <c r="B1272" s="5"/>
      <c r="C1272" s="32" t="s">
        <v>2671</v>
      </c>
      <c r="D1272" s="5"/>
      <c r="E1272" s="5"/>
      <c r="F1272" s="5"/>
      <c r="G1272" s="5"/>
      <c r="H1272" s="5"/>
      <c r="I1272" s="5"/>
      <c r="J1272" s="5"/>
      <c r="K1272" s="5"/>
      <c r="L1272" s="129"/>
      <c r="M1272" s="129"/>
      <c r="N1272" s="387"/>
      <c r="O1272" s="379"/>
      <c r="P1272" s="379"/>
      <c r="Q1272" s="379"/>
      <c r="R1272" s="379"/>
      <c r="S1272" s="379"/>
      <c r="T1272" s="379"/>
      <c r="U1272" s="105"/>
      <c r="V1272" s="105"/>
      <c r="W1272" s="105"/>
      <c r="X1272" s="10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c r="BU1272" s="5"/>
    </row>
    <row r="1273" spans="1:73" hidden="1" x14ac:dyDescent="0.25">
      <c r="A1273" s="5"/>
      <c r="B1273" s="5"/>
      <c r="C1273" s="32" t="s">
        <v>2672</v>
      </c>
      <c r="D1273" s="5"/>
      <c r="E1273" s="5"/>
      <c r="F1273" s="5"/>
      <c r="G1273" s="5"/>
      <c r="H1273" s="5"/>
      <c r="I1273" s="5"/>
      <c r="J1273" s="5"/>
      <c r="K1273" s="5"/>
      <c r="L1273" s="129"/>
      <c r="M1273" s="129"/>
      <c r="N1273" s="387"/>
      <c r="O1273" s="379"/>
      <c r="P1273" s="379"/>
      <c r="Q1273" s="379"/>
      <c r="R1273" s="379"/>
      <c r="S1273" s="379"/>
      <c r="T1273" s="379"/>
      <c r="U1273" s="105"/>
      <c r="V1273" s="105"/>
      <c r="W1273" s="105"/>
      <c r="X1273" s="10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c r="BU1273" s="5"/>
    </row>
    <row r="1274" spans="1:73" hidden="1" x14ac:dyDescent="0.25">
      <c r="A1274" s="5"/>
      <c r="B1274" s="5"/>
      <c r="C1274" s="32" t="s">
        <v>2673</v>
      </c>
      <c r="D1274" s="5"/>
      <c r="E1274" s="5"/>
      <c r="F1274" s="5"/>
      <c r="G1274" s="5"/>
      <c r="H1274" s="5"/>
      <c r="I1274" s="5"/>
      <c r="J1274" s="5"/>
      <c r="K1274" s="5"/>
      <c r="L1274" s="129"/>
      <c r="M1274" s="129"/>
      <c r="N1274" s="387"/>
      <c r="O1274" s="379"/>
      <c r="P1274" s="379"/>
      <c r="Q1274" s="379"/>
      <c r="R1274" s="379"/>
      <c r="S1274" s="379"/>
      <c r="T1274" s="379"/>
      <c r="U1274" s="105"/>
      <c r="V1274" s="105"/>
      <c r="W1274" s="105"/>
      <c r="X1274" s="10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c r="BU1274" s="5"/>
    </row>
    <row r="1275" spans="1:73" hidden="1" x14ac:dyDescent="0.25">
      <c r="A1275" s="5"/>
      <c r="B1275" s="5"/>
      <c r="C1275" s="32" t="s">
        <v>2674</v>
      </c>
      <c r="D1275" s="5"/>
      <c r="E1275" s="5"/>
      <c r="F1275" s="5"/>
      <c r="G1275" s="5"/>
      <c r="H1275" s="5"/>
      <c r="I1275" s="5"/>
      <c r="J1275" s="5"/>
      <c r="K1275" s="5"/>
      <c r="L1275" s="129"/>
      <c r="M1275" s="129"/>
      <c r="N1275" s="387"/>
      <c r="O1275" s="379"/>
      <c r="P1275" s="379"/>
      <c r="Q1275" s="379"/>
      <c r="R1275" s="379"/>
      <c r="S1275" s="379"/>
      <c r="T1275" s="379"/>
      <c r="U1275" s="105"/>
      <c r="V1275" s="105"/>
      <c r="W1275" s="105"/>
      <c r="X1275" s="10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c r="BU1275" s="5"/>
    </row>
    <row r="1276" spans="1:73" hidden="1" x14ac:dyDescent="0.25">
      <c r="A1276" s="5"/>
      <c r="B1276" s="5"/>
      <c r="C1276" s="32" t="s">
        <v>2675</v>
      </c>
      <c r="D1276" s="5"/>
      <c r="E1276" s="5"/>
      <c r="F1276" s="5"/>
      <c r="G1276" s="5"/>
      <c r="H1276" s="5"/>
      <c r="I1276" s="5"/>
      <c r="J1276" s="5"/>
      <c r="K1276" s="5"/>
      <c r="L1276" s="129"/>
      <c r="M1276" s="129"/>
      <c r="N1276" s="387"/>
      <c r="O1276" s="379"/>
      <c r="P1276" s="379"/>
      <c r="Q1276" s="379"/>
      <c r="R1276" s="379"/>
      <c r="S1276" s="379"/>
      <c r="T1276" s="379"/>
      <c r="U1276" s="105"/>
      <c r="V1276" s="105"/>
      <c r="W1276" s="105"/>
      <c r="X1276" s="10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c r="BU1276" s="5"/>
    </row>
    <row r="1277" spans="1:73" hidden="1" x14ac:dyDescent="0.25">
      <c r="A1277" s="5"/>
      <c r="B1277" s="5"/>
      <c r="C1277" s="32" t="s">
        <v>2676</v>
      </c>
      <c r="D1277" s="5"/>
      <c r="E1277" s="5"/>
      <c r="F1277" s="5"/>
      <c r="G1277" s="5"/>
      <c r="H1277" s="5"/>
      <c r="I1277" s="5"/>
      <c r="J1277" s="5"/>
      <c r="K1277" s="5"/>
      <c r="L1277" s="129"/>
      <c r="M1277" s="129"/>
      <c r="N1277" s="387"/>
      <c r="O1277" s="379"/>
      <c r="P1277" s="379"/>
      <c r="Q1277" s="379"/>
      <c r="R1277" s="379"/>
      <c r="S1277" s="379"/>
      <c r="T1277" s="379"/>
      <c r="U1277" s="105"/>
      <c r="V1277" s="105"/>
      <c r="W1277" s="105"/>
      <c r="X1277" s="10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c r="BU1277" s="5"/>
    </row>
    <row r="1278" spans="1:73" hidden="1" x14ac:dyDescent="0.25">
      <c r="A1278" s="5"/>
      <c r="B1278" s="5"/>
      <c r="C1278" s="32" t="s">
        <v>2677</v>
      </c>
      <c r="D1278" s="5"/>
      <c r="E1278" s="5"/>
      <c r="F1278" s="5"/>
      <c r="G1278" s="5"/>
      <c r="H1278" s="5"/>
      <c r="I1278" s="5"/>
      <c r="J1278" s="5"/>
      <c r="K1278" s="5"/>
      <c r="L1278" s="129"/>
      <c r="M1278" s="129"/>
      <c r="N1278" s="387"/>
      <c r="O1278" s="379"/>
      <c r="P1278" s="379"/>
      <c r="Q1278" s="379"/>
      <c r="R1278" s="379"/>
      <c r="S1278" s="379"/>
      <c r="T1278" s="379"/>
      <c r="U1278" s="105"/>
      <c r="V1278" s="105"/>
      <c r="W1278" s="105"/>
      <c r="X1278" s="10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c r="BU1278" s="5"/>
    </row>
    <row r="1279" spans="1:73" hidden="1" x14ac:dyDescent="0.25">
      <c r="A1279" s="5"/>
      <c r="B1279" s="5"/>
      <c r="C1279" s="32" t="s">
        <v>2678</v>
      </c>
      <c r="D1279" s="5"/>
      <c r="E1279" s="5"/>
      <c r="F1279" s="5"/>
      <c r="G1279" s="5"/>
      <c r="H1279" s="5"/>
      <c r="I1279" s="5"/>
      <c r="J1279" s="5"/>
      <c r="K1279" s="5"/>
      <c r="L1279" s="129"/>
      <c r="M1279" s="129"/>
      <c r="N1279" s="387"/>
      <c r="O1279" s="379"/>
      <c r="P1279" s="379"/>
      <c r="Q1279" s="379"/>
      <c r="R1279" s="379"/>
      <c r="S1279" s="379"/>
      <c r="T1279" s="379"/>
      <c r="U1279" s="105"/>
      <c r="V1279" s="105"/>
      <c r="W1279" s="105"/>
      <c r="X1279" s="10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c r="BU1279" s="5"/>
    </row>
    <row r="1280" spans="1:73" hidden="1" x14ac:dyDescent="0.25">
      <c r="A1280" s="5"/>
      <c r="B1280" s="5"/>
      <c r="C1280" s="32" t="s">
        <v>2679</v>
      </c>
      <c r="D1280" s="5"/>
      <c r="E1280" s="5"/>
      <c r="F1280" s="5"/>
      <c r="G1280" s="5"/>
      <c r="H1280" s="5"/>
      <c r="I1280" s="5"/>
      <c r="J1280" s="5"/>
      <c r="K1280" s="5"/>
      <c r="L1280" s="129"/>
      <c r="M1280" s="129"/>
      <c r="N1280" s="387"/>
      <c r="O1280" s="379"/>
      <c r="P1280" s="379"/>
      <c r="Q1280" s="379"/>
      <c r="R1280" s="379"/>
      <c r="S1280" s="379"/>
      <c r="T1280" s="379"/>
      <c r="U1280" s="105"/>
      <c r="V1280" s="105"/>
      <c r="W1280" s="105"/>
      <c r="X1280" s="10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c r="BU1280" s="5"/>
    </row>
    <row r="1281" spans="1:73" hidden="1" x14ac:dyDescent="0.25">
      <c r="A1281" s="5"/>
      <c r="B1281" s="5"/>
      <c r="C1281" s="32" t="s">
        <v>2680</v>
      </c>
      <c r="D1281" s="5"/>
      <c r="E1281" s="5"/>
      <c r="F1281" s="5"/>
      <c r="G1281" s="5"/>
      <c r="H1281" s="5"/>
      <c r="I1281" s="5"/>
      <c r="J1281" s="5"/>
      <c r="K1281" s="5"/>
      <c r="L1281" s="129"/>
      <c r="M1281" s="129"/>
      <c r="N1281" s="387"/>
      <c r="O1281" s="379"/>
      <c r="P1281" s="379"/>
      <c r="Q1281" s="379"/>
      <c r="R1281" s="379"/>
      <c r="S1281" s="379"/>
      <c r="T1281" s="379"/>
      <c r="U1281" s="105"/>
      <c r="V1281" s="105"/>
      <c r="W1281" s="105"/>
      <c r="X1281" s="10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c r="BT1281" s="5"/>
      <c r="BU1281" s="5"/>
    </row>
    <row r="1282" spans="1:73" hidden="1" x14ac:dyDescent="0.25">
      <c r="A1282" s="5"/>
      <c r="B1282" s="5"/>
      <c r="C1282" s="32" t="s">
        <v>2681</v>
      </c>
      <c r="D1282" s="5"/>
      <c r="E1282" s="5"/>
      <c r="F1282" s="5"/>
      <c r="G1282" s="5"/>
      <c r="H1282" s="5"/>
      <c r="I1282" s="5"/>
      <c r="J1282" s="5"/>
      <c r="K1282" s="5"/>
      <c r="L1282" s="129"/>
      <c r="M1282" s="129"/>
      <c r="N1282" s="387"/>
      <c r="O1282" s="379"/>
      <c r="P1282" s="379"/>
      <c r="Q1282" s="379"/>
      <c r="R1282" s="379"/>
      <c r="S1282" s="379"/>
      <c r="T1282" s="379"/>
      <c r="U1282" s="105"/>
      <c r="V1282" s="105"/>
      <c r="W1282" s="105"/>
      <c r="X1282" s="10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c r="BU1282" s="5"/>
    </row>
    <row r="1283" spans="1:73" hidden="1" x14ac:dyDescent="0.25">
      <c r="A1283" s="5"/>
      <c r="B1283" s="5"/>
      <c r="C1283" s="32" t="s">
        <v>2682</v>
      </c>
      <c r="D1283" s="5"/>
      <c r="E1283" s="5"/>
      <c r="F1283" s="5"/>
      <c r="G1283" s="5"/>
      <c r="H1283" s="5"/>
      <c r="I1283" s="5"/>
      <c r="J1283" s="5"/>
      <c r="K1283" s="5"/>
      <c r="L1283" s="129"/>
      <c r="M1283" s="129"/>
      <c r="N1283" s="387"/>
      <c r="O1283" s="379"/>
      <c r="P1283" s="379"/>
      <c r="Q1283" s="379"/>
      <c r="R1283" s="379"/>
      <c r="S1283" s="379"/>
      <c r="T1283" s="379"/>
      <c r="U1283" s="105"/>
      <c r="V1283" s="105"/>
      <c r="W1283" s="105"/>
      <c r="X1283" s="10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c r="BU1283" s="5"/>
    </row>
    <row r="1284" spans="1:73" hidden="1" x14ac:dyDescent="0.25">
      <c r="A1284" s="5"/>
      <c r="B1284" s="5"/>
      <c r="C1284" s="32" t="s">
        <v>2683</v>
      </c>
      <c r="D1284" s="5"/>
      <c r="E1284" s="5"/>
      <c r="F1284" s="5"/>
      <c r="G1284" s="5"/>
      <c r="H1284" s="5"/>
      <c r="I1284" s="5"/>
      <c r="J1284" s="5"/>
      <c r="K1284" s="5"/>
      <c r="L1284" s="129"/>
      <c r="M1284" s="129"/>
      <c r="N1284" s="387"/>
      <c r="O1284" s="379"/>
      <c r="P1284" s="379"/>
      <c r="Q1284" s="379"/>
      <c r="R1284" s="379"/>
      <c r="S1284" s="379"/>
      <c r="T1284" s="379"/>
      <c r="U1284" s="105"/>
      <c r="V1284" s="105"/>
      <c r="W1284" s="105"/>
      <c r="X1284" s="10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c r="BU1284" s="5"/>
    </row>
    <row r="1285" spans="1:73" hidden="1" x14ac:dyDescent="0.25">
      <c r="A1285" s="5"/>
      <c r="B1285" s="5"/>
      <c r="C1285" s="32" t="s">
        <v>2684</v>
      </c>
      <c r="D1285" s="5"/>
      <c r="E1285" s="5"/>
      <c r="F1285" s="5"/>
      <c r="G1285" s="5"/>
      <c r="H1285" s="5"/>
      <c r="I1285" s="5"/>
      <c r="J1285" s="5"/>
      <c r="K1285" s="5"/>
      <c r="L1285" s="129"/>
      <c r="M1285" s="129"/>
      <c r="N1285" s="387"/>
      <c r="O1285" s="379"/>
      <c r="P1285" s="379"/>
      <c r="Q1285" s="379"/>
      <c r="R1285" s="379"/>
      <c r="S1285" s="379"/>
      <c r="T1285" s="379"/>
      <c r="U1285" s="105"/>
      <c r="V1285" s="105"/>
      <c r="W1285" s="105"/>
      <c r="X1285" s="10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c r="BT1285" s="5"/>
      <c r="BU1285" s="5"/>
    </row>
    <row r="1286" spans="1:73" hidden="1" x14ac:dyDescent="0.25">
      <c r="A1286" s="5"/>
      <c r="B1286" s="5"/>
      <c r="C1286" s="32" t="s">
        <v>2685</v>
      </c>
      <c r="D1286" s="5"/>
      <c r="E1286" s="5"/>
      <c r="F1286" s="5"/>
      <c r="G1286" s="5"/>
      <c r="H1286" s="5"/>
      <c r="I1286" s="5"/>
      <c r="J1286" s="5"/>
      <c r="K1286" s="5"/>
      <c r="L1286" s="129"/>
      <c r="M1286" s="129"/>
      <c r="N1286" s="387"/>
      <c r="O1286" s="379"/>
      <c r="P1286" s="379"/>
      <c r="Q1286" s="379"/>
      <c r="R1286" s="379"/>
      <c r="S1286" s="379"/>
      <c r="T1286" s="379"/>
      <c r="U1286" s="105"/>
      <c r="V1286" s="105"/>
      <c r="W1286" s="105"/>
      <c r="X1286" s="10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c r="BT1286" s="5"/>
      <c r="BU1286" s="5"/>
    </row>
    <row r="1287" spans="1:73" hidden="1" x14ac:dyDescent="0.25">
      <c r="A1287" s="5"/>
      <c r="B1287" s="5"/>
      <c r="C1287" s="32" t="s">
        <v>2686</v>
      </c>
      <c r="D1287" s="5"/>
      <c r="E1287" s="5"/>
      <c r="F1287" s="5"/>
      <c r="G1287" s="5"/>
      <c r="H1287" s="5"/>
      <c r="I1287" s="5"/>
      <c r="J1287" s="5"/>
      <c r="K1287" s="5"/>
      <c r="L1287" s="129"/>
      <c r="M1287" s="129"/>
      <c r="N1287" s="387"/>
      <c r="O1287" s="379"/>
      <c r="P1287" s="379"/>
      <c r="Q1287" s="379"/>
      <c r="R1287" s="379"/>
      <c r="S1287" s="379"/>
      <c r="T1287" s="379"/>
      <c r="U1287" s="105"/>
      <c r="V1287" s="105"/>
      <c r="W1287" s="105"/>
      <c r="X1287" s="10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c r="BU1287" s="5"/>
    </row>
    <row r="1288" spans="1:73" hidden="1" x14ac:dyDescent="0.25">
      <c r="A1288" s="5"/>
      <c r="B1288" s="5"/>
      <c r="C1288" s="32" t="s">
        <v>2687</v>
      </c>
      <c r="D1288" s="5"/>
      <c r="E1288" s="5"/>
      <c r="F1288" s="5"/>
      <c r="G1288" s="5"/>
      <c r="H1288" s="5"/>
      <c r="I1288" s="5"/>
      <c r="J1288" s="5"/>
      <c r="K1288" s="5"/>
      <c r="L1288" s="129"/>
      <c r="M1288" s="129"/>
      <c r="N1288" s="387"/>
      <c r="O1288" s="379"/>
      <c r="P1288" s="379"/>
      <c r="Q1288" s="379"/>
      <c r="R1288" s="379"/>
      <c r="S1288" s="379"/>
      <c r="T1288" s="379"/>
      <c r="U1288" s="105"/>
      <c r="V1288" s="105"/>
      <c r="W1288" s="105"/>
      <c r="X1288" s="10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c r="BU1288" s="5"/>
    </row>
    <row r="1289" spans="1:73" hidden="1" x14ac:dyDescent="0.25">
      <c r="A1289" s="5"/>
      <c r="B1289" s="5"/>
      <c r="C1289" s="32" t="s">
        <v>2688</v>
      </c>
      <c r="D1289" s="5"/>
      <c r="E1289" s="5"/>
      <c r="F1289" s="5"/>
      <c r="G1289" s="5"/>
      <c r="H1289" s="5"/>
      <c r="I1289" s="5"/>
      <c r="J1289" s="5"/>
      <c r="K1289" s="5"/>
      <c r="L1289" s="129"/>
      <c r="M1289" s="129"/>
      <c r="N1289" s="387"/>
      <c r="O1289" s="379"/>
      <c r="P1289" s="379"/>
      <c r="Q1289" s="379"/>
      <c r="R1289" s="379"/>
      <c r="S1289" s="379"/>
      <c r="T1289" s="379"/>
      <c r="U1289" s="105"/>
      <c r="V1289" s="105"/>
      <c r="W1289" s="105"/>
      <c r="X1289" s="10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c r="BU1289" s="5"/>
    </row>
    <row r="1290" spans="1:73" hidden="1" x14ac:dyDescent="0.25">
      <c r="A1290" s="5"/>
      <c r="B1290" s="5"/>
      <c r="C1290" s="32" t="s">
        <v>2689</v>
      </c>
      <c r="D1290" s="5"/>
      <c r="E1290" s="5"/>
      <c r="F1290" s="5"/>
      <c r="G1290" s="5"/>
      <c r="H1290" s="5"/>
      <c r="I1290" s="5"/>
      <c r="J1290" s="5"/>
      <c r="K1290" s="5"/>
      <c r="L1290" s="129"/>
      <c r="M1290" s="129"/>
      <c r="N1290" s="387"/>
      <c r="O1290" s="379"/>
      <c r="P1290" s="379"/>
      <c r="Q1290" s="379"/>
      <c r="R1290" s="379"/>
      <c r="S1290" s="379"/>
      <c r="T1290" s="379"/>
      <c r="U1290" s="105"/>
      <c r="V1290" s="105"/>
      <c r="W1290" s="105"/>
      <c r="X1290" s="10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c r="BU1290" s="5"/>
    </row>
    <row r="1291" spans="1:73" hidden="1" x14ac:dyDescent="0.25">
      <c r="A1291" s="5"/>
      <c r="B1291" s="5"/>
      <c r="C1291" s="32" t="s">
        <v>2690</v>
      </c>
      <c r="D1291" s="5"/>
      <c r="E1291" s="5"/>
      <c r="F1291" s="5"/>
      <c r="G1291" s="5"/>
      <c r="H1291" s="5"/>
      <c r="I1291" s="5"/>
      <c r="J1291" s="5"/>
      <c r="K1291" s="5"/>
      <c r="L1291" s="129"/>
      <c r="M1291" s="129"/>
      <c r="N1291" s="387"/>
      <c r="O1291" s="379"/>
      <c r="P1291" s="379"/>
      <c r="Q1291" s="379"/>
      <c r="R1291" s="379"/>
      <c r="S1291" s="379"/>
      <c r="T1291" s="379"/>
      <c r="U1291" s="105"/>
      <c r="V1291" s="105"/>
      <c r="W1291" s="105"/>
      <c r="X1291" s="10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c r="BU1291" s="5"/>
    </row>
    <row r="1292" spans="1:73" hidden="1" x14ac:dyDescent="0.25">
      <c r="A1292" s="5"/>
      <c r="B1292" s="5"/>
      <c r="C1292" s="32" t="s">
        <v>2691</v>
      </c>
      <c r="D1292" s="5"/>
      <c r="E1292" s="5"/>
      <c r="F1292" s="5"/>
      <c r="G1292" s="5"/>
      <c r="H1292" s="5"/>
      <c r="I1292" s="5"/>
      <c r="J1292" s="5"/>
      <c r="K1292" s="5"/>
      <c r="L1292" s="129"/>
      <c r="M1292" s="129"/>
      <c r="N1292" s="387"/>
      <c r="O1292" s="379"/>
      <c r="P1292" s="379"/>
      <c r="Q1292" s="379"/>
      <c r="R1292" s="379"/>
      <c r="S1292" s="379"/>
      <c r="T1292" s="379"/>
      <c r="U1292" s="105"/>
      <c r="V1292" s="105"/>
      <c r="W1292" s="105"/>
      <c r="X1292" s="10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c r="BU1292" s="5"/>
    </row>
    <row r="1293" spans="1:73" hidden="1" x14ac:dyDescent="0.25">
      <c r="A1293" s="5"/>
      <c r="B1293" s="5"/>
      <c r="C1293" s="32" t="s">
        <v>2692</v>
      </c>
      <c r="D1293" s="5"/>
      <c r="E1293" s="5"/>
      <c r="F1293" s="5"/>
      <c r="G1293" s="5"/>
      <c r="H1293" s="5"/>
      <c r="I1293" s="5"/>
      <c r="J1293" s="5"/>
      <c r="K1293" s="5"/>
      <c r="L1293" s="129"/>
      <c r="M1293" s="129"/>
      <c r="N1293" s="387"/>
      <c r="O1293" s="379"/>
      <c r="P1293" s="379"/>
      <c r="Q1293" s="379"/>
      <c r="R1293" s="379"/>
      <c r="S1293" s="379"/>
      <c r="T1293" s="379"/>
      <c r="U1293" s="105"/>
      <c r="V1293" s="105"/>
      <c r="W1293" s="105"/>
      <c r="X1293" s="10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c r="BU1293" s="5"/>
    </row>
    <row r="1294" spans="1:73" hidden="1" x14ac:dyDescent="0.25">
      <c r="A1294" s="5"/>
      <c r="B1294" s="5"/>
      <c r="C1294" s="32" t="s">
        <v>2693</v>
      </c>
      <c r="D1294" s="5"/>
      <c r="E1294" s="5"/>
      <c r="F1294" s="5"/>
      <c r="G1294" s="5"/>
      <c r="H1294" s="5"/>
      <c r="I1294" s="5"/>
      <c r="J1294" s="5"/>
      <c r="K1294" s="5"/>
      <c r="L1294" s="129"/>
      <c r="M1294" s="129"/>
      <c r="N1294" s="387"/>
      <c r="O1294" s="379"/>
      <c r="P1294" s="379"/>
      <c r="Q1294" s="379"/>
      <c r="R1294" s="379"/>
      <c r="S1294" s="379"/>
      <c r="T1294" s="379"/>
      <c r="U1294" s="105"/>
      <c r="V1294" s="105"/>
      <c r="W1294" s="105"/>
      <c r="X1294" s="10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c r="BU1294" s="5"/>
    </row>
    <row r="1295" spans="1:73" hidden="1" x14ac:dyDescent="0.25">
      <c r="A1295" s="5"/>
      <c r="B1295" s="5"/>
      <c r="C1295" s="32" t="s">
        <v>2694</v>
      </c>
      <c r="D1295" s="5"/>
      <c r="E1295" s="5"/>
      <c r="F1295" s="5"/>
      <c r="G1295" s="5"/>
      <c r="H1295" s="5"/>
      <c r="I1295" s="5"/>
      <c r="J1295" s="5"/>
      <c r="K1295" s="5"/>
      <c r="L1295" s="129"/>
      <c r="M1295" s="129"/>
      <c r="N1295" s="387"/>
      <c r="O1295" s="379"/>
      <c r="P1295" s="379"/>
      <c r="Q1295" s="379"/>
      <c r="R1295" s="379"/>
      <c r="S1295" s="379"/>
      <c r="T1295" s="379"/>
      <c r="U1295" s="105"/>
      <c r="V1295" s="105"/>
      <c r="W1295" s="105"/>
      <c r="X1295" s="10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c r="BT1295" s="5"/>
      <c r="BU1295" s="5"/>
    </row>
    <row r="1296" spans="1:73" hidden="1" x14ac:dyDescent="0.25">
      <c r="A1296" s="5"/>
      <c r="B1296" s="5"/>
      <c r="C1296" s="32" t="s">
        <v>2695</v>
      </c>
      <c r="D1296" s="5"/>
      <c r="E1296" s="5"/>
      <c r="F1296" s="5"/>
      <c r="G1296" s="5"/>
      <c r="H1296" s="5"/>
      <c r="I1296" s="5"/>
      <c r="J1296" s="5"/>
      <c r="K1296" s="5"/>
      <c r="L1296" s="129"/>
      <c r="M1296" s="129"/>
      <c r="N1296" s="387"/>
      <c r="O1296" s="379"/>
      <c r="P1296" s="379"/>
      <c r="Q1296" s="379"/>
      <c r="R1296" s="379"/>
      <c r="S1296" s="379"/>
      <c r="T1296" s="379"/>
      <c r="U1296" s="105"/>
      <c r="V1296" s="105"/>
      <c r="W1296" s="105"/>
      <c r="X1296" s="10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c r="BU1296" s="5"/>
    </row>
    <row r="1297" spans="1:73" hidden="1" x14ac:dyDescent="0.25">
      <c r="A1297" s="5"/>
      <c r="B1297" s="5"/>
      <c r="C1297" s="32" t="s">
        <v>2696</v>
      </c>
      <c r="D1297" s="5"/>
      <c r="E1297" s="5"/>
      <c r="F1297" s="5"/>
      <c r="G1297" s="5"/>
      <c r="H1297" s="5"/>
      <c r="I1297" s="5"/>
      <c r="J1297" s="5"/>
      <c r="K1297" s="5"/>
      <c r="L1297" s="129"/>
      <c r="M1297" s="129"/>
      <c r="N1297" s="387"/>
      <c r="O1297" s="379"/>
      <c r="P1297" s="379"/>
      <c r="Q1297" s="379"/>
      <c r="R1297" s="379"/>
      <c r="S1297" s="379"/>
      <c r="T1297" s="379"/>
      <c r="U1297" s="105"/>
      <c r="V1297" s="105"/>
      <c r="W1297" s="105"/>
      <c r="X1297" s="10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c r="BU1297" s="5"/>
    </row>
    <row r="1298" spans="1:73" hidden="1" x14ac:dyDescent="0.25">
      <c r="A1298" s="5"/>
      <c r="B1298" s="5"/>
      <c r="C1298" s="32" t="s">
        <v>2697</v>
      </c>
      <c r="D1298" s="5"/>
      <c r="E1298" s="5"/>
      <c r="F1298" s="5"/>
      <c r="G1298" s="5"/>
      <c r="H1298" s="5"/>
      <c r="I1298" s="5"/>
      <c r="J1298" s="5"/>
      <c r="K1298" s="5"/>
      <c r="L1298" s="129"/>
      <c r="M1298" s="129"/>
      <c r="N1298" s="387"/>
      <c r="O1298" s="379"/>
      <c r="P1298" s="379"/>
      <c r="Q1298" s="379"/>
      <c r="R1298" s="379"/>
      <c r="S1298" s="379"/>
      <c r="T1298" s="379"/>
      <c r="U1298" s="105"/>
      <c r="V1298" s="105"/>
      <c r="W1298" s="105"/>
      <c r="X1298" s="10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c r="BT1298" s="5"/>
      <c r="BU1298" s="5"/>
    </row>
    <row r="1299" spans="1:73" hidden="1" x14ac:dyDescent="0.25">
      <c r="A1299" s="5"/>
      <c r="B1299" s="5"/>
      <c r="C1299" s="32" t="s">
        <v>2698</v>
      </c>
      <c r="D1299" s="5"/>
      <c r="E1299" s="5"/>
      <c r="F1299" s="5"/>
      <c r="G1299" s="5"/>
      <c r="H1299" s="5"/>
      <c r="I1299" s="5"/>
      <c r="J1299" s="5"/>
      <c r="K1299" s="5"/>
      <c r="L1299" s="129"/>
      <c r="M1299" s="129"/>
      <c r="N1299" s="387"/>
      <c r="O1299" s="379"/>
      <c r="P1299" s="379"/>
      <c r="Q1299" s="379"/>
      <c r="R1299" s="379"/>
      <c r="S1299" s="379"/>
      <c r="T1299" s="379"/>
      <c r="U1299" s="105"/>
      <c r="V1299" s="105"/>
      <c r="W1299" s="105"/>
      <c r="X1299" s="10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c r="BU1299" s="5"/>
    </row>
    <row r="1300" spans="1:73" hidden="1" x14ac:dyDescent="0.25">
      <c r="A1300" s="5"/>
      <c r="B1300" s="5"/>
      <c r="C1300" s="5"/>
      <c r="D1300" s="5"/>
      <c r="E1300" s="5"/>
      <c r="F1300" s="5"/>
      <c r="G1300" s="5"/>
      <c r="H1300" s="5"/>
      <c r="I1300" s="5"/>
      <c r="J1300" s="5"/>
      <c r="K1300" s="5"/>
      <c r="L1300" s="129"/>
      <c r="M1300" s="129"/>
      <c r="N1300" s="387"/>
      <c r="O1300" s="379"/>
      <c r="P1300" s="379"/>
      <c r="Q1300" s="379"/>
      <c r="R1300" s="379"/>
      <c r="S1300" s="379"/>
      <c r="T1300" s="379"/>
      <c r="U1300" s="105"/>
      <c r="V1300" s="105"/>
      <c r="W1300" s="105"/>
      <c r="X1300" s="10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c r="BU1300" s="5"/>
    </row>
    <row r="1301" spans="1:73" hidden="1" x14ac:dyDescent="0.25">
      <c r="A1301" s="5"/>
      <c r="B1301" s="5"/>
      <c r="C1301" s="5"/>
      <c r="D1301" s="5"/>
      <c r="E1301" s="5"/>
      <c r="F1301" s="5"/>
      <c r="G1301" s="5"/>
      <c r="H1301" s="5"/>
      <c r="I1301" s="5"/>
      <c r="J1301" s="5"/>
      <c r="K1301" s="5"/>
      <c r="L1301" s="129"/>
      <c r="M1301" s="129"/>
      <c r="N1301" s="387"/>
      <c r="O1301" s="379"/>
      <c r="P1301" s="379"/>
      <c r="Q1301" s="379"/>
      <c r="R1301" s="379"/>
      <c r="S1301" s="379"/>
      <c r="T1301" s="379"/>
      <c r="U1301" s="105"/>
      <c r="V1301" s="105"/>
      <c r="W1301" s="105"/>
      <c r="X1301" s="10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c r="BT1301" s="5"/>
      <c r="BU1301" s="5"/>
    </row>
    <row r="1302" spans="1:73" hidden="1" x14ac:dyDescent="0.25">
      <c r="A1302" s="5"/>
      <c r="B1302" s="5"/>
      <c r="C1302" s="5"/>
      <c r="D1302" s="5"/>
      <c r="E1302" s="5"/>
      <c r="F1302" s="5"/>
      <c r="G1302" s="5"/>
      <c r="H1302" s="5"/>
      <c r="I1302" s="5"/>
      <c r="J1302" s="5"/>
      <c r="K1302" s="5"/>
      <c r="L1302" s="129"/>
      <c r="M1302" s="129"/>
      <c r="N1302" s="387"/>
      <c r="O1302" s="379"/>
      <c r="P1302" s="379"/>
      <c r="Q1302" s="379"/>
      <c r="R1302" s="379"/>
      <c r="S1302" s="379"/>
      <c r="T1302" s="379"/>
      <c r="U1302" s="105"/>
      <c r="V1302" s="105"/>
      <c r="W1302" s="105"/>
      <c r="X1302" s="10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c r="BU1302" s="5"/>
    </row>
    <row r="1303" spans="1:73" hidden="1" x14ac:dyDescent="0.25">
      <c r="A1303" s="5"/>
      <c r="B1303" s="5"/>
      <c r="C1303" s="5"/>
      <c r="D1303" s="5"/>
      <c r="E1303" s="5"/>
      <c r="F1303" s="5"/>
      <c r="G1303" s="5"/>
      <c r="H1303" s="5"/>
      <c r="I1303" s="5"/>
      <c r="J1303" s="5"/>
      <c r="K1303" s="5"/>
      <c r="L1303" s="129"/>
      <c r="M1303" s="129"/>
      <c r="N1303" s="387"/>
      <c r="O1303" s="379"/>
      <c r="P1303" s="379"/>
      <c r="Q1303" s="379"/>
      <c r="R1303" s="379"/>
      <c r="S1303" s="379"/>
      <c r="T1303" s="379"/>
      <c r="U1303" s="105"/>
      <c r="V1303" s="105"/>
      <c r="W1303" s="105"/>
      <c r="X1303" s="10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c r="BT1303" s="5"/>
      <c r="BU1303" s="5"/>
    </row>
    <row r="1304" spans="1:73" x14ac:dyDescent="0.25">
      <c r="A1304" s="5"/>
      <c r="B1304" s="5"/>
      <c r="C1304" s="5"/>
      <c r="D1304" s="5"/>
      <c r="E1304" s="5"/>
      <c r="F1304" s="5"/>
      <c r="G1304" s="5"/>
      <c r="H1304" s="5"/>
      <c r="I1304" s="5"/>
      <c r="J1304" s="5"/>
      <c r="K1304" s="5"/>
      <c r="L1304" s="129"/>
      <c r="M1304" s="129"/>
      <c r="N1304" s="387"/>
      <c r="O1304" s="379"/>
      <c r="P1304" s="379"/>
      <c r="Q1304" s="379"/>
      <c r="R1304" s="379"/>
      <c r="S1304" s="379"/>
      <c r="T1304" s="379"/>
      <c r="U1304" s="105"/>
      <c r="V1304" s="105"/>
      <c r="W1304" s="105"/>
      <c r="X1304" s="10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c r="BT1304" s="5"/>
      <c r="BU1304" s="5"/>
    </row>
    <row r="1305" spans="1:73" x14ac:dyDescent="0.25">
      <c r="A1305" s="5"/>
      <c r="B1305" s="5"/>
      <c r="C1305" s="5"/>
      <c r="D1305" s="5"/>
      <c r="E1305" s="5"/>
      <c r="F1305" s="5"/>
      <c r="G1305" s="5"/>
      <c r="H1305" s="5"/>
      <c r="I1305" s="5"/>
      <c r="J1305" s="5"/>
      <c r="K1305" s="5"/>
      <c r="L1305" s="129"/>
      <c r="M1305" s="129"/>
      <c r="N1305" s="387"/>
      <c r="O1305" s="379"/>
      <c r="P1305" s="379"/>
      <c r="Q1305" s="379"/>
      <c r="R1305" s="379"/>
      <c r="S1305" s="379"/>
      <c r="T1305" s="379"/>
      <c r="U1305" s="105"/>
      <c r="V1305" s="105"/>
      <c r="W1305" s="105"/>
      <c r="X1305" s="10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c r="BU1305" s="5"/>
    </row>
    <row r="1306" spans="1:73" x14ac:dyDescent="0.25">
      <c r="A1306" s="5"/>
      <c r="B1306" s="5"/>
      <c r="C1306" s="5"/>
      <c r="D1306" s="5"/>
      <c r="E1306" s="5"/>
      <c r="F1306" s="5"/>
      <c r="G1306" s="5"/>
      <c r="H1306" s="5"/>
      <c r="I1306" s="5"/>
      <c r="J1306" s="5"/>
      <c r="K1306" s="5"/>
      <c r="L1306" s="129"/>
      <c r="M1306" s="129"/>
      <c r="N1306" s="387"/>
      <c r="O1306" s="379"/>
      <c r="P1306" s="379"/>
      <c r="Q1306" s="379"/>
      <c r="R1306" s="379"/>
      <c r="S1306" s="379"/>
      <c r="T1306" s="379"/>
      <c r="U1306" s="105"/>
      <c r="V1306" s="105"/>
      <c r="W1306" s="105"/>
      <c r="X1306" s="10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c r="BU1306" s="5"/>
    </row>
    <row r="1307" spans="1:73" x14ac:dyDescent="0.25">
      <c r="A1307" s="5"/>
      <c r="B1307" s="5"/>
      <c r="C1307" s="5"/>
      <c r="D1307" s="5"/>
      <c r="E1307" s="5"/>
      <c r="F1307" s="5"/>
      <c r="G1307" s="5"/>
      <c r="H1307" s="5"/>
      <c r="I1307" s="5"/>
      <c r="J1307" s="5"/>
      <c r="K1307" s="5"/>
      <c r="L1307" s="129"/>
      <c r="M1307" s="129"/>
      <c r="N1307" s="387"/>
      <c r="O1307" s="379"/>
      <c r="P1307" s="379"/>
      <c r="Q1307" s="379"/>
      <c r="R1307" s="379"/>
      <c r="S1307" s="379"/>
      <c r="T1307" s="379"/>
      <c r="U1307" s="105"/>
      <c r="V1307" s="105"/>
      <c r="W1307" s="105"/>
      <c r="X1307" s="10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c r="BU1307" s="5"/>
    </row>
    <row r="1308" spans="1:73" x14ac:dyDescent="0.25">
      <c r="A1308" s="5"/>
      <c r="B1308" s="5"/>
      <c r="C1308" s="5"/>
      <c r="D1308" s="5"/>
      <c r="E1308" s="5"/>
      <c r="F1308" s="5"/>
      <c r="G1308" s="5"/>
      <c r="H1308" s="5"/>
      <c r="I1308" s="5"/>
      <c r="J1308" s="5"/>
      <c r="K1308" s="5"/>
      <c r="L1308" s="129"/>
      <c r="M1308" s="129"/>
      <c r="N1308" s="387"/>
      <c r="O1308" s="379"/>
      <c r="P1308" s="379"/>
      <c r="Q1308" s="379"/>
      <c r="R1308" s="379"/>
      <c r="S1308" s="379"/>
      <c r="T1308" s="379"/>
      <c r="U1308" s="105"/>
      <c r="V1308" s="105"/>
      <c r="W1308" s="105"/>
      <c r="X1308" s="10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c r="BU1308" s="5"/>
    </row>
    <row r="1309" spans="1:73" x14ac:dyDescent="0.25">
      <c r="A1309" s="5"/>
      <c r="B1309" s="5"/>
      <c r="C1309" s="5"/>
      <c r="D1309" s="5"/>
      <c r="E1309" s="5"/>
      <c r="F1309" s="5"/>
      <c r="G1309" s="5"/>
      <c r="H1309" s="5"/>
      <c r="I1309" s="5"/>
      <c r="J1309" s="5"/>
      <c r="K1309" s="5"/>
      <c r="L1309" s="129"/>
      <c r="M1309" s="129"/>
      <c r="N1309" s="387"/>
      <c r="O1309" s="379"/>
      <c r="P1309" s="379"/>
      <c r="Q1309" s="379"/>
      <c r="R1309" s="379"/>
      <c r="S1309" s="379"/>
      <c r="T1309" s="379"/>
      <c r="U1309" s="105"/>
      <c r="V1309" s="105"/>
      <c r="W1309" s="105"/>
      <c r="X1309" s="10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c r="BU1309" s="5"/>
    </row>
    <row r="1310" spans="1:73" x14ac:dyDescent="0.25">
      <c r="A1310" s="5"/>
      <c r="B1310" s="5"/>
      <c r="C1310" s="5"/>
      <c r="D1310" s="5"/>
      <c r="E1310" s="5"/>
      <c r="F1310" s="5"/>
      <c r="G1310" s="5"/>
      <c r="H1310" s="5"/>
      <c r="I1310" s="5"/>
      <c r="J1310" s="5"/>
      <c r="K1310" s="5"/>
      <c r="L1310" s="129"/>
      <c r="M1310" s="129"/>
      <c r="N1310" s="387"/>
      <c r="O1310" s="379"/>
      <c r="P1310" s="379"/>
      <c r="Q1310" s="379"/>
      <c r="R1310" s="379"/>
      <c r="S1310" s="379"/>
      <c r="T1310" s="379"/>
      <c r="U1310" s="105"/>
      <c r="V1310" s="105"/>
      <c r="W1310" s="105"/>
      <c r="X1310" s="10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c r="BU1310" s="5"/>
    </row>
    <row r="1311" spans="1:73" x14ac:dyDescent="0.25">
      <c r="A1311" s="5"/>
      <c r="B1311" s="5"/>
      <c r="C1311" s="5"/>
      <c r="D1311" s="5"/>
      <c r="E1311" s="5"/>
      <c r="F1311" s="5"/>
      <c r="G1311" s="5"/>
      <c r="H1311" s="5"/>
      <c r="I1311" s="5"/>
      <c r="J1311" s="5"/>
      <c r="K1311" s="5"/>
      <c r="L1311" s="129"/>
      <c r="M1311" s="129"/>
      <c r="N1311" s="387"/>
      <c r="O1311" s="379"/>
      <c r="P1311" s="379"/>
      <c r="Q1311" s="379"/>
      <c r="R1311" s="379"/>
      <c r="S1311" s="379"/>
      <c r="T1311" s="379"/>
      <c r="U1311" s="105"/>
      <c r="V1311" s="105"/>
      <c r="W1311" s="105"/>
      <c r="X1311" s="10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c r="BT1311" s="5"/>
      <c r="BU1311" s="5"/>
    </row>
    <row r="1312" spans="1:73" x14ac:dyDescent="0.25">
      <c r="A1312" s="5"/>
      <c r="B1312" s="5"/>
      <c r="C1312" s="5"/>
      <c r="D1312" s="5"/>
      <c r="E1312" s="5"/>
      <c r="F1312" s="5"/>
      <c r="G1312" s="5"/>
      <c r="H1312" s="5"/>
      <c r="I1312" s="5"/>
      <c r="J1312" s="5"/>
      <c r="K1312" s="5"/>
      <c r="L1312" s="129"/>
      <c r="M1312" s="129"/>
      <c r="N1312" s="387"/>
      <c r="O1312" s="379"/>
      <c r="P1312" s="379"/>
      <c r="Q1312" s="379"/>
      <c r="R1312" s="379"/>
      <c r="S1312" s="379"/>
      <c r="T1312" s="379"/>
      <c r="U1312" s="105"/>
      <c r="V1312" s="105"/>
      <c r="W1312" s="105"/>
      <c r="X1312" s="10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c r="BT1312" s="5"/>
      <c r="BU1312" s="5"/>
    </row>
    <row r="1313" spans="1:73" x14ac:dyDescent="0.25">
      <c r="A1313" s="5"/>
      <c r="B1313" s="5"/>
      <c r="C1313" s="5"/>
      <c r="D1313" s="5"/>
      <c r="E1313" s="5"/>
      <c r="F1313" s="5"/>
      <c r="G1313" s="5"/>
      <c r="H1313" s="5"/>
      <c r="I1313" s="5"/>
      <c r="J1313" s="5"/>
      <c r="K1313" s="5"/>
      <c r="L1313" s="129"/>
      <c r="M1313" s="129"/>
      <c r="N1313" s="387"/>
      <c r="O1313" s="379"/>
      <c r="P1313" s="379"/>
      <c r="Q1313" s="379"/>
      <c r="R1313" s="379"/>
      <c r="S1313" s="379"/>
      <c r="T1313" s="379"/>
      <c r="U1313" s="105"/>
      <c r="V1313" s="105"/>
      <c r="W1313" s="105"/>
      <c r="X1313" s="10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c r="BU1313" s="5"/>
    </row>
    <row r="1314" spans="1:73" x14ac:dyDescent="0.25">
      <c r="A1314" s="5"/>
      <c r="B1314" s="5"/>
      <c r="C1314" s="5"/>
      <c r="D1314" s="5"/>
      <c r="E1314" s="5"/>
      <c r="F1314" s="5"/>
      <c r="G1314" s="5"/>
      <c r="H1314" s="5"/>
      <c r="I1314" s="5"/>
      <c r="J1314" s="5"/>
      <c r="K1314" s="5"/>
      <c r="L1314" s="129"/>
      <c r="M1314" s="129"/>
      <c r="N1314" s="387"/>
      <c r="O1314" s="379"/>
      <c r="P1314" s="379"/>
      <c r="Q1314" s="379"/>
      <c r="R1314" s="379"/>
      <c r="S1314" s="379"/>
      <c r="T1314" s="379"/>
      <c r="U1314" s="105"/>
      <c r="V1314" s="105"/>
      <c r="W1314" s="105"/>
      <c r="X1314" s="10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c r="BU1314" s="5"/>
    </row>
    <row r="1315" spans="1:73" x14ac:dyDescent="0.25">
      <c r="A1315" s="5"/>
      <c r="B1315" s="5"/>
      <c r="C1315" s="5"/>
      <c r="D1315" s="5"/>
      <c r="E1315" s="5"/>
      <c r="F1315" s="5"/>
      <c r="G1315" s="5"/>
      <c r="H1315" s="5"/>
      <c r="I1315" s="5"/>
      <c r="J1315" s="5"/>
      <c r="K1315" s="5"/>
      <c r="L1315" s="129"/>
      <c r="M1315" s="129"/>
      <c r="N1315" s="387"/>
      <c r="O1315" s="379"/>
      <c r="P1315" s="379"/>
      <c r="Q1315" s="379"/>
      <c r="R1315" s="379"/>
      <c r="S1315" s="379"/>
      <c r="T1315" s="379"/>
      <c r="U1315" s="105"/>
      <c r="V1315" s="105"/>
      <c r="W1315" s="105"/>
      <c r="X1315" s="10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c r="BU1315" s="5"/>
    </row>
    <row r="1316" spans="1:73" x14ac:dyDescent="0.25">
      <c r="A1316" s="5"/>
      <c r="B1316" s="5"/>
      <c r="C1316" s="5"/>
      <c r="D1316" s="5"/>
      <c r="E1316" s="5"/>
      <c r="F1316" s="5"/>
      <c r="G1316" s="5"/>
      <c r="H1316" s="5"/>
      <c r="I1316" s="5"/>
      <c r="J1316" s="5"/>
      <c r="K1316" s="5"/>
      <c r="L1316" s="129"/>
      <c r="M1316" s="129"/>
      <c r="N1316" s="387"/>
      <c r="O1316" s="379"/>
      <c r="P1316" s="379"/>
      <c r="Q1316" s="379"/>
      <c r="R1316" s="379"/>
      <c r="S1316" s="379"/>
      <c r="T1316" s="379"/>
      <c r="U1316" s="105"/>
      <c r="V1316" s="105"/>
      <c r="W1316" s="105"/>
      <c r="X1316" s="10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c r="BU1316" s="5"/>
    </row>
    <row r="1317" spans="1:73" x14ac:dyDescent="0.25">
      <c r="A1317" s="5"/>
      <c r="B1317" s="5"/>
      <c r="C1317" s="5"/>
      <c r="D1317" s="5"/>
      <c r="E1317" s="5"/>
      <c r="F1317" s="5"/>
      <c r="G1317" s="5"/>
      <c r="H1317" s="5"/>
      <c r="I1317" s="5"/>
      <c r="J1317" s="5"/>
      <c r="K1317" s="5"/>
      <c r="L1317" s="129"/>
      <c r="M1317" s="129"/>
      <c r="N1317" s="387"/>
      <c r="O1317" s="379"/>
      <c r="P1317" s="379"/>
      <c r="Q1317" s="379"/>
      <c r="R1317" s="379"/>
      <c r="S1317" s="379"/>
      <c r="T1317" s="379"/>
      <c r="U1317" s="105"/>
      <c r="V1317" s="105"/>
      <c r="W1317" s="105"/>
      <c r="X1317" s="10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c r="BT1317" s="5"/>
      <c r="BU1317" s="5"/>
    </row>
    <row r="1318" spans="1:73" x14ac:dyDescent="0.25">
      <c r="A1318" s="5"/>
      <c r="B1318" s="5"/>
      <c r="C1318" s="5"/>
      <c r="D1318" s="5"/>
      <c r="E1318" s="5"/>
      <c r="F1318" s="5"/>
      <c r="G1318" s="5"/>
      <c r="H1318" s="5"/>
      <c r="I1318" s="5"/>
      <c r="J1318" s="5"/>
      <c r="K1318" s="5"/>
      <c r="L1318" s="129"/>
      <c r="M1318" s="129"/>
      <c r="N1318" s="387"/>
      <c r="O1318" s="379"/>
      <c r="P1318" s="379"/>
      <c r="Q1318" s="379"/>
      <c r="R1318" s="379"/>
      <c r="S1318" s="379"/>
      <c r="T1318" s="379"/>
      <c r="U1318" s="105"/>
      <c r="V1318" s="105"/>
      <c r="W1318" s="105"/>
      <c r="X1318" s="10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c r="BU1318" s="5"/>
    </row>
    <row r="1319" spans="1:73" x14ac:dyDescent="0.25">
      <c r="A1319" s="5"/>
      <c r="B1319" s="5"/>
      <c r="C1319" s="5"/>
      <c r="D1319" s="5"/>
      <c r="E1319" s="5"/>
      <c r="F1319" s="5"/>
      <c r="G1319" s="5"/>
      <c r="H1319" s="5"/>
      <c r="I1319" s="5"/>
      <c r="J1319" s="5"/>
      <c r="K1319" s="5"/>
      <c r="L1319" s="129"/>
      <c r="M1319" s="129"/>
      <c r="N1319" s="387"/>
      <c r="O1319" s="379"/>
      <c r="P1319" s="379"/>
      <c r="Q1319" s="379"/>
      <c r="R1319" s="379"/>
      <c r="S1319" s="379"/>
      <c r="T1319" s="379"/>
      <c r="U1319" s="105"/>
      <c r="V1319" s="105"/>
      <c r="W1319" s="105"/>
      <c r="X1319" s="10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c r="BT1319" s="5"/>
      <c r="BU1319" s="5"/>
    </row>
    <row r="1320" spans="1:73" x14ac:dyDescent="0.25">
      <c r="A1320" s="5"/>
      <c r="B1320" s="5"/>
      <c r="C1320" s="5"/>
      <c r="D1320" s="5"/>
      <c r="E1320" s="5"/>
      <c r="F1320" s="5"/>
      <c r="G1320" s="5"/>
      <c r="H1320" s="5"/>
      <c r="I1320" s="5"/>
      <c r="J1320" s="5"/>
      <c r="K1320" s="5"/>
      <c r="L1320" s="129"/>
      <c r="M1320" s="129"/>
      <c r="N1320" s="387"/>
      <c r="O1320" s="379"/>
      <c r="P1320" s="379"/>
      <c r="Q1320" s="379"/>
      <c r="R1320" s="379"/>
      <c r="S1320" s="379"/>
      <c r="T1320" s="379"/>
      <c r="U1320" s="105"/>
      <c r="V1320" s="105"/>
      <c r="W1320" s="105"/>
      <c r="X1320" s="10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c r="BT1320" s="5"/>
      <c r="BU1320" s="5"/>
    </row>
    <row r="1321" spans="1:73" x14ac:dyDescent="0.25">
      <c r="A1321" s="5"/>
      <c r="B1321" s="5"/>
      <c r="C1321" s="5"/>
      <c r="D1321" s="5"/>
      <c r="E1321" s="5"/>
      <c r="F1321" s="5"/>
      <c r="G1321" s="5"/>
      <c r="H1321" s="5"/>
      <c r="I1321" s="5"/>
      <c r="J1321" s="5"/>
      <c r="K1321" s="5"/>
      <c r="L1321" s="129"/>
      <c r="M1321" s="129"/>
      <c r="N1321" s="387"/>
      <c r="O1321" s="379"/>
      <c r="P1321" s="379"/>
      <c r="Q1321" s="379"/>
      <c r="R1321" s="379"/>
      <c r="S1321" s="379"/>
      <c r="T1321" s="379"/>
      <c r="U1321" s="105"/>
      <c r="V1321" s="105"/>
      <c r="W1321" s="105"/>
      <c r="X1321" s="10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c r="BT1321" s="5"/>
      <c r="BU1321" s="5"/>
    </row>
    <row r="1322" spans="1:73" x14ac:dyDescent="0.25">
      <c r="A1322" s="5"/>
      <c r="B1322" s="5"/>
      <c r="C1322" s="5"/>
      <c r="D1322" s="5"/>
      <c r="E1322" s="5"/>
      <c r="F1322" s="5"/>
      <c r="G1322" s="5"/>
      <c r="H1322" s="5"/>
      <c r="I1322" s="5"/>
      <c r="J1322" s="5"/>
      <c r="K1322" s="5"/>
      <c r="L1322" s="129"/>
      <c r="M1322" s="129"/>
      <c r="N1322" s="387"/>
      <c r="O1322" s="379"/>
      <c r="P1322" s="379"/>
      <c r="Q1322" s="379"/>
      <c r="R1322" s="379"/>
      <c r="S1322" s="379"/>
      <c r="T1322" s="379"/>
      <c r="U1322" s="105"/>
      <c r="V1322" s="105"/>
      <c r="W1322" s="105"/>
      <c r="X1322" s="10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c r="BT1322" s="5"/>
      <c r="BU1322" s="5"/>
    </row>
    <row r="1323" spans="1:73" x14ac:dyDescent="0.25">
      <c r="A1323" s="5"/>
      <c r="B1323" s="5"/>
      <c r="C1323" s="5"/>
      <c r="D1323" s="5"/>
      <c r="E1323" s="5"/>
      <c r="F1323" s="5"/>
      <c r="G1323" s="5"/>
      <c r="H1323" s="5"/>
      <c r="I1323" s="5"/>
      <c r="J1323" s="5"/>
      <c r="K1323" s="5"/>
      <c r="L1323" s="129"/>
      <c r="M1323" s="129"/>
      <c r="N1323" s="387"/>
      <c r="O1323" s="379"/>
      <c r="P1323" s="379"/>
      <c r="Q1323" s="379"/>
      <c r="R1323" s="379"/>
      <c r="S1323" s="379"/>
      <c r="T1323" s="379"/>
      <c r="U1323" s="105"/>
      <c r="V1323" s="105"/>
      <c r="W1323" s="105"/>
      <c r="X1323" s="10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c r="BU1323" s="5"/>
    </row>
    <row r="1324" spans="1:73" x14ac:dyDescent="0.25">
      <c r="A1324" s="5"/>
      <c r="B1324" s="5"/>
      <c r="C1324" s="5"/>
      <c r="D1324" s="5"/>
      <c r="E1324" s="5"/>
      <c r="F1324" s="5"/>
      <c r="G1324" s="5"/>
      <c r="H1324" s="5"/>
      <c r="I1324" s="5"/>
      <c r="J1324" s="5"/>
      <c r="K1324" s="5"/>
      <c r="L1324" s="129"/>
      <c r="M1324" s="129"/>
      <c r="N1324" s="387"/>
      <c r="O1324" s="379"/>
      <c r="P1324" s="379"/>
      <c r="Q1324" s="379"/>
      <c r="R1324" s="379"/>
      <c r="S1324" s="379"/>
      <c r="T1324" s="379"/>
      <c r="U1324" s="105"/>
      <c r="V1324" s="105"/>
      <c r="W1324" s="105"/>
      <c r="X1324" s="10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c r="BU1324" s="5"/>
    </row>
    <row r="1325" spans="1:73" x14ac:dyDescent="0.25">
      <c r="A1325" s="5"/>
      <c r="B1325" s="5"/>
      <c r="C1325" s="5"/>
      <c r="D1325" s="5"/>
      <c r="E1325" s="5"/>
      <c r="F1325" s="5"/>
      <c r="G1325" s="5"/>
      <c r="H1325" s="5"/>
      <c r="I1325" s="5"/>
      <c r="J1325" s="5"/>
      <c r="K1325" s="5"/>
      <c r="L1325" s="129"/>
      <c r="M1325" s="129"/>
      <c r="N1325" s="387"/>
      <c r="O1325" s="379"/>
      <c r="P1325" s="379"/>
      <c r="Q1325" s="379"/>
      <c r="R1325" s="379"/>
      <c r="S1325" s="379"/>
      <c r="T1325" s="379"/>
      <c r="U1325" s="105"/>
      <c r="V1325" s="105"/>
      <c r="W1325" s="105"/>
      <c r="X1325" s="10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c r="BT1325" s="5"/>
      <c r="BU1325" s="5"/>
    </row>
    <row r="1326" spans="1:73" x14ac:dyDescent="0.25">
      <c r="A1326" s="5"/>
      <c r="B1326" s="5"/>
      <c r="C1326" s="5"/>
      <c r="D1326" s="5"/>
      <c r="E1326" s="5"/>
      <c r="F1326" s="5"/>
      <c r="G1326" s="5"/>
      <c r="H1326" s="5"/>
      <c r="I1326" s="5"/>
      <c r="J1326" s="5"/>
      <c r="K1326" s="5"/>
      <c r="L1326" s="129"/>
      <c r="M1326" s="129"/>
      <c r="N1326" s="387"/>
      <c r="O1326" s="379"/>
      <c r="P1326" s="379"/>
      <c r="Q1326" s="379"/>
      <c r="R1326" s="379"/>
      <c r="S1326" s="379"/>
      <c r="T1326" s="379"/>
      <c r="U1326" s="105"/>
      <c r="V1326" s="105"/>
      <c r="W1326" s="105"/>
      <c r="X1326" s="10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c r="BU1326" s="5"/>
    </row>
    <row r="1327" spans="1:73" x14ac:dyDescent="0.25">
      <c r="A1327" s="5"/>
      <c r="B1327" s="5"/>
      <c r="C1327" s="5"/>
      <c r="D1327" s="5"/>
      <c r="E1327" s="5"/>
      <c r="F1327" s="5"/>
      <c r="G1327" s="5"/>
      <c r="H1327" s="5"/>
      <c r="I1327" s="5"/>
      <c r="J1327" s="5"/>
      <c r="K1327" s="5"/>
      <c r="L1327" s="129"/>
      <c r="M1327" s="129"/>
      <c r="N1327" s="387"/>
      <c r="O1327" s="379"/>
      <c r="P1327" s="379"/>
      <c r="Q1327" s="379"/>
      <c r="R1327" s="379"/>
      <c r="S1327" s="379"/>
      <c r="T1327" s="379"/>
      <c r="U1327" s="105"/>
      <c r="V1327" s="105"/>
      <c r="W1327" s="105"/>
      <c r="X1327" s="10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c r="BU1327" s="5"/>
    </row>
    <row r="1328" spans="1:73" x14ac:dyDescent="0.25">
      <c r="A1328" s="5"/>
      <c r="B1328" s="5"/>
      <c r="C1328" s="5"/>
      <c r="D1328" s="5"/>
      <c r="E1328" s="5"/>
      <c r="F1328" s="5"/>
      <c r="G1328" s="5"/>
      <c r="H1328" s="5"/>
      <c r="I1328" s="5"/>
      <c r="J1328" s="5"/>
      <c r="K1328" s="5"/>
      <c r="L1328" s="129"/>
      <c r="M1328" s="129"/>
      <c r="N1328" s="387"/>
      <c r="O1328" s="379"/>
      <c r="P1328" s="379"/>
      <c r="Q1328" s="379"/>
      <c r="R1328" s="379"/>
      <c r="S1328" s="379"/>
      <c r="T1328" s="379"/>
      <c r="U1328" s="105"/>
      <c r="V1328" s="105"/>
      <c r="W1328" s="105"/>
      <c r="X1328" s="10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c r="BU1328" s="5"/>
    </row>
    <row r="1329" spans="1:73" x14ac:dyDescent="0.25">
      <c r="A1329" s="5"/>
      <c r="B1329" s="5"/>
      <c r="C1329" s="5"/>
      <c r="D1329" s="5"/>
      <c r="E1329" s="5"/>
      <c r="F1329" s="5"/>
      <c r="G1329" s="5"/>
      <c r="H1329" s="5"/>
      <c r="I1329" s="5"/>
      <c r="J1329" s="5"/>
      <c r="K1329" s="5"/>
      <c r="L1329" s="129"/>
      <c r="M1329" s="129"/>
      <c r="N1329" s="387"/>
      <c r="O1329" s="379"/>
      <c r="P1329" s="379"/>
      <c r="Q1329" s="379"/>
      <c r="R1329" s="379"/>
      <c r="S1329" s="379"/>
      <c r="T1329" s="379"/>
      <c r="U1329" s="105"/>
      <c r="V1329" s="105"/>
      <c r="W1329" s="105"/>
      <c r="X1329" s="10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c r="BU1329" s="5"/>
    </row>
    <row r="1330" spans="1:73" x14ac:dyDescent="0.25">
      <c r="A1330" s="5"/>
      <c r="B1330" s="5"/>
      <c r="C1330" s="5"/>
      <c r="D1330" s="5"/>
      <c r="E1330" s="5"/>
      <c r="F1330" s="5"/>
      <c r="G1330" s="5"/>
      <c r="H1330" s="5"/>
      <c r="I1330" s="5"/>
      <c r="J1330" s="5"/>
      <c r="K1330" s="5"/>
      <c r="L1330" s="129"/>
      <c r="M1330" s="129"/>
      <c r="N1330" s="387"/>
      <c r="O1330" s="379"/>
      <c r="P1330" s="379"/>
      <c r="Q1330" s="379"/>
      <c r="R1330" s="379"/>
      <c r="S1330" s="379"/>
      <c r="T1330" s="379"/>
      <c r="U1330" s="105"/>
      <c r="V1330" s="105"/>
      <c r="W1330" s="105"/>
      <c r="X1330" s="10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c r="BU1330" s="5"/>
    </row>
    <row r="1331" spans="1:73" x14ac:dyDescent="0.25">
      <c r="A1331" s="5"/>
      <c r="B1331" s="5"/>
      <c r="C1331" s="5"/>
      <c r="D1331" s="5"/>
      <c r="E1331" s="5"/>
      <c r="F1331" s="5"/>
      <c r="G1331" s="5"/>
      <c r="H1331" s="5"/>
      <c r="I1331" s="5"/>
      <c r="J1331" s="5"/>
      <c r="K1331" s="5"/>
      <c r="L1331" s="129"/>
      <c r="M1331" s="129"/>
      <c r="N1331" s="387"/>
      <c r="O1331" s="379"/>
      <c r="P1331" s="379"/>
      <c r="Q1331" s="379"/>
      <c r="R1331" s="379"/>
      <c r="S1331" s="379"/>
      <c r="T1331" s="379"/>
      <c r="U1331" s="105"/>
      <c r="V1331" s="105"/>
      <c r="W1331" s="105"/>
      <c r="X1331" s="10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c r="BT1331" s="5"/>
      <c r="BU1331" s="5"/>
    </row>
    <row r="1332" spans="1:73" x14ac:dyDescent="0.25">
      <c r="A1332" s="5"/>
      <c r="B1332" s="5"/>
      <c r="C1332" s="5"/>
      <c r="D1332" s="5"/>
      <c r="E1332" s="5"/>
      <c r="F1332" s="5"/>
      <c r="G1332" s="5"/>
      <c r="H1332" s="5"/>
      <c r="I1332" s="5"/>
      <c r="J1332" s="5"/>
      <c r="K1332" s="5"/>
      <c r="L1332" s="129"/>
      <c r="M1332" s="129"/>
      <c r="N1332" s="387"/>
      <c r="O1332" s="379"/>
      <c r="P1332" s="379"/>
      <c r="Q1332" s="379"/>
      <c r="R1332" s="379"/>
      <c r="S1332" s="379"/>
      <c r="T1332" s="379"/>
      <c r="U1332" s="105"/>
      <c r="V1332" s="105"/>
      <c r="W1332" s="105"/>
      <c r="X1332" s="10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c r="BT1332" s="5"/>
      <c r="BU1332" s="5"/>
    </row>
    <row r="1333" spans="1:73" x14ac:dyDescent="0.25">
      <c r="A1333" s="5"/>
      <c r="B1333" s="5"/>
      <c r="C1333" s="5"/>
      <c r="D1333" s="5"/>
      <c r="E1333" s="5"/>
      <c r="F1333" s="5"/>
      <c r="G1333" s="5"/>
      <c r="H1333" s="5"/>
      <c r="I1333" s="5"/>
      <c r="J1333" s="5"/>
      <c r="K1333" s="5"/>
      <c r="L1333" s="129"/>
      <c r="M1333" s="129"/>
      <c r="N1333" s="387"/>
      <c r="O1333" s="379"/>
      <c r="P1333" s="379"/>
      <c r="Q1333" s="379"/>
      <c r="R1333" s="379"/>
      <c r="S1333" s="379"/>
      <c r="T1333" s="379"/>
      <c r="U1333" s="105"/>
      <c r="V1333" s="105"/>
      <c r="W1333" s="105"/>
      <c r="X1333" s="10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c r="BU1333" s="5"/>
    </row>
    <row r="1334" spans="1:73" x14ac:dyDescent="0.25">
      <c r="A1334" s="5"/>
      <c r="B1334" s="5"/>
      <c r="C1334" s="5"/>
      <c r="D1334" s="5"/>
      <c r="E1334" s="5"/>
      <c r="F1334" s="5"/>
      <c r="G1334" s="5"/>
      <c r="H1334" s="5"/>
      <c r="I1334" s="5"/>
      <c r="J1334" s="5"/>
      <c r="K1334" s="5"/>
      <c r="L1334" s="129"/>
      <c r="M1334" s="129"/>
      <c r="N1334" s="387"/>
      <c r="O1334" s="379"/>
      <c r="P1334" s="379"/>
      <c r="Q1334" s="379"/>
      <c r="R1334" s="379"/>
      <c r="S1334" s="379"/>
      <c r="T1334" s="379"/>
      <c r="U1334" s="105"/>
      <c r="V1334" s="105"/>
      <c r="W1334" s="105"/>
      <c r="X1334" s="10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c r="BU1334" s="5"/>
    </row>
    <row r="1335" spans="1:73" x14ac:dyDescent="0.25">
      <c r="A1335" s="5"/>
      <c r="B1335" s="5"/>
      <c r="C1335" s="5"/>
      <c r="D1335" s="5"/>
      <c r="E1335" s="5"/>
      <c r="F1335" s="5"/>
      <c r="G1335" s="5"/>
      <c r="H1335" s="5"/>
      <c r="I1335" s="5"/>
      <c r="J1335" s="5"/>
      <c r="K1335" s="5"/>
      <c r="L1335" s="129"/>
      <c r="M1335" s="129"/>
      <c r="N1335" s="387"/>
      <c r="O1335" s="379"/>
      <c r="P1335" s="379"/>
      <c r="Q1335" s="379"/>
      <c r="R1335" s="379"/>
      <c r="S1335" s="379"/>
      <c r="T1335" s="379"/>
      <c r="U1335" s="105"/>
      <c r="V1335" s="105"/>
      <c r="W1335" s="105"/>
      <c r="X1335" s="10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c r="BT1335" s="5"/>
      <c r="BU1335" s="5"/>
    </row>
    <row r="1336" spans="1:73" x14ac:dyDescent="0.25">
      <c r="A1336" s="5"/>
      <c r="B1336" s="5"/>
      <c r="C1336" s="5"/>
      <c r="D1336" s="5"/>
      <c r="E1336" s="5"/>
      <c r="F1336" s="5"/>
      <c r="G1336" s="5"/>
      <c r="H1336" s="5"/>
      <c r="I1336" s="5"/>
      <c r="J1336" s="5"/>
      <c r="K1336" s="5"/>
      <c r="L1336" s="129"/>
      <c r="M1336" s="129"/>
      <c r="N1336" s="387"/>
      <c r="O1336" s="379"/>
      <c r="P1336" s="379"/>
      <c r="Q1336" s="379"/>
      <c r="R1336" s="379"/>
      <c r="S1336" s="379"/>
      <c r="T1336" s="379"/>
      <c r="U1336" s="105"/>
      <c r="V1336" s="105"/>
      <c r="W1336" s="105"/>
      <c r="X1336" s="10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c r="BU1336" s="5"/>
    </row>
    <row r="1337" spans="1:73" x14ac:dyDescent="0.25">
      <c r="A1337" s="5"/>
      <c r="B1337" s="5"/>
      <c r="C1337" s="5"/>
      <c r="D1337" s="5"/>
      <c r="E1337" s="5"/>
      <c r="F1337" s="5"/>
      <c r="G1337" s="5"/>
      <c r="H1337" s="5"/>
      <c r="I1337" s="5"/>
      <c r="J1337" s="5"/>
      <c r="K1337" s="5"/>
      <c r="L1337" s="129"/>
      <c r="M1337" s="129"/>
      <c r="N1337" s="387"/>
      <c r="O1337" s="379"/>
      <c r="P1337" s="379"/>
      <c r="Q1337" s="379"/>
      <c r="R1337" s="379"/>
      <c r="S1337" s="379"/>
      <c r="T1337" s="379"/>
      <c r="U1337" s="105"/>
      <c r="V1337" s="105"/>
      <c r="W1337" s="105"/>
      <c r="X1337" s="10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c r="BU1337" s="5"/>
    </row>
    <row r="1338" spans="1:73" x14ac:dyDescent="0.25">
      <c r="A1338" s="5"/>
      <c r="B1338" s="5"/>
      <c r="C1338" s="5"/>
      <c r="D1338" s="5"/>
      <c r="E1338" s="5"/>
      <c r="F1338" s="5"/>
      <c r="G1338" s="5"/>
      <c r="H1338" s="5"/>
      <c r="I1338" s="5"/>
      <c r="J1338" s="5"/>
      <c r="K1338" s="5"/>
      <c r="L1338" s="129"/>
      <c r="M1338" s="129"/>
      <c r="N1338" s="387"/>
      <c r="O1338" s="379"/>
      <c r="P1338" s="379"/>
      <c r="Q1338" s="379"/>
      <c r="R1338" s="379"/>
      <c r="S1338" s="379"/>
      <c r="T1338" s="379"/>
      <c r="U1338" s="105"/>
      <c r="V1338" s="105"/>
      <c r="W1338" s="105"/>
      <c r="X1338" s="10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c r="BT1338" s="5"/>
      <c r="BU1338" s="5"/>
    </row>
    <row r="1339" spans="1:73" x14ac:dyDescent="0.25">
      <c r="A1339" s="5"/>
      <c r="B1339" s="5"/>
      <c r="C1339" s="5"/>
      <c r="D1339" s="5"/>
      <c r="E1339" s="5"/>
      <c r="F1339" s="5"/>
      <c r="G1339" s="5"/>
      <c r="H1339" s="5"/>
      <c r="I1339" s="5"/>
      <c r="J1339" s="5"/>
      <c r="K1339" s="5"/>
      <c r="L1339" s="129"/>
      <c r="M1339" s="129"/>
      <c r="N1339" s="387"/>
      <c r="O1339" s="379"/>
      <c r="P1339" s="379"/>
      <c r="Q1339" s="379"/>
      <c r="R1339" s="379"/>
      <c r="S1339" s="379"/>
      <c r="T1339" s="379"/>
      <c r="U1339" s="105"/>
      <c r="V1339" s="105"/>
      <c r="W1339" s="105"/>
      <c r="X1339" s="10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c r="BU1339" s="5"/>
    </row>
    <row r="1340" spans="1:73" x14ac:dyDescent="0.25">
      <c r="A1340" s="5"/>
      <c r="B1340" s="5"/>
      <c r="C1340" s="5"/>
      <c r="D1340" s="5"/>
      <c r="E1340" s="5"/>
      <c r="F1340" s="5"/>
      <c r="G1340" s="5"/>
      <c r="H1340" s="5"/>
      <c r="I1340" s="5"/>
      <c r="J1340" s="5"/>
      <c r="K1340" s="5"/>
      <c r="L1340" s="129"/>
      <c r="M1340" s="129"/>
      <c r="N1340" s="387"/>
      <c r="O1340" s="379"/>
      <c r="P1340" s="379"/>
      <c r="Q1340" s="379"/>
      <c r="R1340" s="379"/>
      <c r="S1340" s="379"/>
      <c r="T1340" s="379"/>
      <c r="U1340" s="105"/>
      <c r="V1340" s="105"/>
      <c r="W1340" s="105"/>
      <c r="X1340" s="10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c r="BT1340" s="5"/>
      <c r="BU1340" s="5"/>
    </row>
    <row r="1341" spans="1:73" x14ac:dyDescent="0.25">
      <c r="A1341" s="5"/>
      <c r="B1341" s="5"/>
      <c r="C1341" s="5"/>
      <c r="D1341" s="5"/>
      <c r="E1341" s="5"/>
      <c r="F1341" s="5"/>
      <c r="G1341" s="5"/>
      <c r="H1341" s="5"/>
      <c r="I1341" s="5"/>
      <c r="J1341" s="5"/>
      <c r="K1341" s="5"/>
      <c r="L1341" s="129"/>
      <c r="M1341" s="129"/>
      <c r="N1341" s="387"/>
      <c r="O1341" s="379"/>
      <c r="P1341" s="379"/>
      <c r="Q1341" s="379"/>
      <c r="R1341" s="379"/>
      <c r="S1341" s="379"/>
      <c r="T1341" s="379"/>
      <c r="U1341" s="105"/>
      <c r="V1341" s="105"/>
      <c r="W1341" s="105"/>
      <c r="X1341" s="10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c r="BT1341" s="5"/>
      <c r="BU1341" s="5"/>
    </row>
    <row r="1342" spans="1:73" x14ac:dyDescent="0.25">
      <c r="A1342" s="5"/>
      <c r="B1342" s="5"/>
      <c r="C1342" s="5"/>
      <c r="D1342" s="5"/>
      <c r="E1342" s="5"/>
      <c r="F1342" s="5"/>
      <c r="G1342" s="5"/>
      <c r="H1342" s="5"/>
      <c r="I1342" s="5"/>
      <c r="J1342" s="5"/>
      <c r="K1342" s="5"/>
      <c r="L1342" s="129"/>
      <c r="M1342" s="129"/>
      <c r="N1342" s="387"/>
      <c r="O1342" s="379"/>
      <c r="P1342" s="379"/>
      <c r="Q1342" s="379"/>
      <c r="R1342" s="379"/>
      <c r="S1342" s="379"/>
      <c r="T1342" s="379"/>
      <c r="U1342" s="105"/>
      <c r="V1342" s="105"/>
      <c r="W1342" s="105"/>
      <c r="X1342" s="10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c r="BU1342" s="5"/>
    </row>
    <row r="1343" spans="1:73" x14ac:dyDescent="0.25">
      <c r="A1343" s="5"/>
      <c r="B1343" s="5"/>
      <c r="C1343" s="5"/>
      <c r="D1343" s="5"/>
      <c r="E1343" s="5"/>
      <c r="F1343" s="5"/>
      <c r="G1343" s="5"/>
      <c r="H1343" s="5"/>
      <c r="I1343" s="5"/>
      <c r="J1343" s="5"/>
      <c r="K1343" s="5"/>
      <c r="L1343" s="129"/>
      <c r="M1343" s="129"/>
      <c r="N1343" s="387"/>
      <c r="O1343" s="379"/>
      <c r="P1343" s="379"/>
      <c r="Q1343" s="379"/>
      <c r="R1343" s="379"/>
      <c r="S1343" s="379"/>
      <c r="T1343" s="379"/>
      <c r="U1343" s="105"/>
      <c r="V1343" s="105"/>
      <c r="W1343" s="105"/>
      <c r="X1343" s="10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c r="BU1343" s="5"/>
    </row>
    <row r="1344" spans="1:73" x14ac:dyDescent="0.25">
      <c r="A1344" s="5"/>
      <c r="B1344" s="5"/>
      <c r="C1344" s="5"/>
      <c r="D1344" s="5"/>
      <c r="E1344" s="5"/>
      <c r="F1344" s="5"/>
      <c r="G1344" s="5"/>
      <c r="H1344" s="5"/>
      <c r="I1344" s="5"/>
      <c r="J1344" s="5"/>
      <c r="K1344" s="5"/>
      <c r="L1344" s="129"/>
      <c r="M1344" s="129"/>
      <c r="N1344" s="387"/>
      <c r="O1344" s="379"/>
      <c r="P1344" s="379"/>
      <c r="Q1344" s="379"/>
      <c r="R1344" s="379"/>
      <c r="S1344" s="379"/>
      <c r="T1344" s="379"/>
      <c r="U1344" s="105"/>
      <c r="V1344" s="105"/>
      <c r="W1344" s="105"/>
      <c r="X1344" s="10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c r="BU1344" s="5"/>
    </row>
    <row r="1345" spans="1:73" x14ac:dyDescent="0.25">
      <c r="A1345" s="5"/>
      <c r="B1345" s="5"/>
      <c r="C1345" s="5"/>
      <c r="D1345" s="5"/>
      <c r="E1345" s="5"/>
      <c r="F1345" s="5"/>
      <c r="G1345" s="5"/>
      <c r="H1345" s="5"/>
      <c r="I1345" s="5"/>
      <c r="J1345" s="5"/>
      <c r="K1345" s="5"/>
      <c r="L1345" s="129"/>
      <c r="M1345" s="129"/>
      <c r="N1345" s="387"/>
      <c r="O1345" s="379"/>
      <c r="P1345" s="379"/>
      <c r="Q1345" s="379"/>
      <c r="R1345" s="379"/>
      <c r="S1345" s="379"/>
      <c r="T1345" s="379"/>
      <c r="U1345" s="105"/>
      <c r="V1345" s="105"/>
      <c r="W1345" s="105"/>
      <c r="X1345" s="10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c r="BU1345" s="5"/>
    </row>
    <row r="1346" spans="1:73" x14ac:dyDescent="0.25">
      <c r="A1346" s="5"/>
      <c r="B1346" s="5"/>
      <c r="C1346" s="5"/>
      <c r="D1346" s="5"/>
      <c r="E1346" s="5"/>
      <c r="F1346" s="5"/>
      <c r="G1346" s="5"/>
      <c r="H1346" s="5"/>
      <c r="I1346" s="5"/>
      <c r="J1346" s="5"/>
      <c r="K1346" s="5"/>
      <c r="L1346" s="129"/>
      <c r="M1346" s="129"/>
      <c r="N1346" s="387"/>
      <c r="O1346" s="379"/>
      <c r="P1346" s="379"/>
      <c r="Q1346" s="379"/>
      <c r="R1346" s="379"/>
      <c r="S1346" s="379"/>
      <c r="T1346" s="379"/>
      <c r="U1346" s="105"/>
      <c r="V1346" s="105"/>
      <c r="W1346" s="105"/>
      <c r="X1346" s="10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c r="BT1346" s="5"/>
      <c r="BU1346" s="5"/>
    </row>
    <row r="1347" spans="1:73" x14ac:dyDescent="0.25">
      <c r="A1347" s="5"/>
      <c r="B1347" s="5"/>
      <c r="C1347" s="5"/>
      <c r="D1347" s="5"/>
      <c r="E1347" s="5"/>
      <c r="F1347" s="5"/>
      <c r="G1347" s="5"/>
      <c r="H1347" s="5"/>
      <c r="I1347" s="5"/>
      <c r="J1347" s="5"/>
      <c r="K1347" s="5"/>
      <c r="L1347" s="129"/>
      <c r="M1347" s="129"/>
      <c r="N1347" s="387"/>
      <c r="O1347" s="379"/>
      <c r="P1347" s="379"/>
      <c r="Q1347" s="379"/>
      <c r="R1347" s="379"/>
      <c r="S1347" s="379"/>
      <c r="T1347" s="379"/>
      <c r="U1347" s="105"/>
      <c r="V1347" s="105"/>
      <c r="W1347" s="105"/>
      <c r="X1347" s="10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c r="BT1347" s="5"/>
      <c r="BU1347" s="5"/>
    </row>
    <row r="1348" spans="1:73" x14ac:dyDescent="0.25">
      <c r="A1348" s="5"/>
      <c r="B1348" s="5"/>
      <c r="C1348" s="5"/>
      <c r="D1348" s="5"/>
      <c r="E1348" s="5"/>
      <c r="F1348" s="5"/>
      <c r="G1348" s="5"/>
      <c r="H1348" s="5"/>
      <c r="I1348" s="5"/>
      <c r="J1348" s="5"/>
      <c r="K1348" s="5"/>
      <c r="L1348" s="129"/>
      <c r="M1348" s="129"/>
      <c r="N1348" s="387"/>
      <c r="O1348" s="379"/>
      <c r="P1348" s="379"/>
      <c r="Q1348" s="379"/>
      <c r="R1348" s="379"/>
      <c r="S1348" s="379"/>
      <c r="T1348" s="379"/>
      <c r="U1348" s="105"/>
      <c r="V1348" s="105"/>
      <c r="W1348" s="105"/>
      <c r="X1348" s="10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c r="BT1348" s="5"/>
      <c r="BU1348" s="5"/>
    </row>
    <row r="1349" spans="1:73" x14ac:dyDescent="0.25">
      <c r="A1349" s="5"/>
      <c r="B1349" s="5"/>
      <c r="C1349" s="5"/>
      <c r="D1349" s="5"/>
      <c r="E1349" s="5"/>
      <c r="F1349" s="5"/>
      <c r="G1349" s="5"/>
      <c r="H1349" s="5"/>
      <c r="I1349" s="5"/>
      <c r="J1349" s="5"/>
      <c r="K1349" s="5"/>
      <c r="L1349" s="129"/>
      <c r="M1349" s="129"/>
      <c r="N1349" s="387"/>
      <c r="O1349" s="379"/>
      <c r="P1349" s="379"/>
      <c r="Q1349" s="379"/>
      <c r="R1349" s="379"/>
      <c r="S1349" s="379"/>
      <c r="T1349" s="379"/>
      <c r="U1349" s="105"/>
      <c r="V1349" s="105"/>
      <c r="W1349" s="105"/>
      <c r="X1349" s="10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c r="BT1349" s="5"/>
      <c r="BU1349" s="5"/>
    </row>
    <row r="1350" spans="1:73" x14ac:dyDescent="0.25">
      <c r="A1350" s="5"/>
      <c r="B1350" s="5"/>
      <c r="C1350" s="5"/>
      <c r="D1350" s="5"/>
      <c r="E1350" s="5"/>
      <c r="F1350" s="5"/>
      <c r="G1350" s="5"/>
      <c r="H1350" s="5"/>
      <c r="I1350" s="5"/>
      <c r="J1350" s="5"/>
      <c r="K1350" s="5"/>
      <c r="L1350" s="129"/>
      <c r="M1350" s="129"/>
      <c r="N1350" s="387"/>
      <c r="O1350" s="379"/>
      <c r="P1350" s="379"/>
      <c r="Q1350" s="379"/>
      <c r="R1350" s="379"/>
      <c r="S1350" s="379"/>
      <c r="T1350" s="379"/>
      <c r="U1350" s="105"/>
      <c r="V1350" s="105"/>
      <c r="W1350" s="105"/>
      <c r="X1350" s="10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c r="BT1350" s="5"/>
      <c r="BU1350" s="5"/>
    </row>
    <row r="1351" spans="1:73" x14ac:dyDescent="0.25">
      <c r="A1351" s="5"/>
      <c r="B1351" s="5"/>
      <c r="C1351" s="5"/>
      <c r="D1351" s="5"/>
      <c r="E1351" s="5"/>
      <c r="F1351" s="5"/>
      <c r="G1351" s="5"/>
      <c r="H1351" s="5"/>
      <c r="I1351" s="5"/>
      <c r="J1351" s="5"/>
      <c r="K1351" s="5"/>
      <c r="L1351" s="129"/>
      <c r="M1351" s="129"/>
      <c r="N1351" s="387"/>
      <c r="O1351" s="379"/>
      <c r="P1351" s="379"/>
      <c r="Q1351" s="379"/>
      <c r="R1351" s="379"/>
      <c r="S1351" s="379"/>
      <c r="T1351" s="379"/>
      <c r="U1351" s="105"/>
      <c r="V1351" s="105"/>
      <c r="W1351" s="105"/>
      <c r="X1351" s="10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c r="BU1351" s="5"/>
    </row>
    <row r="1352" spans="1:73" x14ac:dyDescent="0.25">
      <c r="A1352" s="5"/>
      <c r="B1352" s="5"/>
      <c r="C1352" s="5"/>
      <c r="D1352" s="5"/>
      <c r="E1352" s="5"/>
      <c r="F1352" s="5"/>
      <c r="G1352" s="5"/>
      <c r="H1352" s="5"/>
      <c r="I1352" s="5"/>
      <c r="J1352" s="5"/>
      <c r="K1352" s="5"/>
      <c r="L1352" s="129"/>
      <c r="M1352" s="129"/>
      <c r="N1352" s="387"/>
      <c r="O1352" s="379"/>
      <c r="P1352" s="379"/>
      <c r="Q1352" s="379"/>
      <c r="R1352" s="379"/>
      <c r="S1352" s="379"/>
      <c r="T1352" s="379"/>
      <c r="U1352" s="105"/>
      <c r="V1352" s="105"/>
      <c r="W1352" s="105"/>
      <c r="X1352" s="10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c r="BT1352" s="5"/>
      <c r="BU1352" s="5"/>
    </row>
    <row r="1353" spans="1:73" x14ac:dyDescent="0.25">
      <c r="A1353" s="5"/>
      <c r="B1353" s="5"/>
      <c r="C1353" s="5"/>
      <c r="D1353" s="5"/>
      <c r="E1353" s="5"/>
      <c r="F1353" s="5"/>
      <c r="G1353" s="5"/>
      <c r="H1353" s="5"/>
      <c r="I1353" s="5"/>
      <c r="J1353" s="5"/>
      <c r="K1353" s="5"/>
      <c r="L1353" s="129"/>
      <c r="M1353" s="129"/>
      <c r="N1353" s="387"/>
      <c r="O1353" s="379"/>
      <c r="P1353" s="379"/>
      <c r="Q1353" s="379"/>
      <c r="R1353" s="379"/>
      <c r="S1353" s="379"/>
      <c r="T1353" s="379"/>
      <c r="U1353" s="105"/>
      <c r="V1353" s="105"/>
      <c r="W1353" s="105"/>
      <c r="X1353" s="10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c r="BU1353" s="5"/>
    </row>
    <row r="1354" spans="1:73" x14ac:dyDescent="0.25">
      <c r="A1354" s="5"/>
      <c r="B1354" s="5"/>
      <c r="C1354" s="5"/>
      <c r="D1354" s="5"/>
      <c r="E1354" s="5"/>
      <c r="F1354" s="5"/>
      <c r="G1354" s="5"/>
      <c r="H1354" s="5"/>
      <c r="I1354" s="5"/>
      <c r="J1354" s="5"/>
      <c r="K1354" s="5"/>
      <c r="L1354" s="129"/>
      <c r="M1354" s="129"/>
      <c r="N1354" s="387"/>
      <c r="O1354" s="379"/>
      <c r="P1354" s="379"/>
      <c r="Q1354" s="379"/>
      <c r="R1354" s="379"/>
      <c r="S1354" s="379"/>
      <c r="T1354" s="379"/>
      <c r="U1354" s="105"/>
      <c r="V1354" s="105"/>
      <c r="W1354" s="105"/>
      <c r="X1354" s="10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c r="BT1354" s="5"/>
      <c r="BU1354" s="5"/>
    </row>
    <row r="1355" spans="1:73" x14ac:dyDescent="0.25">
      <c r="A1355" s="5"/>
      <c r="B1355" s="5"/>
      <c r="C1355" s="5"/>
      <c r="D1355" s="5"/>
      <c r="E1355" s="5"/>
      <c r="F1355" s="5"/>
      <c r="G1355" s="5"/>
      <c r="H1355" s="5"/>
      <c r="I1355" s="5"/>
      <c r="J1355" s="5"/>
      <c r="K1355" s="5"/>
      <c r="L1355" s="129"/>
      <c r="M1355" s="129"/>
      <c r="N1355" s="387"/>
      <c r="O1355" s="379"/>
      <c r="P1355" s="379"/>
      <c r="Q1355" s="379"/>
      <c r="R1355" s="379"/>
      <c r="S1355" s="379"/>
      <c r="T1355" s="379"/>
      <c r="U1355" s="105"/>
      <c r="V1355" s="105"/>
      <c r="W1355" s="105"/>
      <c r="X1355" s="10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c r="BT1355" s="5"/>
      <c r="BU1355" s="5"/>
    </row>
    <row r="1356" spans="1:73" x14ac:dyDescent="0.25">
      <c r="A1356" s="5"/>
      <c r="B1356" s="5"/>
      <c r="C1356" s="5"/>
      <c r="D1356" s="5"/>
      <c r="E1356" s="5"/>
      <c r="F1356" s="5"/>
      <c r="G1356" s="5"/>
      <c r="H1356" s="5"/>
      <c r="I1356" s="5"/>
      <c r="J1356" s="5"/>
      <c r="K1356" s="5"/>
      <c r="L1356" s="129"/>
      <c r="M1356" s="129"/>
      <c r="N1356" s="387"/>
      <c r="O1356" s="379"/>
      <c r="P1356" s="379"/>
      <c r="Q1356" s="379"/>
      <c r="R1356" s="379"/>
      <c r="S1356" s="379"/>
      <c r="T1356" s="379"/>
      <c r="U1356" s="105"/>
      <c r="V1356" s="105"/>
      <c r="W1356" s="105"/>
      <c r="X1356" s="10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c r="BT1356" s="5"/>
      <c r="BU1356" s="5"/>
    </row>
    <row r="1357" spans="1:73" x14ac:dyDescent="0.25">
      <c r="A1357" s="5"/>
      <c r="B1357" s="5"/>
      <c r="C1357" s="5"/>
      <c r="D1357" s="5"/>
      <c r="E1357" s="5"/>
      <c r="F1357" s="5"/>
      <c r="G1357" s="5"/>
      <c r="H1357" s="5"/>
      <c r="I1357" s="5"/>
      <c r="J1357" s="5"/>
      <c r="K1357" s="5"/>
      <c r="L1357" s="129"/>
      <c r="M1357" s="129"/>
      <c r="N1357" s="387"/>
      <c r="O1357" s="379"/>
      <c r="P1357" s="379"/>
      <c r="Q1357" s="379"/>
      <c r="R1357" s="379"/>
      <c r="S1357" s="379"/>
      <c r="T1357" s="379"/>
      <c r="U1357" s="105"/>
      <c r="V1357" s="105"/>
      <c r="W1357" s="105"/>
      <c r="X1357" s="10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c r="BT1357" s="5"/>
      <c r="BU1357" s="5"/>
    </row>
    <row r="1358" spans="1:73" x14ac:dyDescent="0.25">
      <c r="A1358" s="5"/>
      <c r="B1358" s="5"/>
      <c r="C1358" s="5"/>
      <c r="D1358" s="5"/>
      <c r="E1358" s="5"/>
      <c r="F1358" s="5"/>
      <c r="G1358" s="5"/>
      <c r="H1358" s="5"/>
      <c r="I1358" s="5"/>
      <c r="J1358" s="5"/>
      <c r="K1358" s="5"/>
      <c r="L1358" s="129"/>
      <c r="M1358" s="129"/>
      <c r="N1358" s="387"/>
      <c r="O1358" s="379"/>
      <c r="P1358" s="379"/>
      <c r="Q1358" s="379"/>
      <c r="R1358" s="379"/>
      <c r="S1358" s="379"/>
      <c r="T1358" s="379"/>
      <c r="U1358" s="105"/>
      <c r="V1358" s="105"/>
      <c r="W1358" s="105"/>
      <c r="X1358" s="10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c r="BT1358" s="5"/>
      <c r="BU1358" s="5"/>
    </row>
    <row r="1359" spans="1:73" x14ac:dyDescent="0.25">
      <c r="A1359" s="5"/>
      <c r="B1359" s="5"/>
      <c r="C1359" s="5"/>
      <c r="D1359" s="5"/>
      <c r="E1359" s="5"/>
      <c r="F1359" s="5"/>
      <c r="G1359" s="5"/>
      <c r="H1359" s="5"/>
      <c r="I1359" s="5"/>
      <c r="J1359" s="5"/>
      <c r="K1359" s="5"/>
      <c r="L1359" s="129"/>
      <c r="M1359" s="129"/>
      <c r="N1359" s="387"/>
      <c r="O1359" s="379"/>
      <c r="P1359" s="379"/>
      <c r="Q1359" s="379"/>
      <c r="R1359" s="379"/>
      <c r="S1359" s="379"/>
      <c r="T1359" s="379"/>
      <c r="U1359" s="105"/>
      <c r="V1359" s="105"/>
      <c r="W1359" s="105"/>
      <c r="X1359" s="10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c r="BT1359" s="5"/>
      <c r="BU1359" s="5"/>
    </row>
    <row r="1360" spans="1:73" x14ac:dyDescent="0.25">
      <c r="A1360" s="5"/>
      <c r="B1360" s="5"/>
      <c r="C1360" s="5"/>
      <c r="D1360" s="5"/>
      <c r="E1360" s="5"/>
      <c r="F1360" s="5"/>
      <c r="G1360" s="5"/>
      <c r="H1360" s="5"/>
      <c r="I1360" s="5"/>
      <c r="J1360" s="5"/>
      <c r="K1360" s="5"/>
      <c r="L1360" s="129"/>
      <c r="M1360" s="129"/>
      <c r="N1360" s="387"/>
      <c r="O1360" s="379"/>
      <c r="P1360" s="379"/>
      <c r="Q1360" s="379"/>
      <c r="R1360" s="379"/>
      <c r="S1360" s="379"/>
      <c r="T1360" s="379"/>
      <c r="U1360" s="105"/>
      <c r="V1360" s="105"/>
      <c r="W1360" s="105"/>
      <c r="X1360" s="10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c r="BT1360" s="5"/>
      <c r="BU1360" s="5"/>
    </row>
    <row r="1361" spans="1:73" x14ac:dyDescent="0.25">
      <c r="A1361" s="5"/>
      <c r="B1361" s="5"/>
      <c r="C1361" s="5"/>
      <c r="D1361" s="5"/>
      <c r="E1361" s="5"/>
      <c r="F1361" s="5"/>
      <c r="G1361" s="5"/>
      <c r="H1361" s="5"/>
      <c r="I1361" s="5"/>
      <c r="J1361" s="5"/>
      <c r="K1361" s="5"/>
      <c r="L1361" s="129"/>
      <c r="M1361" s="129"/>
      <c r="N1361" s="387"/>
      <c r="O1361" s="379"/>
      <c r="P1361" s="379"/>
      <c r="Q1361" s="379"/>
      <c r="R1361" s="379"/>
      <c r="S1361" s="379"/>
      <c r="T1361" s="379"/>
      <c r="U1361" s="105"/>
      <c r="V1361" s="105"/>
      <c r="W1361" s="105"/>
      <c r="X1361" s="10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c r="BT1361" s="5"/>
      <c r="BU1361" s="5"/>
    </row>
    <row r="1362" spans="1:73" x14ac:dyDescent="0.25">
      <c r="A1362" s="5"/>
      <c r="B1362" s="5"/>
      <c r="C1362" s="5"/>
      <c r="D1362" s="5"/>
      <c r="E1362" s="5"/>
      <c r="F1362" s="5"/>
      <c r="G1362" s="5"/>
      <c r="H1362" s="5"/>
      <c r="I1362" s="5"/>
      <c r="J1362" s="5"/>
      <c r="K1362" s="5"/>
      <c r="L1362" s="129"/>
      <c r="M1362" s="129"/>
      <c r="N1362" s="387"/>
      <c r="O1362" s="379"/>
      <c r="P1362" s="379"/>
      <c r="Q1362" s="379"/>
      <c r="R1362" s="379"/>
      <c r="S1362" s="379"/>
      <c r="T1362" s="379"/>
      <c r="U1362" s="105"/>
      <c r="V1362" s="105"/>
      <c r="W1362" s="105"/>
      <c r="X1362" s="10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c r="BT1362" s="5"/>
      <c r="BU1362" s="5"/>
    </row>
    <row r="1363" spans="1:73" x14ac:dyDescent="0.25">
      <c r="A1363" s="5"/>
      <c r="B1363" s="5"/>
      <c r="C1363" s="5"/>
      <c r="D1363" s="5"/>
      <c r="E1363" s="5"/>
      <c r="F1363" s="5"/>
      <c r="G1363" s="5"/>
      <c r="H1363" s="5"/>
      <c r="I1363" s="5"/>
      <c r="J1363" s="5"/>
      <c r="K1363" s="5"/>
      <c r="L1363" s="129"/>
      <c r="M1363" s="129"/>
      <c r="N1363" s="387"/>
      <c r="O1363" s="379"/>
      <c r="P1363" s="379"/>
      <c r="Q1363" s="379"/>
      <c r="R1363" s="379"/>
      <c r="S1363" s="379"/>
      <c r="T1363" s="379"/>
      <c r="U1363" s="105"/>
      <c r="V1363" s="105"/>
      <c r="W1363" s="105"/>
      <c r="X1363" s="10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c r="BT1363" s="5"/>
      <c r="BU1363" s="5"/>
    </row>
    <row r="1364" spans="1:73" x14ac:dyDescent="0.25">
      <c r="A1364" s="5"/>
      <c r="B1364" s="5"/>
      <c r="C1364" s="5"/>
      <c r="D1364" s="5"/>
      <c r="E1364" s="5"/>
      <c r="F1364" s="5"/>
      <c r="G1364" s="5"/>
      <c r="H1364" s="5"/>
      <c r="I1364" s="5"/>
      <c r="J1364" s="5"/>
      <c r="K1364" s="5"/>
      <c r="L1364" s="129"/>
      <c r="M1364" s="129"/>
      <c r="N1364" s="387"/>
      <c r="O1364" s="379"/>
      <c r="P1364" s="379"/>
      <c r="Q1364" s="379"/>
      <c r="R1364" s="379"/>
      <c r="S1364" s="379"/>
      <c r="T1364" s="379"/>
      <c r="U1364" s="105"/>
      <c r="V1364" s="105"/>
      <c r="W1364" s="105"/>
      <c r="X1364" s="10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c r="BT1364" s="5"/>
      <c r="BU1364" s="5"/>
    </row>
    <row r="1365" spans="1:73" x14ac:dyDescent="0.25">
      <c r="A1365" s="5"/>
      <c r="B1365" s="5"/>
      <c r="C1365" s="5"/>
      <c r="D1365" s="5"/>
      <c r="E1365" s="5"/>
      <c r="F1365" s="5"/>
      <c r="G1365" s="5"/>
      <c r="H1365" s="5"/>
      <c r="I1365" s="5"/>
      <c r="J1365" s="5"/>
      <c r="K1365" s="5"/>
      <c r="L1365" s="129"/>
      <c r="M1365" s="129"/>
      <c r="N1365" s="387"/>
      <c r="O1365" s="379"/>
      <c r="P1365" s="379"/>
      <c r="Q1365" s="379"/>
      <c r="R1365" s="379"/>
      <c r="S1365" s="379"/>
      <c r="T1365" s="379"/>
      <c r="U1365" s="105"/>
      <c r="V1365" s="105"/>
      <c r="W1365" s="105"/>
      <c r="X1365" s="10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c r="BT1365" s="5"/>
      <c r="BU1365" s="5"/>
    </row>
    <row r="1366" spans="1:73" x14ac:dyDescent="0.25">
      <c r="A1366" s="5"/>
      <c r="B1366" s="5"/>
      <c r="C1366" s="5"/>
      <c r="D1366" s="5"/>
      <c r="E1366" s="5"/>
      <c r="F1366" s="5"/>
      <c r="G1366" s="5"/>
      <c r="H1366" s="5"/>
      <c r="I1366" s="5"/>
      <c r="J1366" s="5"/>
      <c r="K1366" s="5"/>
      <c r="L1366" s="129"/>
      <c r="M1366" s="129"/>
      <c r="N1366" s="387"/>
      <c r="O1366" s="379"/>
      <c r="P1366" s="379"/>
      <c r="Q1366" s="379"/>
      <c r="R1366" s="379"/>
      <c r="S1366" s="379"/>
      <c r="T1366" s="379"/>
      <c r="U1366" s="105"/>
      <c r="V1366" s="105"/>
      <c r="W1366" s="105"/>
      <c r="X1366" s="10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c r="BT1366" s="5"/>
      <c r="BU1366" s="5"/>
    </row>
    <row r="1367" spans="1:73" x14ac:dyDescent="0.25">
      <c r="A1367" s="5"/>
      <c r="B1367" s="5"/>
      <c r="C1367" s="5"/>
      <c r="D1367" s="5"/>
      <c r="E1367" s="5"/>
      <c r="F1367" s="5"/>
      <c r="G1367" s="5"/>
      <c r="H1367" s="5"/>
      <c r="I1367" s="5"/>
      <c r="J1367" s="5"/>
      <c r="K1367" s="5"/>
      <c r="L1367" s="129"/>
      <c r="M1367" s="129"/>
      <c r="N1367" s="387"/>
      <c r="O1367" s="379"/>
      <c r="P1367" s="379"/>
      <c r="Q1367" s="379"/>
      <c r="R1367" s="379"/>
      <c r="S1367" s="379"/>
      <c r="T1367" s="379"/>
      <c r="U1367" s="105"/>
      <c r="V1367" s="105"/>
      <c r="W1367" s="105"/>
      <c r="X1367" s="10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c r="BT1367" s="5"/>
      <c r="BU1367" s="5"/>
    </row>
    <row r="1368" spans="1:73" x14ac:dyDescent="0.25">
      <c r="A1368" s="5"/>
      <c r="B1368" s="5"/>
      <c r="C1368" s="5"/>
      <c r="D1368" s="5"/>
      <c r="E1368" s="5"/>
      <c r="F1368" s="5"/>
      <c r="G1368" s="5"/>
      <c r="H1368" s="5"/>
      <c r="I1368" s="5"/>
      <c r="J1368" s="5"/>
      <c r="K1368" s="5"/>
      <c r="L1368" s="129"/>
      <c r="M1368" s="129"/>
      <c r="N1368" s="387"/>
      <c r="O1368" s="379"/>
      <c r="P1368" s="379"/>
      <c r="Q1368" s="379"/>
      <c r="R1368" s="379"/>
      <c r="S1368" s="379"/>
      <c r="T1368" s="379"/>
      <c r="U1368" s="105"/>
      <c r="V1368" s="105"/>
      <c r="W1368" s="105"/>
      <c r="X1368" s="10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c r="BT1368" s="5"/>
      <c r="BU1368" s="5"/>
    </row>
    <row r="1369" spans="1:73" x14ac:dyDescent="0.25">
      <c r="A1369" s="5"/>
      <c r="B1369" s="5"/>
      <c r="C1369" s="5"/>
      <c r="D1369" s="5"/>
      <c r="E1369" s="5"/>
      <c r="F1369" s="5"/>
      <c r="G1369" s="5"/>
      <c r="H1369" s="5"/>
      <c r="I1369" s="5"/>
      <c r="J1369" s="5"/>
      <c r="K1369" s="5"/>
      <c r="L1369" s="129"/>
      <c r="M1369" s="129"/>
      <c r="N1369" s="387"/>
      <c r="O1369" s="379"/>
      <c r="P1369" s="379"/>
      <c r="Q1369" s="379"/>
      <c r="R1369" s="379"/>
      <c r="S1369" s="379"/>
      <c r="T1369" s="379"/>
      <c r="U1369" s="105"/>
      <c r="V1369" s="105"/>
      <c r="W1369" s="105"/>
      <c r="X1369" s="10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c r="BT1369" s="5"/>
      <c r="BU1369" s="5"/>
    </row>
    <row r="1370" spans="1:73" x14ac:dyDescent="0.25">
      <c r="A1370" s="5"/>
      <c r="B1370" s="5"/>
      <c r="C1370" s="5"/>
      <c r="D1370" s="5"/>
      <c r="E1370" s="5"/>
      <c r="F1370" s="5"/>
      <c r="G1370" s="5"/>
      <c r="H1370" s="5"/>
      <c r="I1370" s="5"/>
      <c r="J1370" s="5"/>
      <c r="K1370" s="5"/>
      <c r="L1370" s="129"/>
      <c r="M1370" s="129"/>
      <c r="N1370" s="387"/>
      <c r="O1370" s="379"/>
      <c r="P1370" s="379"/>
      <c r="Q1370" s="379"/>
      <c r="R1370" s="379"/>
      <c r="S1370" s="379"/>
      <c r="T1370" s="379"/>
      <c r="U1370" s="105"/>
      <c r="V1370" s="105"/>
      <c r="W1370" s="105"/>
      <c r="X1370" s="10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c r="BT1370" s="5"/>
      <c r="BU1370" s="5"/>
    </row>
    <row r="1371" spans="1:73" x14ac:dyDescent="0.25">
      <c r="A1371" s="5"/>
      <c r="B1371" s="5"/>
      <c r="C1371" s="5"/>
      <c r="D1371" s="5"/>
      <c r="E1371" s="5"/>
      <c r="F1371" s="5"/>
      <c r="G1371" s="5"/>
      <c r="H1371" s="5"/>
      <c r="I1371" s="5"/>
      <c r="J1371" s="5"/>
      <c r="K1371" s="5"/>
      <c r="L1371" s="129"/>
      <c r="M1371" s="129"/>
      <c r="N1371" s="387"/>
      <c r="O1371" s="379"/>
      <c r="P1371" s="379"/>
      <c r="Q1371" s="379"/>
      <c r="R1371" s="379"/>
      <c r="S1371" s="379"/>
      <c r="T1371" s="379"/>
      <c r="U1371" s="105"/>
      <c r="V1371" s="105"/>
      <c r="W1371" s="105"/>
      <c r="X1371" s="10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c r="BT1371" s="5"/>
      <c r="BU1371" s="5"/>
    </row>
    <row r="1372" spans="1:73" x14ac:dyDescent="0.25">
      <c r="A1372" s="5"/>
      <c r="B1372" s="5"/>
      <c r="C1372" s="5"/>
      <c r="D1372" s="5"/>
      <c r="E1372" s="5"/>
      <c r="F1372" s="5"/>
      <c r="G1372" s="5"/>
      <c r="H1372" s="5"/>
      <c r="I1372" s="5"/>
      <c r="J1372" s="5"/>
      <c r="K1372" s="5"/>
      <c r="L1372" s="129"/>
      <c r="M1372" s="129"/>
      <c r="N1372" s="387"/>
      <c r="O1372" s="379"/>
      <c r="P1372" s="379"/>
      <c r="Q1372" s="379"/>
      <c r="R1372" s="379"/>
      <c r="S1372" s="379"/>
      <c r="T1372" s="379"/>
      <c r="U1372" s="105"/>
      <c r="V1372" s="105"/>
      <c r="W1372" s="105"/>
      <c r="X1372" s="10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c r="BT1372" s="5"/>
      <c r="BU1372" s="5"/>
    </row>
    <row r="1373" spans="1:73" x14ac:dyDescent="0.25">
      <c r="A1373" s="5"/>
      <c r="B1373" s="5"/>
      <c r="C1373" s="5"/>
      <c r="D1373" s="5"/>
      <c r="E1373" s="5"/>
      <c r="F1373" s="5"/>
      <c r="G1373" s="5"/>
      <c r="H1373" s="5"/>
      <c r="I1373" s="5"/>
      <c r="J1373" s="5"/>
      <c r="K1373" s="5"/>
      <c r="L1373" s="129"/>
      <c r="M1373" s="129"/>
      <c r="N1373" s="387"/>
      <c r="O1373" s="379"/>
      <c r="P1373" s="379"/>
      <c r="Q1373" s="379"/>
      <c r="R1373" s="379"/>
      <c r="S1373" s="379"/>
      <c r="T1373" s="379"/>
      <c r="U1373" s="105"/>
      <c r="V1373" s="105"/>
      <c r="W1373" s="105"/>
      <c r="X1373" s="10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c r="BT1373" s="5"/>
      <c r="BU1373" s="5"/>
    </row>
    <row r="1374" spans="1:73" x14ac:dyDescent="0.25">
      <c r="A1374" s="5"/>
      <c r="B1374" s="5"/>
      <c r="C1374" s="5"/>
      <c r="D1374" s="5"/>
      <c r="E1374" s="5"/>
      <c r="F1374" s="5"/>
      <c r="G1374" s="5"/>
      <c r="H1374" s="5"/>
      <c r="I1374" s="5"/>
      <c r="J1374" s="5"/>
      <c r="K1374" s="5"/>
      <c r="L1374" s="129"/>
      <c r="M1374" s="129"/>
      <c r="N1374" s="387"/>
      <c r="O1374" s="379"/>
      <c r="P1374" s="379"/>
      <c r="Q1374" s="379"/>
      <c r="R1374" s="379"/>
      <c r="S1374" s="379"/>
      <c r="T1374" s="379"/>
      <c r="U1374" s="105"/>
      <c r="V1374" s="105"/>
      <c r="W1374" s="105"/>
      <c r="X1374" s="10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c r="BT1374" s="5"/>
      <c r="BU1374" s="5"/>
    </row>
    <row r="1375" spans="1:73" x14ac:dyDescent="0.25">
      <c r="A1375" s="5"/>
      <c r="B1375" s="5"/>
      <c r="C1375" s="5"/>
      <c r="D1375" s="5"/>
      <c r="E1375" s="5"/>
      <c r="F1375" s="5"/>
      <c r="G1375" s="5"/>
      <c r="H1375" s="5"/>
      <c r="I1375" s="5"/>
      <c r="J1375" s="5"/>
      <c r="K1375" s="5"/>
      <c r="L1375" s="129"/>
      <c r="M1375" s="129"/>
      <c r="N1375" s="387"/>
      <c r="O1375" s="379"/>
      <c r="P1375" s="379"/>
      <c r="Q1375" s="379"/>
      <c r="R1375" s="379"/>
      <c r="S1375" s="379"/>
      <c r="T1375" s="379"/>
      <c r="U1375" s="105"/>
      <c r="V1375" s="105"/>
      <c r="W1375" s="105"/>
      <c r="X1375" s="10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c r="BU1375" s="5"/>
    </row>
    <row r="1376" spans="1:73" x14ac:dyDescent="0.25">
      <c r="A1376" s="5"/>
      <c r="B1376" s="5"/>
      <c r="C1376" s="5"/>
      <c r="D1376" s="5"/>
      <c r="E1376" s="5"/>
      <c r="F1376" s="5"/>
      <c r="G1376" s="5"/>
      <c r="H1376" s="5"/>
      <c r="I1376" s="5"/>
      <c r="J1376" s="5"/>
      <c r="K1376" s="5"/>
      <c r="L1376" s="129"/>
      <c r="M1376" s="129"/>
      <c r="N1376" s="387"/>
      <c r="O1376" s="379"/>
      <c r="P1376" s="379"/>
      <c r="Q1376" s="379"/>
      <c r="R1376" s="379"/>
      <c r="S1376" s="379"/>
      <c r="T1376" s="379"/>
      <c r="U1376" s="105"/>
      <c r="V1376" s="105"/>
      <c r="W1376" s="105"/>
      <c r="X1376" s="10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c r="BT1376" s="5"/>
      <c r="BU1376" s="5"/>
    </row>
    <row r="1377" spans="1:73" x14ac:dyDescent="0.25">
      <c r="A1377" s="5"/>
      <c r="B1377" s="5"/>
      <c r="C1377" s="5"/>
      <c r="D1377" s="5"/>
      <c r="E1377" s="5"/>
      <c r="F1377" s="5"/>
      <c r="G1377" s="5"/>
      <c r="H1377" s="5"/>
      <c r="I1377" s="5"/>
      <c r="J1377" s="5"/>
      <c r="K1377" s="5"/>
      <c r="L1377" s="129"/>
      <c r="M1377" s="129"/>
      <c r="N1377" s="387"/>
      <c r="O1377" s="379"/>
      <c r="P1377" s="379"/>
      <c r="Q1377" s="379"/>
      <c r="R1377" s="379"/>
      <c r="S1377" s="379"/>
      <c r="T1377" s="379"/>
      <c r="U1377" s="105"/>
      <c r="V1377" s="105"/>
      <c r="W1377" s="105"/>
      <c r="X1377" s="10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c r="BT1377" s="5"/>
      <c r="BU1377" s="5"/>
    </row>
    <row r="1378" spans="1:73" x14ac:dyDescent="0.25">
      <c r="A1378" s="5"/>
      <c r="B1378" s="5"/>
      <c r="C1378" s="5"/>
      <c r="D1378" s="5"/>
      <c r="E1378" s="5"/>
      <c r="F1378" s="5"/>
      <c r="G1378" s="5"/>
      <c r="H1378" s="5"/>
      <c r="I1378" s="5"/>
      <c r="J1378" s="5"/>
      <c r="K1378" s="5"/>
      <c r="L1378" s="129"/>
      <c r="M1378" s="129"/>
      <c r="N1378" s="387"/>
      <c r="O1378" s="379"/>
      <c r="P1378" s="379"/>
      <c r="Q1378" s="379"/>
      <c r="R1378" s="379"/>
      <c r="S1378" s="379"/>
      <c r="T1378" s="379"/>
      <c r="U1378" s="105"/>
      <c r="V1378" s="105"/>
      <c r="W1378" s="105"/>
      <c r="X1378" s="10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c r="BT1378" s="5"/>
      <c r="BU1378" s="5"/>
    </row>
    <row r="1379" spans="1:73" x14ac:dyDescent="0.25">
      <c r="A1379" s="5"/>
      <c r="B1379" s="5"/>
      <c r="C1379" s="5"/>
      <c r="D1379" s="5"/>
      <c r="E1379" s="5"/>
      <c r="F1379" s="5"/>
      <c r="G1379" s="5"/>
      <c r="H1379" s="5"/>
      <c r="I1379" s="5"/>
      <c r="J1379" s="5"/>
      <c r="K1379" s="5"/>
      <c r="L1379" s="129"/>
      <c r="M1379" s="129"/>
      <c r="N1379" s="387"/>
      <c r="O1379" s="379"/>
      <c r="P1379" s="379"/>
      <c r="Q1379" s="379"/>
      <c r="R1379" s="379"/>
      <c r="S1379" s="379"/>
      <c r="T1379" s="379"/>
      <c r="U1379" s="105"/>
      <c r="V1379" s="105"/>
      <c r="W1379" s="105"/>
      <c r="X1379" s="10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c r="BT1379" s="5"/>
      <c r="BU1379" s="5"/>
    </row>
    <row r="1380" spans="1:73" x14ac:dyDescent="0.25">
      <c r="A1380" s="5"/>
      <c r="B1380" s="5"/>
      <c r="C1380" s="5"/>
      <c r="D1380" s="5"/>
      <c r="E1380" s="5"/>
      <c r="F1380" s="5"/>
      <c r="G1380" s="5"/>
      <c r="H1380" s="5"/>
      <c r="I1380" s="5"/>
      <c r="J1380" s="5"/>
      <c r="K1380" s="5"/>
      <c r="L1380" s="129"/>
      <c r="M1380" s="129"/>
      <c r="N1380" s="387"/>
      <c r="O1380" s="379"/>
      <c r="P1380" s="379"/>
      <c r="Q1380" s="379"/>
      <c r="R1380" s="379"/>
      <c r="S1380" s="379"/>
      <c r="T1380" s="379"/>
      <c r="U1380" s="105"/>
      <c r="V1380" s="105"/>
      <c r="W1380" s="105"/>
      <c r="X1380" s="10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c r="BT1380" s="5"/>
      <c r="BU1380" s="5"/>
    </row>
    <row r="1381" spans="1:73" x14ac:dyDescent="0.25">
      <c r="A1381" s="5"/>
      <c r="B1381" s="5"/>
      <c r="C1381" s="5"/>
      <c r="D1381" s="5"/>
      <c r="E1381" s="5"/>
      <c r="F1381" s="5"/>
      <c r="G1381" s="5"/>
      <c r="H1381" s="5"/>
      <c r="I1381" s="5"/>
      <c r="J1381" s="5"/>
      <c r="K1381" s="5"/>
      <c r="L1381" s="129"/>
      <c r="M1381" s="129"/>
      <c r="N1381" s="387"/>
      <c r="O1381" s="379"/>
      <c r="P1381" s="379"/>
      <c r="Q1381" s="379"/>
      <c r="R1381" s="379"/>
      <c r="S1381" s="379"/>
      <c r="T1381" s="379"/>
      <c r="U1381" s="105"/>
      <c r="V1381" s="105"/>
      <c r="W1381" s="105"/>
      <c r="X1381" s="10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c r="BT1381" s="5"/>
      <c r="BU1381" s="5"/>
    </row>
    <row r="1382" spans="1:73" x14ac:dyDescent="0.25">
      <c r="A1382" s="5"/>
      <c r="B1382" s="5"/>
      <c r="C1382" s="5"/>
      <c r="D1382" s="5"/>
      <c r="E1382" s="5"/>
      <c r="F1382" s="5"/>
      <c r="G1382" s="5"/>
      <c r="H1382" s="5"/>
      <c r="I1382" s="5"/>
      <c r="J1382" s="5"/>
      <c r="K1382" s="5"/>
      <c r="L1382" s="129"/>
      <c r="M1382" s="129"/>
      <c r="N1382" s="387"/>
      <c r="O1382" s="379"/>
      <c r="P1382" s="379"/>
      <c r="Q1382" s="379"/>
      <c r="R1382" s="379"/>
      <c r="S1382" s="379"/>
      <c r="T1382" s="379"/>
      <c r="U1382" s="105"/>
      <c r="V1382" s="105"/>
      <c r="W1382" s="105"/>
      <c r="X1382" s="10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c r="BT1382" s="5"/>
      <c r="BU1382" s="5"/>
    </row>
    <row r="1383" spans="1:73" x14ac:dyDescent="0.25">
      <c r="A1383" s="5"/>
      <c r="B1383" s="5"/>
      <c r="C1383" s="5"/>
      <c r="D1383" s="5"/>
      <c r="E1383" s="5"/>
      <c r="F1383" s="5"/>
      <c r="G1383" s="5"/>
      <c r="H1383" s="5"/>
      <c r="I1383" s="5"/>
      <c r="J1383" s="5"/>
      <c r="K1383" s="5"/>
      <c r="L1383" s="129"/>
      <c r="M1383" s="129"/>
      <c r="N1383" s="387"/>
      <c r="O1383" s="379"/>
      <c r="P1383" s="379"/>
      <c r="Q1383" s="379"/>
      <c r="R1383" s="379"/>
      <c r="S1383" s="379"/>
      <c r="T1383" s="379"/>
      <c r="U1383" s="105"/>
      <c r="V1383" s="105"/>
      <c r="W1383" s="105"/>
      <c r="X1383" s="10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c r="BU1383" s="5"/>
    </row>
    <row r="1384" spans="1:73" x14ac:dyDescent="0.25">
      <c r="A1384" s="5"/>
      <c r="B1384" s="5"/>
      <c r="C1384" s="5"/>
      <c r="D1384" s="5"/>
      <c r="E1384" s="5"/>
      <c r="F1384" s="5"/>
      <c r="G1384" s="5"/>
      <c r="H1384" s="5"/>
      <c r="I1384" s="5"/>
      <c r="J1384" s="5"/>
      <c r="K1384" s="5"/>
      <c r="L1384" s="129"/>
      <c r="M1384" s="129"/>
      <c r="N1384" s="387"/>
      <c r="O1384" s="379"/>
      <c r="P1384" s="379"/>
      <c r="Q1384" s="379"/>
      <c r="R1384" s="379"/>
      <c r="S1384" s="379"/>
      <c r="T1384" s="379"/>
      <c r="U1384" s="105"/>
      <c r="V1384" s="105"/>
      <c r="W1384" s="105"/>
      <c r="X1384" s="10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c r="BT1384" s="5"/>
      <c r="BU1384" s="5"/>
    </row>
    <row r="1385" spans="1:73" x14ac:dyDescent="0.25">
      <c r="A1385" s="5"/>
      <c r="B1385" s="5"/>
      <c r="C1385" s="5"/>
      <c r="D1385" s="5"/>
      <c r="E1385" s="5"/>
      <c r="F1385" s="5"/>
      <c r="G1385" s="5"/>
      <c r="H1385" s="5"/>
      <c r="I1385" s="5"/>
      <c r="J1385" s="5"/>
      <c r="K1385" s="5"/>
      <c r="L1385" s="129"/>
      <c r="M1385" s="129"/>
      <c r="N1385" s="387"/>
      <c r="O1385" s="379"/>
      <c r="P1385" s="379"/>
      <c r="Q1385" s="379"/>
      <c r="R1385" s="379"/>
      <c r="S1385" s="379"/>
      <c r="T1385" s="379"/>
      <c r="U1385" s="105"/>
      <c r="V1385" s="105"/>
      <c r="W1385" s="105"/>
      <c r="X1385" s="10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c r="BT1385" s="5"/>
      <c r="BU1385" s="5"/>
    </row>
    <row r="1386" spans="1:73" x14ac:dyDescent="0.25">
      <c r="A1386" s="5"/>
      <c r="B1386" s="5"/>
      <c r="C1386" s="5"/>
      <c r="D1386" s="5"/>
      <c r="E1386" s="5"/>
      <c r="F1386" s="5"/>
      <c r="G1386" s="5"/>
      <c r="H1386" s="5"/>
      <c r="I1386" s="5"/>
      <c r="J1386" s="5"/>
      <c r="K1386" s="5"/>
      <c r="L1386" s="129"/>
      <c r="M1386" s="129"/>
      <c r="N1386" s="387"/>
      <c r="O1386" s="379"/>
      <c r="P1386" s="379"/>
      <c r="Q1386" s="379"/>
      <c r="R1386" s="379"/>
      <c r="S1386" s="379"/>
      <c r="T1386" s="379"/>
      <c r="U1386" s="105"/>
      <c r="V1386" s="105"/>
      <c r="W1386" s="105"/>
      <c r="X1386" s="10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c r="BT1386" s="5"/>
      <c r="BU1386" s="5"/>
    </row>
    <row r="1387" spans="1:73" x14ac:dyDescent="0.25">
      <c r="A1387" s="5"/>
      <c r="B1387" s="5"/>
      <c r="C1387" s="5"/>
      <c r="D1387" s="5"/>
      <c r="E1387" s="5"/>
      <c r="F1387" s="5"/>
      <c r="G1387" s="5"/>
      <c r="H1387" s="5"/>
      <c r="I1387" s="5"/>
      <c r="J1387" s="5"/>
      <c r="K1387" s="5"/>
      <c r="L1387" s="129"/>
      <c r="M1387" s="129"/>
      <c r="N1387" s="387"/>
      <c r="O1387" s="379"/>
      <c r="P1387" s="379"/>
      <c r="Q1387" s="379"/>
      <c r="R1387" s="379"/>
      <c r="S1387" s="379"/>
      <c r="T1387" s="379"/>
      <c r="U1387" s="105"/>
      <c r="V1387" s="105"/>
      <c r="W1387" s="105"/>
      <c r="X1387" s="10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c r="BT1387" s="5"/>
      <c r="BU1387" s="5"/>
    </row>
    <row r="1388" spans="1:73" x14ac:dyDescent="0.25">
      <c r="A1388" s="5"/>
      <c r="B1388" s="5"/>
      <c r="C1388" s="5"/>
      <c r="D1388" s="5"/>
      <c r="E1388" s="5"/>
      <c r="F1388" s="5"/>
      <c r="G1388" s="5"/>
      <c r="H1388" s="5"/>
      <c r="I1388" s="5"/>
      <c r="J1388" s="5"/>
      <c r="K1388" s="5"/>
      <c r="L1388" s="129"/>
      <c r="M1388" s="129"/>
      <c r="N1388" s="387"/>
      <c r="O1388" s="379"/>
      <c r="P1388" s="379"/>
      <c r="Q1388" s="379"/>
      <c r="R1388" s="379"/>
      <c r="S1388" s="379"/>
      <c r="T1388" s="379"/>
      <c r="U1388" s="105"/>
      <c r="V1388" s="105"/>
      <c r="W1388" s="105"/>
      <c r="X1388" s="10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c r="BT1388" s="5"/>
      <c r="BU1388" s="5"/>
    </row>
    <row r="1389" spans="1:73" x14ac:dyDescent="0.25">
      <c r="A1389" s="5"/>
      <c r="B1389" s="5"/>
      <c r="C1389" s="5"/>
      <c r="D1389" s="5"/>
      <c r="E1389" s="5"/>
      <c r="F1389" s="5"/>
      <c r="G1389" s="5"/>
      <c r="H1389" s="5"/>
      <c r="I1389" s="5"/>
      <c r="J1389" s="5"/>
      <c r="K1389" s="5"/>
      <c r="L1389" s="129"/>
      <c r="M1389" s="129"/>
      <c r="N1389" s="387"/>
      <c r="O1389" s="379"/>
      <c r="P1389" s="379"/>
      <c r="Q1389" s="379"/>
      <c r="R1389" s="379"/>
      <c r="S1389" s="379"/>
      <c r="T1389" s="379"/>
      <c r="U1389" s="105"/>
      <c r="V1389" s="105"/>
      <c r="W1389" s="105"/>
      <c r="X1389" s="10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c r="BT1389" s="5"/>
      <c r="BU1389" s="5"/>
    </row>
    <row r="1390" spans="1:73" x14ac:dyDescent="0.25">
      <c r="A1390" s="5"/>
      <c r="B1390" s="5"/>
      <c r="C1390" s="5"/>
      <c r="D1390" s="5"/>
      <c r="E1390" s="5"/>
      <c r="F1390" s="5"/>
      <c r="G1390" s="5"/>
      <c r="H1390" s="5"/>
      <c r="I1390" s="5"/>
      <c r="J1390" s="5"/>
      <c r="K1390" s="5"/>
      <c r="L1390" s="129"/>
      <c r="M1390" s="129"/>
      <c r="N1390" s="387"/>
      <c r="O1390" s="379"/>
      <c r="P1390" s="379"/>
      <c r="Q1390" s="379"/>
      <c r="R1390" s="379"/>
      <c r="S1390" s="379"/>
      <c r="T1390" s="379"/>
      <c r="U1390" s="105"/>
      <c r="V1390" s="105"/>
      <c r="W1390" s="105"/>
      <c r="X1390" s="10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c r="BT1390" s="5"/>
      <c r="BU1390" s="5"/>
    </row>
    <row r="1391" spans="1:73" x14ac:dyDescent="0.25">
      <c r="A1391" s="5"/>
      <c r="B1391" s="5"/>
      <c r="C1391" s="5"/>
      <c r="D1391" s="5"/>
      <c r="E1391" s="5"/>
      <c r="F1391" s="5"/>
      <c r="G1391" s="5"/>
      <c r="H1391" s="5"/>
      <c r="I1391" s="5"/>
      <c r="J1391" s="5"/>
      <c r="K1391" s="5"/>
      <c r="L1391" s="129"/>
      <c r="M1391" s="129"/>
      <c r="N1391" s="387"/>
      <c r="O1391" s="379"/>
      <c r="P1391" s="379"/>
      <c r="Q1391" s="379"/>
      <c r="R1391" s="379"/>
      <c r="S1391" s="379"/>
      <c r="T1391" s="379"/>
      <c r="U1391" s="105"/>
      <c r="V1391" s="105"/>
      <c r="W1391" s="105"/>
      <c r="X1391" s="10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c r="BT1391" s="5"/>
      <c r="BU1391" s="5"/>
    </row>
    <row r="1392" spans="1:73" x14ac:dyDescent="0.25">
      <c r="A1392" s="5"/>
      <c r="B1392" s="5"/>
      <c r="C1392" s="5"/>
      <c r="D1392" s="5"/>
      <c r="E1392" s="5"/>
      <c r="F1392" s="5"/>
      <c r="G1392" s="5"/>
      <c r="H1392" s="5"/>
      <c r="I1392" s="5"/>
      <c r="J1392" s="5"/>
      <c r="K1392" s="5"/>
      <c r="L1392" s="129"/>
      <c r="M1392" s="129"/>
      <c r="N1392" s="387"/>
      <c r="O1392" s="379"/>
      <c r="P1392" s="379"/>
      <c r="Q1392" s="379"/>
      <c r="R1392" s="379"/>
      <c r="S1392" s="379"/>
      <c r="T1392" s="379"/>
      <c r="U1392" s="105"/>
      <c r="V1392" s="105"/>
      <c r="W1392" s="105"/>
      <c r="X1392" s="10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c r="BT1392" s="5"/>
      <c r="BU1392" s="5"/>
    </row>
    <row r="1393" spans="1:73" x14ac:dyDescent="0.25">
      <c r="A1393" s="5"/>
      <c r="B1393" s="5"/>
      <c r="C1393" s="5"/>
      <c r="D1393" s="5"/>
      <c r="E1393" s="5"/>
      <c r="F1393" s="5"/>
      <c r="G1393" s="5"/>
      <c r="H1393" s="5"/>
      <c r="I1393" s="5"/>
      <c r="J1393" s="5"/>
      <c r="K1393" s="5"/>
      <c r="L1393" s="129"/>
      <c r="M1393" s="129"/>
      <c r="N1393" s="387"/>
      <c r="O1393" s="379"/>
      <c r="P1393" s="379"/>
      <c r="Q1393" s="379"/>
      <c r="R1393" s="379"/>
      <c r="S1393" s="379"/>
      <c r="T1393" s="379"/>
      <c r="U1393" s="105"/>
      <c r="V1393" s="105"/>
      <c r="W1393" s="105"/>
      <c r="X1393" s="10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c r="BT1393" s="5"/>
      <c r="BU1393" s="5"/>
    </row>
    <row r="1394" spans="1:73" x14ac:dyDescent="0.25">
      <c r="A1394" s="5"/>
      <c r="B1394" s="5"/>
      <c r="C1394" s="5"/>
      <c r="D1394" s="5"/>
      <c r="E1394" s="5"/>
      <c r="F1394" s="5"/>
      <c r="G1394" s="5"/>
      <c r="H1394" s="5"/>
      <c r="I1394" s="5"/>
      <c r="J1394" s="5"/>
      <c r="K1394" s="5"/>
      <c r="L1394" s="129"/>
      <c r="M1394" s="129"/>
      <c r="N1394" s="387"/>
      <c r="O1394" s="379"/>
      <c r="P1394" s="379"/>
      <c r="Q1394" s="379"/>
      <c r="R1394" s="379"/>
      <c r="S1394" s="379"/>
      <c r="T1394" s="379"/>
      <c r="U1394" s="105"/>
      <c r="V1394" s="105"/>
      <c r="W1394" s="105"/>
      <c r="X1394" s="10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c r="BT1394" s="5"/>
      <c r="BU1394" s="5"/>
    </row>
    <row r="1395" spans="1:73" x14ac:dyDescent="0.25">
      <c r="A1395" s="5"/>
      <c r="B1395" s="5"/>
      <c r="C1395" s="5"/>
      <c r="D1395" s="5"/>
      <c r="E1395" s="5"/>
      <c r="F1395" s="5"/>
      <c r="G1395" s="5"/>
      <c r="H1395" s="5"/>
      <c r="I1395" s="5"/>
      <c r="J1395" s="5"/>
      <c r="K1395" s="5"/>
      <c r="L1395" s="129"/>
      <c r="M1395" s="129"/>
      <c r="N1395" s="387"/>
      <c r="O1395" s="379"/>
      <c r="P1395" s="379"/>
      <c r="Q1395" s="379"/>
      <c r="R1395" s="379"/>
      <c r="S1395" s="379"/>
      <c r="T1395" s="379"/>
      <c r="U1395" s="105"/>
      <c r="V1395" s="105"/>
      <c r="W1395" s="105"/>
      <c r="X1395" s="10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c r="BT1395" s="5"/>
      <c r="BU1395" s="5"/>
    </row>
    <row r="1396" spans="1:73" x14ac:dyDescent="0.25">
      <c r="A1396" s="5"/>
      <c r="B1396" s="5"/>
      <c r="C1396" s="5"/>
      <c r="D1396" s="5"/>
      <c r="E1396" s="5"/>
      <c r="F1396" s="5"/>
      <c r="G1396" s="5"/>
      <c r="H1396" s="5"/>
      <c r="I1396" s="5"/>
      <c r="J1396" s="5"/>
      <c r="K1396" s="5"/>
      <c r="L1396" s="129"/>
      <c r="M1396" s="129"/>
      <c r="N1396" s="387"/>
      <c r="O1396" s="379"/>
      <c r="P1396" s="379"/>
      <c r="Q1396" s="379"/>
      <c r="R1396" s="379"/>
      <c r="S1396" s="379"/>
      <c r="T1396" s="379"/>
      <c r="U1396" s="105"/>
      <c r="V1396" s="105"/>
      <c r="W1396" s="105"/>
      <c r="X1396" s="10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c r="BT1396" s="5"/>
      <c r="BU1396" s="5"/>
    </row>
    <row r="1397" spans="1:73" x14ac:dyDescent="0.25">
      <c r="A1397" s="5"/>
      <c r="B1397" s="5"/>
      <c r="C1397" s="5"/>
      <c r="D1397" s="5"/>
      <c r="E1397" s="5"/>
      <c r="F1397" s="5"/>
      <c r="G1397" s="5"/>
      <c r="H1397" s="5"/>
      <c r="I1397" s="5"/>
      <c r="J1397" s="5"/>
      <c r="K1397" s="5"/>
      <c r="L1397" s="129"/>
      <c r="M1397" s="129"/>
      <c r="N1397" s="387"/>
      <c r="O1397" s="379"/>
      <c r="P1397" s="379"/>
      <c r="Q1397" s="379"/>
      <c r="R1397" s="379"/>
      <c r="S1397" s="379"/>
      <c r="T1397" s="379"/>
      <c r="U1397" s="105"/>
      <c r="V1397" s="105"/>
      <c r="W1397" s="105"/>
      <c r="X1397" s="10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c r="BT1397" s="5"/>
      <c r="BU1397" s="5"/>
    </row>
    <row r="1398" spans="1:73" x14ac:dyDescent="0.25">
      <c r="A1398" s="5"/>
      <c r="B1398" s="5"/>
      <c r="C1398" s="5"/>
      <c r="D1398" s="5"/>
      <c r="E1398" s="5"/>
      <c r="F1398" s="5"/>
      <c r="G1398" s="5"/>
      <c r="H1398" s="5"/>
      <c r="I1398" s="5"/>
      <c r="J1398" s="5"/>
      <c r="K1398" s="5"/>
      <c r="L1398" s="129"/>
      <c r="M1398" s="129"/>
      <c r="N1398" s="387"/>
      <c r="O1398" s="379"/>
      <c r="P1398" s="379"/>
      <c r="Q1398" s="379"/>
      <c r="R1398" s="379"/>
      <c r="S1398" s="379"/>
      <c r="T1398" s="379"/>
      <c r="U1398" s="105"/>
      <c r="V1398" s="105"/>
      <c r="W1398" s="105"/>
      <c r="X1398" s="10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c r="BT1398" s="5"/>
      <c r="BU1398" s="5"/>
    </row>
    <row r="1399" spans="1:73" x14ac:dyDescent="0.25">
      <c r="A1399" s="5"/>
      <c r="B1399" s="5"/>
      <c r="C1399" s="5"/>
      <c r="D1399" s="5"/>
      <c r="E1399" s="5"/>
      <c r="F1399" s="5"/>
      <c r="G1399" s="5"/>
      <c r="H1399" s="5"/>
      <c r="I1399" s="5"/>
      <c r="J1399" s="5"/>
      <c r="K1399" s="5"/>
      <c r="L1399" s="129"/>
      <c r="M1399" s="129"/>
      <c r="N1399" s="387"/>
      <c r="O1399" s="379"/>
      <c r="P1399" s="379"/>
      <c r="Q1399" s="379"/>
      <c r="R1399" s="379"/>
      <c r="S1399" s="379"/>
      <c r="T1399" s="379"/>
      <c r="U1399" s="105"/>
      <c r="V1399" s="105"/>
      <c r="W1399" s="105"/>
      <c r="X1399" s="10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c r="BT1399" s="5"/>
      <c r="BU1399" s="5"/>
    </row>
    <row r="1400" spans="1:73" x14ac:dyDescent="0.25">
      <c r="A1400" s="5"/>
      <c r="B1400" s="5"/>
      <c r="C1400" s="5"/>
      <c r="D1400" s="5"/>
      <c r="E1400" s="5"/>
      <c r="F1400" s="5"/>
      <c r="G1400" s="5"/>
      <c r="H1400" s="5"/>
      <c r="I1400" s="5"/>
      <c r="J1400" s="5"/>
      <c r="K1400" s="5"/>
      <c r="L1400" s="129"/>
      <c r="M1400" s="129"/>
      <c r="N1400" s="387"/>
      <c r="O1400" s="379"/>
      <c r="P1400" s="379"/>
      <c r="Q1400" s="379"/>
      <c r="R1400" s="379"/>
      <c r="S1400" s="379"/>
      <c r="T1400" s="379"/>
      <c r="U1400" s="105"/>
      <c r="V1400" s="105"/>
      <c r="W1400" s="105"/>
      <c r="X1400" s="10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c r="BT1400" s="5"/>
      <c r="BU1400" s="5"/>
    </row>
    <row r="1401" spans="1:73" x14ac:dyDescent="0.25">
      <c r="A1401" s="5"/>
      <c r="B1401" s="5"/>
      <c r="C1401" s="5"/>
      <c r="D1401" s="5"/>
      <c r="E1401" s="5"/>
      <c r="F1401" s="5"/>
      <c r="G1401" s="5"/>
      <c r="H1401" s="5"/>
      <c r="I1401" s="5"/>
      <c r="J1401" s="5"/>
      <c r="K1401" s="5"/>
      <c r="L1401" s="129"/>
      <c r="M1401" s="129"/>
      <c r="N1401" s="387"/>
      <c r="O1401" s="379"/>
      <c r="P1401" s="379"/>
      <c r="Q1401" s="379"/>
      <c r="R1401" s="379"/>
      <c r="S1401" s="379"/>
      <c r="T1401" s="379"/>
      <c r="U1401" s="105"/>
      <c r="V1401" s="105"/>
      <c r="W1401" s="105"/>
      <c r="X1401" s="10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c r="BT1401" s="5"/>
      <c r="BU1401" s="5"/>
    </row>
    <row r="1402" spans="1:73" x14ac:dyDescent="0.25">
      <c r="A1402" s="5"/>
      <c r="B1402" s="5"/>
      <c r="C1402" s="5"/>
      <c r="D1402" s="5"/>
      <c r="E1402" s="5"/>
      <c r="F1402" s="5"/>
      <c r="G1402" s="5"/>
      <c r="H1402" s="5"/>
      <c r="I1402" s="5"/>
      <c r="J1402" s="5"/>
      <c r="K1402" s="5"/>
      <c r="L1402" s="129"/>
      <c r="M1402" s="129"/>
      <c r="N1402" s="387"/>
      <c r="O1402" s="379"/>
      <c r="P1402" s="379"/>
      <c r="Q1402" s="379"/>
      <c r="R1402" s="379"/>
      <c r="S1402" s="379"/>
      <c r="T1402" s="379"/>
      <c r="U1402" s="105"/>
      <c r="V1402" s="105"/>
      <c r="W1402" s="105"/>
      <c r="X1402" s="10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c r="BT1402" s="5"/>
      <c r="BU1402" s="5"/>
    </row>
    <row r="1403" spans="1:73" x14ac:dyDescent="0.25">
      <c r="A1403" s="5"/>
      <c r="B1403" s="5"/>
      <c r="C1403" s="5"/>
      <c r="D1403" s="5"/>
      <c r="E1403" s="5"/>
      <c r="F1403" s="5"/>
      <c r="G1403" s="5"/>
      <c r="H1403" s="5"/>
      <c r="I1403" s="5"/>
      <c r="J1403" s="5"/>
      <c r="K1403" s="5"/>
      <c r="L1403" s="129"/>
      <c r="M1403" s="129"/>
      <c r="N1403" s="387"/>
      <c r="O1403" s="379"/>
      <c r="P1403" s="379"/>
      <c r="Q1403" s="379"/>
      <c r="R1403" s="379"/>
      <c r="S1403" s="379"/>
      <c r="T1403" s="379"/>
      <c r="U1403" s="105"/>
      <c r="V1403" s="105"/>
      <c r="W1403" s="105"/>
      <c r="X1403" s="10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c r="BT1403" s="5"/>
      <c r="BU1403" s="5"/>
    </row>
    <row r="1404" spans="1:73" x14ac:dyDescent="0.25">
      <c r="A1404" s="5"/>
      <c r="B1404" s="5"/>
      <c r="C1404" s="5"/>
      <c r="D1404" s="5"/>
      <c r="E1404" s="5"/>
      <c r="F1404" s="5"/>
      <c r="G1404" s="5"/>
      <c r="H1404" s="5"/>
      <c r="I1404" s="5"/>
      <c r="J1404" s="5"/>
      <c r="K1404" s="5"/>
      <c r="L1404" s="129"/>
      <c r="M1404" s="129"/>
      <c r="N1404" s="387"/>
      <c r="O1404" s="379"/>
      <c r="P1404" s="379"/>
      <c r="Q1404" s="379"/>
      <c r="R1404" s="379"/>
      <c r="S1404" s="379"/>
      <c r="T1404" s="379"/>
      <c r="U1404" s="105"/>
      <c r="V1404" s="105"/>
      <c r="W1404" s="105"/>
      <c r="X1404" s="10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c r="BT1404" s="5"/>
      <c r="BU1404" s="5"/>
    </row>
    <row r="1405" spans="1:73" x14ac:dyDescent="0.25">
      <c r="A1405" s="5"/>
      <c r="B1405" s="5"/>
      <c r="C1405" s="5"/>
      <c r="D1405" s="5"/>
      <c r="E1405" s="5"/>
      <c r="F1405" s="5"/>
      <c r="G1405" s="5"/>
      <c r="H1405" s="5"/>
      <c r="I1405" s="5"/>
      <c r="J1405" s="5"/>
      <c r="K1405" s="5"/>
      <c r="L1405" s="129"/>
      <c r="M1405" s="129"/>
      <c r="N1405" s="387"/>
      <c r="O1405" s="379"/>
      <c r="P1405" s="379"/>
      <c r="Q1405" s="379"/>
      <c r="R1405" s="379"/>
      <c r="S1405" s="379"/>
      <c r="T1405" s="379"/>
      <c r="U1405" s="105"/>
      <c r="V1405" s="105"/>
      <c r="W1405" s="105"/>
      <c r="X1405" s="10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c r="BT1405" s="5"/>
      <c r="BU1405" s="5"/>
    </row>
    <row r="1406" spans="1:73" x14ac:dyDescent="0.25">
      <c r="A1406" s="5"/>
      <c r="B1406" s="5"/>
      <c r="C1406" s="5"/>
      <c r="D1406" s="5"/>
      <c r="E1406" s="5"/>
      <c r="F1406" s="5"/>
      <c r="G1406" s="5"/>
      <c r="H1406" s="5"/>
      <c r="I1406" s="5"/>
      <c r="J1406" s="5"/>
      <c r="K1406" s="5"/>
      <c r="L1406" s="129"/>
      <c r="M1406" s="129"/>
      <c r="N1406" s="387"/>
      <c r="O1406" s="379"/>
      <c r="P1406" s="379"/>
      <c r="Q1406" s="379"/>
      <c r="R1406" s="379"/>
      <c r="S1406" s="379"/>
      <c r="T1406" s="379"/>
      <c r="U1406" s="105"/>
      <c r="V1406" s="105"/>
      <c r="W1406" s="105"/>
      <c r="X1406" s="10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c r="BT1406" s="5"/>
      <c r="BU1406" s="5"/>
    </row>
    <row r="1407" spans="1:73" x14ac:dyDescent="0.25">
      <c r="A1407" s="5"/>
      <c r="B1407" s="5"/>
      <c r="C1407" s="5"/>
      <c r="D1407" s="5"/>
      <c r="E1407" s="5"/>
      <c r="F1407" s="5"/>
      <c r="G1407" s="5"/>
      <c r="H1407" s="5"/>
      <c r="I1407" s="5"/>
      <c r="J1407" s="5"/>
      <c r="K1407" s="5"/>
      <c r="L1407" s="129"/>
      <c r="M1407" s="129"/>
      <c r="N1407" s="387"/>
      <c r="O1407" s="379"/>
      <c r="P1407" s="379"/>
      <c r="Q1407" s="379"/>
      <c r="R1407" s="379"/>
      <c r="S1407" s="379"/>
      <c r="T1407" s="379"/>
      <c r="U1407" s="105"/>
      <c r="V1407" s="105"/>
      <c r="W1407" s="105"/>
      <c r="X1407" s="10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c r="BT1407" s="5"/>
      <c r="BU1407" s="5"/>
    </row>
    <row r="1408" spans="1:73" x14ac:dyDescent="0.25">
      <c r="A1408" s="5"/>
      <c r="B1408" s="5"/>
      <c r="C1408" s="5"/>
      <c r="D1408" s="5"/>
      <c r="E1408" s="5"/>
      <c r="F1408" s="5"/>
      <c r="G1408" s="5"/>
      <c r="H1408" s="5"/>
      <c r="I1408" s="5"/>
      <c r="J1408" s="5"/>
      <c r="K1408" s="5"/>
      <c r="L1408" s="129"/>
      <c r="M1408" s="129"/>
      <c r="N1408" s="387"/>
      <c r="O1408" s="379"/>
      <c r="P1408" s="379"/>
      <c r="Q1408" s="379"/>
      <c r="R1408" s="379"/>
      <c r="S1408" s="379"/>
      <c r="T1408" s="379"/>
      <c r="U1408" s="105"/>
      <c r="V1408" s="105"/>
      <c r="W1408" s="105"/>
      <c r="X1408" s="10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c r="BT1408" s="5"/>
      <c r="BU1408" s="5"/>
    </row>
    <row r="1409" spans="1:73" x14ac:dyDescent="0.25">
      <c r="A1409" s="5"/>
      <c r="B1409" s="5"/>
      <c r="C1409" s="5"/>
      <c r="D1409" s="5"/>
      <c r="E1409" s="5"/>
      <c r="F1409" s="5"/>
      <c r="G1409" s="5"/>
      <c r="H1409" s="5"/>
      <c r="I1409" s="5"/>
      <c r="J1409" s="5"/>
      <c r="K1409" s="5"/>
      <c r="L1409" s="129"/>
      <c r="M1409" s="129"/>
      <c r="N1409" s="387"/>
      <c r="O1409" s="379"/>
      <c r="P1409" s="379"/>
      <c r="Q1409" s="379"/>
      <c r="R1409" s="379"/>
      <c r="S1409" s="379"/>
      <c r="T1409" s="379"/>
      <c r="U1409" s="105"/>
      <c r="V1409" s="105"/>
      <c r="W1409" s="105"/>
      <c r="X1409" s="10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c r="BT1409" s="5"/>
      <c r="BU1409" s="5"/>
    </row>
    <row r="1410" spans="1:73" x14ac:dyDescent="0.25">
      <c r="A1410" s="5"/>
      <c r="B1410" s="5"/>
      <c r="C1410" s="5"/>
      <c r="D1410" s="5"/>
      <c r="E1410" s="5"/>
      <c r="F1410" s="5"/>
      <c r="G1410" s="5"/>
      <c r="H1410" s="5"/>
      <c r="I1410" s="5"/>
      <c r="J1410" s="5"/>
      <c r="K1410" s="5"/>
      <c r="L1410" s="129"/>
      <c r="M1410" s="129"/>
      <c r="N1410" s="387"/>
      <c r="O1410" s="379"/>
      <c r="P1410" s="379"/>
      <c r="Q1410" s="379"/>
      <c r="R1410" s="379"/>
      <c r="S1410" s="379"/>
      <c r="T1410" s="379"/>
      <c r="U1410" s="105"/>
      <c r="V1410" s="105"/>
      <c r="W1410" s="105"/>
      <c r="X1410" s="10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c r="BT1410" s="5"/>
      <c r="BU1410" s="5"/>
    </row>
    <row r="1411" spans="1:73" x14ac:dyDescent="0.25">
      <c r="A1411" s="5"/>
      <c r="B1411" s="5"/>
      <c r="C1411" s="5"/>
      <c r="D1411" s="5"/>
      <c r="E1411" s="5"/>
      <c r="F1411" s="5"/>
      <c r="G1411" s="5"/>
      <c r="H1411" s="5"/>
      <c r="I1411" s="5"/>
      <c r="J1411" s="5"/>
      <c r="K1411" s="5"/>
      <c r="L1411" s="129"/>
      <c r="M1411" s="129"/>
      <c r="N1411" s="387"/>
      <c r="O1411" s="379"/>
      <c r="P1411" s="379"/>
      <c r="Q1411" s="379"/>
      <c r="R1411" s="379"/>
      <c r="S1411" s="379"/>
      <c r="T1411" s="379"/>
      <c r="U1411" s="105"/>
      <c r="V1411" s="105"/>
      <c r="W1411" s="105"/>
      <c r="X1411" s="10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c r="BT1411" s="5"/>
      <c r="BU1411" s="5"/>
    </row>
    <row r="1412" spans="1:73" x14ac:dyDescent="0.25">
      <c r="A1412" s="5"/>
      <c r="B1412" s="5"/>
      <c r="C1412" s="5"/>
      <c r="D1412" s="5"/>
      <c r="E1412" s="5"/>
      <c r="F1412" s="5"/>
      <c r="G1412" s="5"/>
      <c r="H1412" s="5"/>
      <c r="I1412" s="5"/>
      <c r="J1412" s="5"/>
      <c r="K1412" s="5"/>
      <c r="L1412" s="129"/>
      <c r="M1412" s="129"/>
      <c r="N1412" s="387"/>
      <c r="O1412" s="379"/>
      <c r="P1412" s="379"/>
      <c r="Q1412" s="379"/>
      <c r="R1412" s="379"/>
      <c r="S1412" s="379"/>
      <c r="T1412" s="379"/>
      <c r="U1412" s="105"/>
      <c r="V1412" s="105"/>
      <c r="W1412" s="105"/>
      <c r="X1412" s="10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c r="BT1412" s="5"/>
      <c r="BU1412" s="5"/>
    </row>
    <row r="1413" spans="1:73" x14ac:dyDescent="0.25">
      <c r="A1413" s="5"/>
      <c r="B1413" s="5"/>
      <c r="C1413" s="5"/>
      <c r="D1413" s="5"/>
      <c r="E1413" s="5"/>
      <c r="F1413" s="5"/>
      <c r="G1413" s="5"/>
      <c r="H1413" s="5"/>
      <c r="I1413" s="5"/>
      <c r="J1413" s="5"/>
      <c r="K1413" s="5"/>
      <c r="L1413" s="129"/>
      <c r="M1413" s="129"/>
      <c r="N1413" s="387"/>
      <c r="O1413" s="379"/>
      <c r="P1413" s="379"/>
      <c r="Q1413" s="379"/>
      <c r="R1413" s="379"/>
      <c r="S1413" s="379"/>
      <c r="T1413" s="379"/>
      <c r="U1413" s="105"/>
      <c r="V1413" s="105"/>
      <c r="W1413" s="105"/>
      <c r="X1413" s="10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c r="BT1413" s="5"/>
      <c r="BU1413" s="5"/>
    </row>
    <row r="1414" spans="1:73" x14ac:dyDescent="0.25">
      <c r="A1414" s="5"/>
      <c r="B1414" s="5"/>
      <c r="C1414" s="5"/>
      <c r="D1414" s="5"/>
      <c r="E1414" s="5"/>
      <c r="F1414" s="5"/>
      <c r="G1414" s="5"/>
      <c r="H1414" s="5"/>
      <c r="I1414" s="5"/>
      <c r="J1414" s="5"/>
      <c r="K1414" s="5"/>
      <c r="L1414" s="129"/>
      <c r="M1414" s="129"/>
      <c r="N1414" s="387"/>
      <c r="O1414" s="379"/>
      <c r="P1414" s="379"/>
      <c r="Q1414" s="379"/>
      <c r="R1414" s="379"/>
      <c r="S1414" s="379"/>
      <c r="T1414" s="379"/>
      <c r="U1414" s="105"/>
      <c r="V1414" s="105"/>
      <c r="W1414" s="105"/>
      <c r="X1414" s="10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c r="BT1414" s="5"/>
      <c r="BU1414" s="5"/>
    </row>
    <row r="1415" spans="1:73" x14ac:dyDescent="0.25">
      <c r="A1415" s="5"/>
      <c r="B1415" s="5"/>
      <c r="C1415" s="5"/>
      <c r="D1415" s="5"/>
      <c r="E1415" s="5"/>
      <c r="F1415" s="5"/>
      <c r="G1415" s="5"/>
      <c r="H1415" s="5"/>
      <c r="I1415" s="5"/>
      <c r="J1415" s="5"/>
      <c r="K1415" s="5"/>
      <c r="L1415" s="129"/>
      <c r="M1415" s="129"/>
      <c r="N1415" s="387"/>
      <c r="O1415" s="379"/>
      <c r="P1415" s="379"/>
      <c r="Q1415" s="379"/>
      <c r="R1415" s="379"/>
      <c r="S1415" s="379"/>
      <c r="T1415" s="379"/>
      <c r="U1415" s="105"/>
      <c r="V1415" s="105"/>
      <c r="W1415" s="105"/>
      <c r="X1415" s="10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c r="BT1415" s="5"/>
      <c r="BU1415" s="5"/>
    </row>
    <row r="1416" spans="1:73" x14ac:dyDescent="0.25">
      <c r="A1416" s="5"/>
      <c r="B1416" s="5"/>
      <c r="C1416" s="5"/>
      <c r="D1416" s="5"/>
      <c r="E1416" s="5"/>
      <c r="F1416" s="5"/>
      <c r="G1416" s="5"/>
      <c r="H1416" s="5"/>
      <c r="I1416" s="5"/>
      <c r="J1416" s="5"/>
      <c r="K1416" s="5"/>
      <c r="L1416" s="129"/>
      <c r="M1416" s="129"/>
      <c r="N1416" s="387"/>
      <c r="O1416" s="379"/>
      <c r="P1416" s="379"/>
      <c r="Q1416" s="379"/>
      <c r="R1416" s="379"/>
      <c r="S1416" s="379"/>
      <c r="T1416" s="379"/>
      <c r="U1416" s="105"/>
      <c r="V1416" s="105"/>
      <c r="W1416" s="105"/>
      <c r="X1416" s="10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c r="BT1416" s="5"/>
      <c r="BU1416" s="5"/>
    </row>
    <row r="1417" spans="1:73" x14ac:dyDescent="0.25">
      <c r="A1417" s="5"/>
      <c r="B1417" s="5"/>
      <c r="C1417" s="5"/>
      <c r="D1417" s="5"/>
      <c r="E1417" s="5"/>
      <c r="F1417" s="5"/>
      <c r="G1417" s="5"/>
      <c r="H1417" s="5"/>
      <c r="I1417" s="5"/>
      <c r="J1417" s="5"/>
      <c r="K1417" s="5"/>
      <c r="L1417" s="129"/>
      <c r="M1417" s="129"/>
      <c r="N1417" s="387"/>
      <c r="O1417" s="379"/>
      <c r="P1417" s="379"/>
      <c r="Q1417" s="379"/>
      <c r="R1417" s="379"/>
      <c r="S1417" s="379"/>
      <c r="T1417" s="379"/>
      <c r="U1417" s="105"/>
      <c r="V1417" s="105"/>
      <c r="W1417" s="105"/>
      <c r="X1417" s="10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c r="BT1417" s="5"/>
      <c r="BU1417" s="5"/>
    </row>
    <row r="1418" spans="1:73" x14ac:dyDescent="0.25">
      <c r="A1418" s="5"/>
      <c r="B1418" s="5"/>
      <c r="C1418" s="5"/>
      <c r="D1418" s="5"/>
      <c r="E1418" s="5"/>
      <c r="F1418" s="5"/>
      <c r="G1418" s="5"/>
      <c r="H1418" s="5"/>
      <c r="I1418" s="5"/>
      <c r="J1418" s="5"/>
      <c r="K1418" s="5"/>
      <c r="L1418" s="129"/>
      <c r="M1418" s="129"/>
      <c r="N1418" s="387"/>
      <c r="O1418" s="379"/>
      <c r="P1418" s="379"/>
      <c r="Q1418" s="379"/>
      <c r="R1418" s="379"/>
      <c r="S1418" s="379"/>
      <c r="T1418" s="379"/>
      <c r="U1418" s="105"/>
      <c r="V1418" s="105"/>
      <c r="W1418" s="105"/>
      <c r="X1418" s="10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c r="BT1418" s="5"/>
      <c r="BU1418" s="5"/>
    </row>
    <row r="1419" spans="1:73" x14ac:dyDescent="0.25">
      <c r="A1419" s="5"/>
      <c r="B1419" s="5"/>
      <c r="C1419" s="5"/>
      <c r="D1419" s="5"/>
      <c r="E1419" s="5"/>
      <c r="F1419" s="5"/>
      <c r="G1419" s="5"/>
      <c r="H1419" s="5"/>
      <c r="I1419" s="5"/>
      <c r="J1419" s="5"/>
      <c r="K1419" s="5"/>
      <c r="L1419" s="129"/>
      <c r="M1419" s="129"/>
      <c r="N1419" s="387"/>
      <c r="O1419" s="379"/>
      <c r="P1419" s="379"/>
      <c r="Q1419" s="379"/>
      <c r="R1419" s="379"/>
      <c r="S1419" s="379"/>
      <c r="T1419" s="379"/>
      <c r="U1419" s="105"/>
      <c r="V1419" s="105"/>
      <c r="W1419" s="105"/>
      <c r="X1419" s="10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c r="BT1419" s="5"/>
      <c r="BU1419" s="5"/>
    </row>
    <row r="1420" spans="1:73" x14ac:dyDescent="0.25">
      <c r="A1420" s="5"/>
      <c r="B1420" s="5"/>
      <c r="C1420" s="5"/>
      <c r="D1420" s="5"/>
      <c r="E1420" s="5"/>
      <c r="F1420" s="5"/>
      <c r="G1420" s="5"/>
      <c r="H1420" s="5"/>
      <c r="I1420" s="5"/>
      <c r="J1420" s="5"/>
      <c r="K1420" s="5"/>
      <c r="L1420" s="129"/>
      <c r="M1420" s="129"/>
      <c r="N1420" s="387"/>
      <c r="O1420" s="379"/>
      <c r="P1420" s="379"/>
      <c r="Q1420" s="379"/>
      <c r="R1420" s="379"/>
      <c r="S1420" s="379"/>
      <c r="T1420" s="379"/>
      <c r="U1420" s="105"/>
      <c r="V1420" s="105"/>
      <c r="W1420" s="105"/>
      <c r="X1420" s="10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c r="BT1420" s="5"/>
      <c r="BU1420" s="5"/>
    </row>
    <row r="1421" spans="1:73" x14ac:dyDescent="0.25">
      <c r="A1421" s="5"/>
      <c r="B1421" s="5"/>
      <c r="C1421" s="5"/>
      <c r="D1421" s="5"/>
      <c r="E1421" s="5"/>
      <c r="F1421" s="5"/>
      <c r="G1421" s="5"/>
      <c r="H1421" s="5"/>
      <c r="I1421" s="5"/>
      <c r="J1421" s="5"/>
      <c r="K1421" s="5"/>
      <c r="L1421" s="129"/>
      <c r="M1421" s="129"/>
      <c r="N1421" s="387"/>
      <c r="O1421" s="379"/>
      <c r="P1421" s="379"/>
      <c r="Q1421" s="379"/>
      <c r="R1421" s="379"/>
      <c r="S1421" s="379"/>
      <c r="T1421" s="379"/>
      <c r="U1421" s="105"/>
      <c r="V1421" s="105"/>
      <c r="W1421" s="105"/>
      <c r="X1421" s="10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c r="BT1421" s="5"/>
      <c r="BU1421" s="5"/>
    </row>
    <row r="1422" spans="1:73" x14ac:dyDescent="0.25">
      <c r="A1422" s="5"/>
      <c r="B1422" s="5"/>
      <c r="C1422" s="5"/>
      <c r="D1422" s="5"/>
      <c r="E1422" s="5"/>
      <c r="F1422" s="5"/>
      <c r="G1422" s="5"/>
      <c r="H1422" s="5"/>
      <c r="I1422" s="5"/>
      <c r="J1422" s="5"/>
      <c r="K1422" s="5"/>
      <c r="L1422" s="129"/>
      <c r="M1422" s="129"/>
      <c r="N1422" s="387"/>
      <c r="O1422" s="379"/>
      <c r="P1422" s="379"/>
      <c r="Q1422" s="379"/>
      <c r="R1422" s="379"/>
      <c r="S1422" s="379"/>
      <c r="T1422" s="379"/>
      <c r="U1422" s="105"/>
      <c r="V1422" s="105"/>
      <c r="W1422" s="105"/>
      <c r="X1422" s="10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c r="BT1422" s="5"/>
      <c r="BU1422" s="5"/>
    </row>
    <row r="1423" spans="1:73" x14ac:dyDescent="0.25">
      <c r="A1423" s="5"/>
      <c r="B1423" s="5"/>
      <c r="C1423" s="5"/>
      <c r="D1423" s="5"/>
      <c r="E1423" s="5"/>
      <c r="F1423" s="5"/>
      <c r="G1423" s="5"/>
      <c r="H1423" s="5"/>
      <c r="I1423" s="5"/>
      <c r="J1423" s="5"/>
      <c r="K1423" s="5"/>
      <c r="L1423" s="129"/>
      <c r="M1423" s="129"/>
      <c r="N1423" s="387"/>
      <c r="O1423" s="379"/>
      <c r="P1423" s="379"/>
      <c r="Q1423" s="379"/>
      <c r="R1423" s="379"/>
      <c r="S1423" s="379"/>
      <c r="T1423" s="379"/>
      <c r="U1423" s="105"/>
      <c r="V1423" s="105"/>
      <c r="W1423" s="105"/>
      <c r="X1423" s="10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c r="BT1423" s="5"/>
      <c r="BU1423" s="5"/>
    </row>
    <row r="1424" spans="1:73" x14ac:dyDescent="0.25">
      <c r="A1424" s="5"/>
      <c r="B1424" s="5"/>
      <c r="C1424" s="5"/>
      <c r="D1424" s="5"/>
      <c r="E1424" s="5"/>
      <c r="F1424" s="5"/>
      <c r="G1424" s="5"/>
      <c r="H1424" s="5"/>
      <c r="I1424" s="5"/>
      <c r="J1424" s="5"/>
      <c r="K1424" s="5"/>
      <c r="L1424" s="129"/>
      <c r="M1424" s="129"/>
      <c r="N1424" s="387"/>
      <c r="O1424" s="379"/>
      <c r="P1424" s="379"/>
      <c r="Q1424" s="379"/>
      <c r="R1424" s="379"/>
      <c r="S1424" s="379"/>
      <c r="T1424" s="379"/>
      <c r="U1424" s="105"/>
      <c r="V1424" s="105"/>
      <c r="W1424" s="105"/>
      <c r="X1424" s="10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c r="BT1424" s="5"/>
      <c r="BU1424" s="5"/>
    </row>
    <row r="1425" spans="1:73" x14ac:dyDescent="0.25">
      <c r="A1425" s="5"/>
      <c r="B1425" s="5"/>
      <c r="C1425" s="5"/>
      <c r="D1425" s="5"/>
      <c r="E1425" s="5"/>
      <c r="F1425" s="5"/>
      <c r="G1425" s="5"/>
      <c r="H1425" s="5"/>
      <c r="I1425" s="5"/>
      <c r="J1425" s="5"/>
      <c r="K1425" s="5"/>
      <c r="L1425" s="129"/>
      <c r="M1425" s="129"/>
      <c r="N1425" s="387"/>
      <c r="O1425" s="379"/>
      <c r="P1425" s="379"/>
      <c r="Q1425" s="379"/>
      <c r="R1425" s="379"/>
      <c r="S1425" s="379"/>
      <c r="T1425" s="379"/>
      <c r="U1425" s="105"/>
      <c r="V1425" s="105"/>
      <c r="W1425" s="105"/>
      <c r="X1425" s="10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c r="BT1425" s="5"/>
      <c r="BU1425" s="5"/>
    </row>
    <row r="1426" spans="1:73" x14ac:dyDescent="0.25">
      <c r="A1426" s="5"/>
      <c r="B1426" s="5"/>
      <c r="C1426" s="5"/>
      <c r="D1426" s="5"/>
      <c r="E1426" s="5"/>
      <c r="F1426" s="5"/>
      <c r="G1426" s="5"/>
      <c r="H1426" s="5"/>
      <c r="I1426" s="5"/>
      <c r="J1426" s="5"/>
      <c r="K1426" s="5"/>
      <c r="L1426" s="129"/>
      <c r="M1426" s="129"/>
      <c r="N1426" s="387"/>
      <c r="O1426" s="379"/>
      <c r="P1426" s="379"/>
      <c r="Q1426" s="379"/>
      <c r="R1426" s="379"/>
      <c r="S1426" s="379"/>
      <c r="T1426" s="379"/>
      <c r="U1426" s="105"/>
      <c r="V1426" s="105"/>
      <c r="W1426" s="105"/>
      <c r="X1426" s="10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c r="BT1426" s="5"/>
      <c r="BU1426" s="5"/>
    </row>
    <row r="1427" spans="1:73" x14ac:dyDescent="0.25">
      <c r="A1427" s="5"/>
      <c r="B1427" s="5"/>
      <c r="C1427" s="5"/>
      <c r="D1427" s="5"/>
      <c r="E1427" s="5"/>
      <c r="F1427" s="5"/>
      <c r="G1427" s="5"/>
      <c r="H1427" s="5"/>
      <c r="I1427" s="5"/>
      <c r="J1427" s="5"/>
      <c r="K1427" s="5"/>
      <c r="L1427" s="129"/>
      <c r="M1427" s="129"/>
      <c r="N1427" s="387"/>
      <c r="O1427" s="379"/>
      <c r="P1427" s="379"/>
      <c r="Q1427" s="379"/>
      <c r="R1427" s="379"/>
      <c r="S1427" s="379"/>
      <c r="T1427" s="379"/>
      <c r="U1427" s="105"/>
      <c r="V1427" s="105"/>
      <c r="W1427" s="105"/>
      <c r="X1427" s="10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c r="BT1427" s="5"/>
      <c r="BU1427" s="5"/>
    </row>
    <row r="1428" spans="1:73" x14ac:dyDescent="0.25">
      <c r="A1428" s="5"/>
      <c r="B1428" s="5"/>
      <c r="C1428" s="5"/>
      <c r="D1428" s="5"/>
      <c r="E1428" s="5"/>
      <c r="F1428" s="5"/>
      <c r="G1428" s="5"/>
      <c r="H1428" s="5"/>
      <c r="I1428" s="5"/>
      <c r="J1428" s="5"/>
      <c r="K1428" s="5"/>
      <c r="L1428" s="129"/>
      <c r="M1428" s="129"/>
      <c r="N1428" s="387"/>
      <c r="O1428" s="379"/>
      <c r="P1428" s="379"/>
      <c r="Q1428" s="379"/>
      <c r="R1428" s="379"/>
      <c r="S1428" s="379"/>
      <c r="T1428" s="379"/>
      <c r="U1428" s="105"/>
      <c r="V1428" s="105"/>
      <c r="W1428" s="105"/>
      <c r="X1428" s="10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c r="BT1428" s="5"/>
      <c r="BU1428" s="5"/>
    </row>
    <row r="1429" spans="1:73" x14ac:dyDescent="0.25">
      <c r="A1429" s="5"/>
      <c r="B1429" s="5"/>
      <c r="C1429" s="5"/>
      <c r="D1429" s="5"/>
      <c r="E1429" s="5"/>
      <c r="F1429" s="5"/>
      <c r="G1429" s="5"/>
      <c r="H1429" s="5"/>
      <c r="I1429" s="5"/>
      <c r="J1429" s="5"/>
      <c r="K1429" s="5"/>
      <c r="L1429" s="129"/>
      <c r="M1429" s="129"/>
      <c r="N1429" s="387"/>
      <c r="O1429" s="379"/>
      <c r="P1429" s="379"/>
      <c r="Q1429" s="379"/>
      <c r="R1429" s="379"/>
      <c r="S1429" s="379"/>
      <c r="T1429" s="379"/>
      <c r="U1429" s="105"/>
      <c r="V1429" s="105"/>
      <c r="W1429" s="105"/>
      <c r="X1429" s="10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c r="BT1429" s="5"/>
      <c r="BU1429" s="5"/>
    </row>
    <row r="1430" spans="1:73" x14ac:dyDescent="0.25">
      <c r="A1430" s="5"/>
      <c r="B1430" s="5"/>
      <c r="C1430" s="5"/>
      <c r="D1430" s="5"/>
      <c r="E1430" s="5"/>
      <c r="F1430" s="5"/>
      <c r="G1430" s="5"/>
      <c r="H1430" s="5"/>
      <c r="I1430" s="5"/>
      <c r="J1430" s="5"/>
      <c r="K1430" s="5"/>
      <c r="L1430" s="129"/>
      <c r="M1430" s="129"/>
      <c r="N1430" s="387"/>
      <c r="O1430" s="379"/>
      <c r="P1430" s="379"/>
      <c r="Q1430" s="379"/>
      <c r="R1430" s="379"/>
      <c r="S1430" s="379"/>
      <c r="T1430" s="379"/>
      <c r="U1430" s="105"/>
      <c r="V1430" s="105"/>
      <c r="W1430" s="105"/>
      <c r="X1430" s="10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c r="BT1430" s="5"/>
      <c r="BU1430" s="5"/>
    </row>
    <row r="1431" spans="1:73" x14ac:dyDescent="0.25">
      <c r="A1431" s="5"/>
      <c r="B1431" s="5"/>
      <c r="C1431" s="5"/>
      <c r="D1431" s="5"/>
      <c r="E1431" s="5"/>
      <c r="F1431" s="5"/>
      <c r="G1431" s="5"/>
      <c r="H1431" s="5"/>
      <c r="I1431" s="5"/>
      <c r="J1431" s="5"/>
      <c r="K1431" s="5"/>
      <c r="L1431" s="129"/>
      <c r="M1431" s="129"/>
      <c r="N1431" s="387"/>
      <c r="O1431" s="379"/>
      <c r="P1431" s="379"/>
      <c r="Q1431" s="379"/>
      <c r="R1431" s="379"/>
      <c r="S1431" s="379"/>
      <c r="T1431" s="379"/>
      <c r="U1431" s="105"/>
      <c r="V1431" s="105"/>
      <c r="W1431" s="105"/>
      <c r="X1431" s="10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c r="BT1431" s="5"/>
      <c r="BU1431" s="5"/>
    </row>
    <row r="1432" spans="1:73" x14ac:dyDescent="0.25">
      <c r="A1432" s="5"/>
      <c r="B1432" s="5"/>
      <c r="C1432" s="5"/>
      <c r="D1432" s="5"/>
      <c r="E1432" s="5"/>
      <c r="F1432" s="5"/>
      <c r="G1432" s="5"/>
      <c r="H1432" s="5"/>
      <c r="I1432" s="5"/>
      <c r="J1432" s="5"/>
      <c r="K1432" s="5"/>
      <c r="L1432" s="129"/>
      <c r="M1432" s="129"/>
      <c r="N1432" s="387"/>
      <c r="O1432" s="379"/>
      <c r="P1432" s="379"/>
      <c r="Q1432" s="379"/>
      <c r="R1432" s="379"/>
      <c r="S1432" s="379"/>
      <c r="T1432" s="379"/>
      <c r="U1432" s="105"/>
      <c r="V1432" s="105"/>
      <c r="W1432" s="105"/>
      <c r="X1432" s="10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c r="BT1432" s="5"/>
      <c r="BU1432" s="5"/>
    </row>
    <row r="1433" spans="1:73" x14ac:dyDescent="0.25">
      <c r="A1433" s="5"/>
      <c r="B1433" s="5"/>
      <c r="C1433" s="5"/>
      <c r="D1433" s="5"/>
      <c r="E1433" s="5"/>
      <c r="F1433" s="5"/>
      <c r="G1433" s="5"/>
      <c r="H1433" s="5"/>
      <c r="I1433" s="5"/>
      <c r="J1433" s="5"/>
      <c r="K1433" s="5"/>
      <c r="L1433" s="129"/>
      <c r="M1433" s="129"/>
      <c r="N1433" s="387"/>
      <c r="O1433" s="379"/>
      <c r="P1433" s="379"/>
      <c r="Q1433" s="379"/>
      <c r="R1433" s="379"/>
      <c r="S1433" s="379"/>
      <c r="T1433" s="379"/>
      <c r="U1433" s="105"/>
      <c r="V1433" s="105"/>
      <c r="W1433" s="105"/>
      <c r="X1433" s="10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c r="BT1433" s="5"/>
      <c r="BU1433" s="5"/>
    </row>
    <row r="1434" spans="1:73" x14ac:dyDescent="0.25">
      <c r="A1434" s="5"/>
      <c r="B1434" s="5"/>
      <c r="C1434" s="5"/>
      <c r="D1434" s="5"/>
      <c r="E1434" s="5"/>
      <c r="F1434" s="5"/>
      <c r="G1434" s="5"/>
      <c r="H1434" s="5"/>
      <c r="I1434" s="5"/>
      <c r="J1434" s="5"/>
      <c r="K1434" s="5"/>
      <c r="L1434" s="129"/>
      <c r="M1434" s="129"/>
      <c r="N1434" s="387"/>
      <c r="O1434" s="379"/>
      <c r="P1434" s="379"/>
      <c r="Q1434" s="379"/>
      <c r="R1434" s="379"/>
      <c r="S1434" s="379"/>
      <c r="T1434" s="379"/>
      <c r="U1434" s="105"/>
      <c r="V1434" s="105"/>
      <c r="W1434" s="105"/>
      <c r="X1434" s="10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c r="BT1434" s="5"/>
      <c r="BU1434" s="5"/>
    </row>
    <row r="1435" spans="1:73" x14ac:dyDescent="0.25">
      <c r="A1435" s="5"/>
      <c r="B1435" s="5"/>
      <c r="C1435" s="5"/>
      <c r="D1435" s="5"/>
      <c r="E1435" s="5"/>
      <c r="F1435" s="5"/>
      <c r="G1435" s="5"/>
      <c r="H1435" s="5"/>
      <c r="I1435" s="5"/>
      <c r="J1435" s="5"/>
      <c r="K1435" s="5"/>
      <c r="L1435" s="129"/>
      <c r="M1435" s="129"/>
      <c r="N1435" s="387"/>
      <c r="O1435" s="379"/>
      <c r="P1435" s="379"/>
      <c r="Q1435" s="379"/>
      <c r="R1435" s="379"/>
      <c r="S1435" s="379"/>
      <c r="T1435" s="379"/>
      <c r="U1435" s="105"/>
      <c r="V1435" s="105"/>
      <c r="W1435" s="105"/>
      <c r="X1435" s="10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c r="BT1435" s="5"/>
      <c r="BU1435" s="5"/>
    </row>
    <row r="1436" spans="1:73" x14ac:dyDescent="0.25">
      <c r="A1436" s="5"/>
      <c r="B1436" s="5"/>
      <c r="C1436" s="5"/>
      <c r="D1436" s="5"/>
      <c r="E1436" s="5"/>
      <c r="F1436" s="5"/>
      <c r="G1436" s="5"/>
      <c r="H1436" s="5"/>
      <c r="I1436" s="5"/>
      <c r="J1436" s="5"/>
      <c r="K1436" s="5"/>
      <c r="L1436" s="129"/>
      <c r="M1436" s="129"/>
      <c r="N1436" s="387"/>
      <c r="O1436" s="379"/>
      <c r="P1436" s="379"/>
      <c r="Q1436" s="379"/>
      <c r="R1436" s="379"/>
      <c r="S1436" s="379"/>
      <c r="T1436" s="379"/>
      <c r="U1436" s="105"/>
      <c r="V1436" s="105"/>
      <c r="W1436" s="105"/>
      <c r="X1436" s="10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c r="BT1436" s="5"/>
      <c r="BU1436" s="5"/>
    </row>
    <row r="1437" spans="1:73" x14ac:dyDescent="0.25">
      <c r="A1437" s="5"/>
      <c r="B1437" s="5"/>
      <c r="C1437" s="5"/>
      <c r="D1437" s="5"/>
      <c r="E1437" s="5"/>
      <c r="F1437" s="5"/>
      <c r="G1437" s="5"/>
      <c r="H1437" s="5"/>
      <c r="I1437" s="5"/>
      <c r="J1437" s="5"/>
      <c r="K1437" s="5"/>
      <c r="L1437" s="129"/>
      <c r="M1437" s="129"/>
      <c r="N1437" s="387"/>
      <c r="O1437" s="379"/>
      <c r="P1437" s="379"/>
      <c r="Q1437" s="379"/>
      <c r="R1437" s="379"/>
      <c r="S1437" s="379"/>
      <c r="T1437" s="379"/>
      <c r="U1437" s="105"/>
      <c r="V1437" s="105"/>
      <c r="W1437" s="105"/>
      <c r="X1437" s="10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c r="BT1437" s="5"/>
      <c r="BU1437" s="5"/>
    </row>
    <row r="1438" spans="1:73" x14ac:dyDescent="0.25">
      <c r="A1438" s="5"/>
      <c r="B1438" s="5"/>
      <c r="C1438" s="5"/>
      <c r="D1438" s="5"/>
      <c r="E1438" s="5"/>
      <c r="F1438" s="5"/>
      <c r="G1438" s="5"/>
      <c r="H1438" s="5"/>
      <c r="I1438" s="5"/>
      <c r="J1438" s="5"/>
      <c r="K1438" s="5"/>
      <c r="L1438" s="129"/>
      <c r="M1438" s="129"/>
      <c r="N1438" s="387"/>
      <c r="O1438" s="379"/>
      <c r="P1438" s="379"/>
      <c r="Q1438" s="379"/>
      <c r="R1438" s="379"/>
      <c r="S1438" s="379"/>
      <c r="T1438" s="379"/>
      <c r="U1438" s="105"/>
      <c r="V1438" s="105"/>
      <c r="W1438" s="105"/>
      <c r="X1438" s="10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c r="BT1438" s="5"/>
      <c r="BU1438" s="5"/>
    </row>
    <row r="1439" spans="1:73" x14ac:dyDescent="0.25">
      <c r="A1439" s="5"/>
      <c r="B1439" s="5"/>
      <c r="C1439" s="5"/>
      <c r="D1439" s="5"/>
      <c r="E1439" s="5"/>
      <c r="F1439" s="5"/>
      <c r="G1439" s="5"/>
      <c r="H1439" s="5"/>
      <c r="I1439" s="5"/>
      <c r="J1439" s="5"/>
      <c r="K1439" s="5"/>
      <c r="L1439" s="129"/>
      <c r="M1439" s="129"/>
      <c r="N1439" s="387"/>
      <c r="O1439" s="379"/>
      <c r="P1439" s="379"/>
      <c r="Q1439" s="379"/>
      <c r="R1439" s="379"/>
      <c r="S1439" s="379"/>
      <c r="T1439" s="379"/>
      <c r="U1439" s="105"/>
      <c r="V1439" s="105"/>
      <c r="W1439" s="105"/>
      <c r="X1439" s="10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c r="BT1439" s="5"/>
      <c r="BU1439" s="5"/>
    </row>
    <row r="1440" spans="1:73" x14ac:dyDescent="0.25">
      <c r="A1440" s="5"/>
      <c r="B1440" s="5"/>
      <c r="C1440" s="5"/>
      <c r="D1440" s="5"/>
      <c r="E1440" s="5"/>
      <c r="F1440" s="5"/>
      <c r="G1440" s="5"/>
      <c r="H1440" s="5"/>
      <c r="I1440" s="5"/>
      <c r="J1440" s="5"/>
      <c r="K1440" s="5"/>
      <c r="L1440" s="129"/>
      <c r="M1440" s="129"/>
      <c r="N1440" s="387"/>
      <c r="O1440" s="379"/>
      <c r="P1440" s="379"/>
      <c r="Q1440" s="379"/>
      <c r="R1440" s="379"/>
      <c r="S1440" s="379"/>
      <c r="T1440" s="379"/>
      <c r="U1440" s="105"/>
      <c r="V1440" s="105"/>
      <c r="W1440" s="105"/>
      <c r="X1440" s="10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c r="BT1440" s="5"/>
      <c r="BU1440" s="5"/>
    </row>
    <row r="1441" spans="1:73" x14ac:dyDescent="0.25">
      <c r="A1441" s="5"/>
      <c r="B1441" s="5"/>
      <c r="C1441" s="5"/>
      <c r="D1441" s="5"/>
      <c r="E1441" s="5"/>
      <c r="F1441" s="5"/>
      <c r="G1441" s="5"/>
      <c r="H1441" s="5"/>
      <c r="I1441" s="5"/>
      <c r="J1441" s="5"/>
      <c r="K1441" s="5"/>
      <c r="L1441" s="129"/>
      <c r="M1441" s="129"/>
      <c r="N1441" s="387"/>
      <c r="O1441" s="379"/>
      <c r="P1441" s="379"/>
      <c r="Q1441" s="379"/>
      <c r="R1441" s="379"/>
      <c r="S1441" s="379"/>
      <c r="T1441" s="379"/>
      <c r="U1441" s="105"/>
      <c r="V1441" s="105"/>
      <c r="W1441" s="105"/>
      <c r="X1441" s="10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c r="BT1441" s="5"/>
      <c r="BU1441" s="5"/>
    </row>
    <row r="1442" spans="1:73" x14ac:dyDescent="0.25">
      <c r="A1442" s="5"/>
      <c r="B1442" s="5"/>
      <c r="C1442" s="5"/>
      <c r="D1442" s="5"/>
      <c r="E1442" s="5"/>
      <c r="F1442" s="5"/>
      <c r="G1442" s="5"/>
      <c r="H1442" s="5"/>
      <c r="I1442" s="5"/>
      <c r="J1442" s="5"/>
      <c r="K1442" s="5"/>
      <c r="L1442" s="129"/>
      <c r="M1442" s="129"/>
      <c r="N1442" s="387"/>
      <c r="O1442" s="379"/>
      <c r="P1442" s="379"/>
      <c r="Q1442" s="379"/>
      <c r="R1442" s="379"/>
      <c r="S1442" s="379"/>
      <c r="T1442" s="379"/>
      <c r="U1442" s="105"/>
      <c r="V1442" s="105"/>
      <c r="W1442" s="105"/>
      <c r="X1442" s="10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c r="BT1442" s="5"/>
      <c r="BU1442" s="5"/>
    </row>
    <row r="1443" spans="1:73" x14ac:dyDescent="0.25">
      <c r="A1443" s="5"/>
      <c r="B1443" s="5"/>
      <c r="C1443" s="5"/>
      <c r="D1443" s="5"/>
      <c r="E1443" s="5"/>
      <c r="F1443" s="5"/>
      <c r="G1443" s="5"/>
      <c r="H1443" s="5"/>
      <c r="I1443" s="5"/>
      <c r="J1443" s="5"/>
      <c r="K1443" s="5"/>
      <c r="L1443" s="129"/>
      <c r="M1443" s="129"/>
      <c r="N1443" s="387"/>
      <c r="O1443" s="379"/>
      <c r="P1443" s="379"/>
      <c r="Q1443" s="379"/>
      <c r="R1443" s="379"/>
      <c r="S1443" s="379"/>
      <c r="T1443" s="379"/>
      <c r="U1443" s="105"/>
      <c r="V1443" s="105"/>
      <c r="W1443" s="105"/>
      <c r="X1443" s="10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c r="BU1443" s="5"/>
    </row>
    <row r="1444" spans="1:73" x14ac:dyDescent="0.25">
      <c r="A1444" s="5"/>
      <c r="B1444" s="5"/>
      <c r="C1444" s="5"/>
      <c r="D1444" s="5"/>
      <c r="E1444" s="5"/>
      <c r="F1444" s="5"/>
      <c r="G1444" s="5"/>
      <c r="H1444" s="5"/>
      <c r="I1444" s="5"/>
      <c r="J1444" s="5"/>
      <c r="K1444" s="5"/>
      <c r="L1444" s="129"/>
      <c r="M1444" s="129"/>
      <c r="N1444" s="387"/>
      <c r="O1444" s="379"/>
      <c r="P1444" s="379"/>
      <c r="Q1444" s="379"/>
      <c r="R1444" s="379"/>
      <c r="S1444" s="379"/>
      <c r="T1444" s="379"/>
      <c r="U1444" s="105"/>
      <c r="V1444" s="105"/>
      <c r="W1444" s="105"/>
      <c r="X1444" s="10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c r="BT1444" s="5"/>
      <c r="BU1444" s="5"/>
    </row>
    <row r="1445" spans="1:73" x14ac:dyDescent="0.25">
      <c r="A1445" s="5"/>
      <c r="B1445" s="5"/>
      <c r="C1445" s="5"/>
      <c r="D1445" s="5"/>
      <c r="E1445" s="5"/>
      <c r="F1445" s="5"/>
      <c r="G1445" s="5"/>
      <c r="H1445" s="5"/>
      <c r="I1445" s="5"/>
      <c r="J1445" s="5"/>
      <c r="K1445" s="5"/>
      <c r="L1445" s="129"/>
      <c r="M1445" s="129"/>
      <c r="N1445" s="387"/>
      <c r="O1445" s="379"/>
      <c r="P1445" s="379"/>
      <c r="Q1445" s="379"/>
      <c r="R1445" s="379"/>
      <c r="S1445" s="379"/>
      <c r="T1445" s="379"/>
      <c r="U1445" s="105"/>
      <c r="V1445" s="105"/>
      <c r="W1445" s="105"/>
      <c r="X1445" s="10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c r="BT1445" s="5"/>
      <c r="BU1445" s="5"/>
    </row>
    <row r="1446" spans="1:73" x14ac:dyDescent="0.25">
      <c r="A1446" s="5"/>
      <c r="B1446" s="5"/>
      <c r="C1446" s="5"/>
      <c r="D1446" s="5"/>
      <c r="E1446" s="5"/>
      <c r="F1446" s="5"/>
      <c r="G1446" s="5"/>
      <c r="H1446" s="5"/>
      <c r="I1446" s="5"/>
      <c r="J1446" s="5"/>
      <c r="K1446" s="5"/>
      <c r="L1446" s="129"/>
      <c r="M1446" s="129"/>
      <c r="N1446" s="387"/>
      <c r="O1446" s="379"/>
      <c r="P1446" s="379"/>
      <c r="Q1446" s="379"/>
      <c r="R1446" s="379"/>
      <c r="S1446" s="379"/>
      <c r="T1446" s="379"/>
      <c r="U1446" s="105"/>
      <c r="V1446" s="105"/>
      <c r="W1446" s="105"/>
      <c r="X1446" s="10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c r="BT1446" s="5"/>
      <c r="BU1446" s="5"/>
    </row>
    <row r="1447" spans="1:73" x14ac:dyDescent="0.25">
      <c r="A1447" s="5"/>
      <c r="B1447" s="5"/>
      <c r="C1447" s="5"/>
      <c r="D1447" s="5"/>
      <c r="E1447" s="5"/>
      <c r="F1447" s="5"/>
      <c r="G1447" s="5"/>
      <c r="H1447" s="5"/>
      <c r="I1447" s="5"/>
      <c r="J1447" s="5"/>
      <c r="K1447" s="5"/>
      <c r="L1447" s="129"/>
      <c r="M1447" s="129"/>
      <c r="N1447" s="387"/>
      <c r="O1447" s="379"/>
      <c r="P1447" s="379"/>
      <c r="Q1447" s="379"/>
      <c r="R1447" s="379"/>
      <c r="S1447" s="379"/>
      <c r="T1447" s="379"/>
      <c r="U1447" s="105"/>
      <c r="V1447" s="105"/>
      <c r="W1447" s="105"/>
      <c r="X1447" s="10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c r="BT1447" s="5"/>
      <c r="BU1447" s="5"/>
    </row>
    <row r="1448" spans="1:73" x14ac:dyDescent="0.25">
      <c r="A1448" s="5"/>
      <c r="B1448" s="5"/>
      <c r="C1448" s="5"/>
      <c r="D1448" s="5"/>
      <c r="E1448" s="5"/>
      <c r="F1448" s="5"/>
      <c r="G1448" s="5"/>
      <c r="H1448" s="5"/>
      <c r="I1448" s="5"/>
      <c r="J1448" s="5"/>
      <c r="K1448" s="5"/>
      <c r="L1448" s="129"/>
      <c r="M1448" s="129"/>
      <c r="N1448" s="387"/>
      <c r="O1448" s="379"/>
      <c r="P1448" s="379"/>
      <c r="Q1448" s="379"/>
      <c r="R1448" s="379"/>
      <c r="S1448" s="379"/>
      <c r="T1448" s="379"/>
      <c r="U1448" s="105"/>
      <c r="V1448" s="105"/>
      <c r="W1448" s="105"/>
      <c r="X1448" s="10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c r="BT1448" s="5"/>
      <c r="BU1448" s="5"/>
    </row>
    <row r="1449" spans="1:73" x14ac:dyDescent="0.25">
      <c r="A1449" s="5"/>
      <c r="B1449" s="5"/>
      <c r="C1449" s="5"/>
      <c r="D1449" s="5"/>
      <c r="E1449" s="5"/>
      <c r="F1449" s="5"/>
      <c r="G1449" s="5"/>
      <c r="H1449" s="5"/>
      <c r="I1449" s="5"/>
      <c r="J1449" s="5"/>
      <c r="K1449" s="5"/>
      <c r="L1449" s="129"/>
      <c r="M1449" s="129"/>
      <c r="N1449" s="387"/>
      <c r="O1449" s="379"/>
      <c r="P1449" s="379"/>
      <c r="Q1449" s="379"/>
      <c r="R1449" s="379"/>
      <c r="S1449" s="379"/>
      <c r="T1449" s="379"/>
      <c r="U1449" s="105"/>
      <c r="V1449" s="105"/>
      <c r="W1449" s="105"/>
      <c r="X1449" s="10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c r="BT1449" s="5"/>
      <c r="BU1449" s="5"/>
    </row>
    <row r="1450" spans="1:73" x14ac:dyDescent="0.25">
      <c r="A1450" s="5"/>
      <c r="B1450" s="5"/>
      <c r="C1450" s="5"/>
      <c r="D1450" s="5"/>
      <c r="E1450" s="5"/>
      <c r="F1450" s="5"/>
      <c r="G1450" s="5"/>
      <c r="H1450" s="5"/>
      <c r="I1450" s="5"/>
      <c r="J1450" s="5"/>
      <c r="K1450" s="5"/>
      <c r="L1450" s="129"/>
      <c r="M1450" s="129"/>
      <c r="N1450" s="387"/>
      <c r="O1450" s="379"/>
      <c r="P1450" s="379"/>
      <c r="Q1450" s="379"/>
      <c r="R1450" s="379"/>
      <c r="S1450" s="379"/>
      <c r="T1450" s="379"/>
      <c r="U1450" s="105"/>
      <c r="V1450" s="105"/>
      <c r="W1450" s="105"/>
      <c r="X1450" s="10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c r="BT1450" s="5"/>
      <c r="BU1450" s="5"/>
    </row>
    <row r="1451" spans="1:73" x14ac:dyDescent="0.25">
      <c r="A1451" s="5"/>
      <c r="B1451" s="5"/>
      <c r="C1451" s="5"/>
      <c r="D1451" s="5"/>
      <c r="E1451" s="5"/>
      <c r="F1451" s="5"/>
      <c r="G1451" s="5"/>
      <c r="H1451" s="5"/>
      <c r="I1451" s="5"/>
      <c r="J1451" s="5"/>
      <c r="K1451" s="5"/>
      <c r="L1451" s="129"/>
      <c r="M1451" s="129"/>
      <c r="N1451" s="387"/>
      <c r="O1451" s="379"/>
      <c r="P1451" s="379"/>
      <c r="Q1451" s="379"/>
      <c r="R1451" s="379"/>
      <c r="S1451" s="379"/>
      <c r="T1451" s="379"/>
      <c r="U1451" s="105"/>
      <c r="V1451" s="105"/>
      <c r="W1451" s="105"/>
      <c r="X1451" s="10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c r="BT1451" s="5"/>
      <c r="BU1451" s="5"/>
    </row>
    <row r="1452" spans="1:73" x14ac:dyDescent="0.25">
      <c r="A1452" s="5"/>
      <c r="B1452" s="5"/>
      <c r="C1452" s="5"/>
      <c r="D1452" s="5"/>
      <c r="E1452" s="5"/>
      <c r="F1452" s="5"/>
      <c r="G1452" s="5"/>
      <c r="H1452" s="5"/>
      <c r="I1452" s="5"/>
      <c r="J1452" s="5"/>
      <c r="K1452" s="5"/>
      <c r="L1452" s="129"/>
      <c r="M1452" s="129"/>
      <c r="N1452" s="387"/>
      <c r="O1452" s="379"/>
      <c r="P1452" s="379"/>
      <c r="Q1452" s="379"/>
      <c r="R1452" s="379"/>
      <c r="S1452" s="379"/>
      <c r="T1452" s="379"/>
      <c r="U1452" s="105"/>
      <c r="V1452" s="105"/>
      <c r="W1452" s="105"/>
      <c r="X1452" s="10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c r="BT1452" s="5"/>
      <c r="BU1452" s="5"/>
    </row>
    <row r="1453" spans="1:73" x14ac:dyDescent="0.25">
      <c r="A1453" s="5"/>
      <c r="B1453" s="5"/>
      <c r="C1453" s="5"/>
      <c r="D1453" s="5"/>
      <c r="E1453" s="5"/>
      <c r="F1453" s="5"/>
      <c r="G1453" s="5"/>
      <c r="H1453" s="5"/>
      <c r="I1453" s="5"/>
      <c r="J1453" s="5"/>
      <c r="K1453" s="5"/>
      <c r="L1453" s="129"/>
      <c r="M1453" s="129"/>
      <c r="N1453" s="387"/>
      <c r="O1453" s="379"/>
      <c r="P1453" s="379"/>
      <c r="Q1453" s="379"/>
      <c r="R1453" s="379"/>
      <c r="S1453" s="379"/>
      <c r="T1453" s="379"/>
      <c r="U1453" s="105"/>
      <c r="V1453" s="105"/>
      <c r="W1453" s="105"/>
      <c r="X1453" s="10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c r="BT1453" s="5"/>
      <c r="BU1453" s="5"/>
    </row>
    <row r="1454" spans="1:73" x14ac:dyDescent="0.25">
      <c r="A1454" s="5"/>
      <c r="B1454" s="5"/>
      <c r="C1454" s="5"/>
      <c r="D1454" s="5"/>
      <c r="E1454" s="5"/>
      <c r="F1454" s="5"/>
      <c r="G1454" s="5"/>
      <c r="H1454" s="5"/>
      <c r="I1454" s="5"/>
      <c r="J1454" s="5"/>
      <c r="K1454" s="5"/>
      <c r="L1454" s="129"/>
      <c r="M1454" s="129"/>
      <c r="N1454" s="387"/>
      <c r="O1454" s="379"/>
      <c r="P1454" s="379"/>
      <c r="Q1454" s="379"/>
      <c r="R1454" s="379"/>
      <c r="S1454" s="379"/>
      <c r="T1454" s="379"/>
      <c r="U1454" s="105"/>
      <c r="V1454" s="105"/>
      <c r="W1454" s="105"/>
      <c r="X1454" s="105"/>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c r="BT1454" s="5"/>
      <c r="BU1454" s="5"/>
    </row>
    <row r="1455" spans="1:73" x14ac:dyDescent="0.25">
      <c r="A1455" s="5"/>
      <c r="B1455" s="5"/>
      <c r="C1455" s="5"/>
      <c r="D1455" s="5"/>
      <c r="E1455" s="5"/>
      <c r="F1455" s="5"/>
      <c r="G1455" s="5"/>
      <c r="H1455" s="5"/>
      <c r="I1455" s="5"/>
      <c r="J1455" s="5"/>
      <c r="K1455" s="5"/>
      <c r="L1455" s="129"/>
      <c r="M1455" s="129"/>
      <c r="N1455" s="387"/>
      <c r="O1455" s="379"/>
      <c r="P1455" s="379"/>
      <c r="Q1455" s="379"/>
      <c r="R1455" s="379"/>
      <c r="S1455" s="379"/>
      <c r="T1455" s="379"/>
      <c r="U1455" s="105"/>
      <c r="V1455" s="105"/>
      <c r="W1455" s="105"/>
      <c r="X1455" s="10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c r="BT1455" s="5"/>
      <c r="BU1455" s="5"/>
    </row>
    <row r="1456" spans="1:73" x14ac:dyDescent="0.25">
      <c r="A1456" s="5"/>
      <c r="B1456" s="5"/>
      <c r="C1456" s="5"/>
      <c r="D1456" s="5"/>
      <c r="E1456" s="5"/>
      <c r="F1456" s="5"/>
      <c r="G1456" s="5"/>
      <c r="H1456" s="5"/>
      <c r="I1456" s="5"/>
      <c r="J1456" s="5"/>
      <c r="K1456" s="5"/>
      <c r="L1456" s="129"/>
      <c r="M1456" s="129"/>
      <c r="N1456" s="387"/>
      <c r="O1456" s="379"/>
      <c r="P1456" s="379"/>
      <c r="Q1456" s="379"/>
      <c r="R1456" s="379"/>
      <c r="S1456" s="379"/>
      <c r="T1456" s="379"/>
      <c r="U1456" s="105"/>
      <c r="V1456" s="105"/>
      <c r="W1456" s="105"/>
      <c r="X1456" s="10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c r="BT1456" s="5"/>
      <c r="BU1456" s="5"/>
    </row>
    <row r="1457" spans="1:73" x14ac:dyDescent="0.25">
      <c r="A1457" s="5"/>
      <c r="B1457" s="5"/>
      <c r="C1457" s="5"/>
      <c r="D1457" s="5"/>
      <c r="E1457" s="5"/>
      <c r="F1457" s="5"/>
      <c r="G1457" s="5"/>
      <c r="H1457" s="5"/>
      <c r="I1457" s="5"/>
      <c r="J1457" s="5"/>
      <c r="K1457" s="5"/>
      <c r="L1457" s="129"/>
      <c r="M1457" s="129"/>
      <c r="N1457" s="387"/>
      <c r="O1457" s="379"/>
      <c r="P1457" s="379"/>
      <c r="Q1457" s="379"/>
      <c r="R1457" s="379"/>
      <c r="S1457" s="379"/>
      <c r="T1457" s="379"/>
      <c r="U1457" s="105"/>
      <c r="V1457" s="105"/>
      <c r="W1457" s="105"/>
      <c r="X1457" s="10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c r="BT1457" s="5"/>
      <c r="BU1457" s="5"/>
    </row>
    <row r="1458" spans="1:73" x14ac:dyDescent="0.25">
      <c r="A1458" s="5"/>
      <c r="B1458" s="5"/>
      <c r="C1458" s="5"/>
      <c r="D1458" s="5"/>
      <c r="E1458" s="5"/>
      <c r="F1458" s="5"/>
      <c r="G1458" s="5"/>
      <c r="H1458" s="5"/>
      <c r="I1458" s="5"/>
      <c r="J1458" s="5"/>
      <c r="K1458" s="5"/>
      <c r="L1458" s="129"/>
      <c r="M1458" s="129"/>
      <c r="N1458" s="387"/>
      <c r="O1458" s="379"/>
      <c r="P1458" s="379"/>
      <c r="Q1458" s="379"/>
      <c r="R1458" s="379"/>
      <c r="S1458" s="379"/>
      <c r="T1458" s="379"/>
      <c r="U1458" s="105"/>
      <c r="V1458" s="105"/>
      <c r="W1458" s="105"/>
      <c r="X1458" s="10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c r="BT1458" s="5"/>
      <c r="BU1458" s="5"/>
    </row>
    <row r="1459" spans="1:73" x14ac:dyDescent="0.25">
      <c r="A1459" s="5"/>
      <c r="B1459" s="5"/>
      <c r="C1459" s="5"/>
      <c r="D1459" s="5"/>
      <c r="E1459" s="5"/>
      <c r="F1459" s="5"/>
      <c r="G1459" s="5"/>
      <c r="H1459" s="5"/>
      <c r="I1459" s="5"/>
      <c r="J1459" s="5"/>
      <c r="K1459" s="5"/>
      <c r="L1459" s="129"/>
      <c r="M1459" s="129"/>
      <c r="N1459" s="387"/>
      <c r="O1459" s="379"/>
      <c r="P1459" s="379"/>
      <c r="Q1459" s="379"/>
      <c r="R1459" s="379"/>
      <c r="S1459" s="379"/>
      <c r="T1459" s="379"/>
      <c r="U1459" s="105"/>
      <c r="V1459" s="105"/>
      <c r="W1459" s="105"/>
      <c r="X1459" s="10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c r="BT1459" s="5"/>
      <c r="BU1459" s="5"/>
    </row>
    <row r="1460" spans="1:73" x14ac:dyDescent="0.25">
      <c r="A1460" s="5"/>
      <c r="B1460" s="5"/>
      <c r="C1460" s="5"/>
      <c r="D1460" s="5"/>
      <c r="E1460" s="5"/>
      <c r="F1460" s="5"/>
      <c r="G1460" s="5"/>
      <c r="H1460" s="5"/>
      <c r="I1460" s="5"/>
      <c r="J1460" s="5"/>
      <c r="K1460" s="5"/>
      <c r="L1460" s="129"/>
      <c r="M1460" s="129"/>
      <c r="N1460" s="387"/>
      <c r="O1460" s="379"/>
      <c r="P1460" s="379"/>
      <c r="Q1460" s="379"/>
      <c r="R1460" s="379"/>
      <c r="S1460" s="379"/>
      <c r="T1460" s="379"/>
      <c r="U1460" s="105"/>
      <c r="V1460" s="105"/>
      <c r="W1460" s="105"/>
      <c r="X1460" s="10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c r="BT1460" s="5"/>
      <c r="BU1460" s="5"/>
    </row>
    <row r="1461" spans="1:73" x14ac:dyDescent="0.25">
      <c r="A1461" s="5"/>
      <c r="B1461" s="5"/>
      <c r="C1461" s="5"/>
      <c r="D1461" s="5"/>
      <c r="E1461" s="5"/>
      <c r="F1461" s="5"/>
      <c r="G1461" s="5"/>
      <c r="H1461" s="5"/>
      <c r="I1461" s="5"/>
      <c r="J1461" s="5"/>
      <c r="K1461" s="5"/>
      <c r="L1461" s="129"/>
      <c r="M1461" s="129"/>
      <c r="N1461" s="387"/>
      <c r="O1461" s="379"/>
      <c r="P1461" s="379"/>
      <c r="Q1461" s="379"/>
      <c r="R1461" s="379"/>
      <c r="S1461" s="379"/>
      <c r="T1461" s="379"/>
      <c r="U1461" s="105"/>
      <c r="V1461" s="105"/>
      <c r="W1461" s="105"/>
      <c r="X1461" s="10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c r="BT1461" s="5"/>
      <c r="BU1461" s="5"/>
    </row>
    <row r="1462" spans="1:73" x14ac:dyDescent="0.25">
      <c r="A1462" s="5"/>
      <c r="B1462" s="5"/>
      <c r="C1462" s="5"/>
      <c r="D1462" s="5"/>
      <c r="E1462" s="5"/>
      <c r="F1462" s="5"/>
      <c r="G1462" s="5"/>
      <c r="H1462" s="5"/>
      <c r="I1462" s="5"/>
      <c r="J1462" s="5"/>
      <c r="K1462" s="5"/>
      <c r="L1462" s="129"/>
      <c r="M1462" s="129"/>
      <c r="N1462" s="387"/>
      <c r="O1462" s="379"/>
      <c r="P1462" s="379"/>
      <c r="Q1462" s="379"/>
      <c r="R1462" s="379"/>
      <c r="S1462" s="379"/>
      <c r="T1462" s="379"/>
      <c r="U1462" s="105"/>
      <c r="V1462" s="105"/>
      <c r="W1462" s="105"/>
      <c r="X1462" s="10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c r="BT1462" s="5"/>
      <c r="BU1462" s="5"/>
    </row>
    <row r="1463" spans="1:73" x14ac:dyDescent="0.25">
      <c r="A1463" s="5"/>
      <c r="B1463" s="5"/>
      <c r="C1463" s="5"/>
      <c r="D1463" s="5"/>
      <c r="E1463" s="5"/>
      <c r="F1463" s="5"/>
      <c r="G1463" s="5"/>
      <c r="H1463" s="5"/>
      <c r="I1463" s="5"/>
      <c r="J1463" s="5"/>
      <c r="K1463" s="5"/>
      <c r="L1463" s="129"/>
      <c r="M1463" s="129"/>
      <c r="N1463" s="387"/>
      <c r="O1463" s="379"/>
      <c r="P1463" s="379"/>
      <c r="Q1463" s="379"/>
      <c r="R1463" s="379"/>
      <c r="S1463" s="379"/>
      <c r="T1463" s="379"/>
      <c r="U1463" s="105"/>
      <c r="V1463" s="105"/>
      <c r="W1463" s="105"/>
      <c r="X1463" s="10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c r="BT1463" s="5"/>
      <c r="BU1463" s="5"/>
    </row>
    <row r="1464" spans="1:73" x14ac:dyDescent="0.25">
      <c r="A1464" s="5"/>
      <c r="B1464" s="5"/>
      <c r="C1464" s="5"/>
      <c r="D1464" s="5"/>
      <c r="E1464" s="5"/>
      <c r="F1464" s="5"/>
      <c r="G1464" s="5"/>
      <c r="H1464" s="5"/>
      <c r="I1464" s="5"/>
      <c r="J1464" s="5"/>
      <c r="K1464" s="5"/>
      <c r="L1464" s="129"/>
      <c r="M1464" s="129"/>
      <c r="N1464" s="387"/>
      <c r="O1464" s="379"/>
      <c r="P1464" s="379"/>
      <c r="Q1464" s="379"/>
      <c r="R1464" s="379"/>
      <c r="S1464" s="379"/>
      <c r="T1464" s="379"/>
      <c r="U1464" s="105"/>
      <c r="V1464" s="105"/>
      <c r="W1464" s="105"/>
      <c r="X1464" s="10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c r="BT1464" s="5"/>
      <c r="BU1464" s="5"/>
    </row>
    <row r="1465" spans="1:73" x14ac:dyDescent="0.25">
      <c r="A1465" s="5"/>
      <c r="B1465" s="5"/>
      <c r="C1465" s="5"/>
      <c r="D1465" s="5"/>
      <c r="E1465" s="5"/>
      <c r="F1465" s="5"/>
      <c r="G1465" s="5"/>
      <c r="H1465" s="5"/>
      <c r="I1465" s="5"/>
      <c r="J1465" s="5"/>
      <c r="K1465" s="5"/>
      <c r="L1465" s="129"/>
      <c r="M1465" s="129"/>
      <c r="N1465" s="387"/>
      <c r="O1465" s="379"/>
      <c r="P1465" s="379"/>
      <c r="Q1465" s="379"/>
      <c r="R1465" s="379"/>
      <c r="S1465" s="379"/>
      <c r="T1465" s="379"/>
      <c r="U1465" s="105"/>
      <c r="V1465" s="105"/>
      <c r="W1465" s="105"/>
      <c r="X1465" s="10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c r="BT1465" s="5"/>
      <c r="BU1465" s="5"/>
    </row>
    <row r="1466" spans="1:73" x14ac:dyDescent="0.25">
      <c r="A1466" s="5"/>
      <c r="B1466" s="5"/>
      <c r="C1466" s="5"/>
      <c r="D1466" s="5"/>
      <c r="E1466" s="5"/>
      <c r="F1466" s="5"/>
      <c r="G1466" s="5"/>
      <c r="H1466" s="5"/>
      <c r="I1466" s="5"/>
      <c r="J1466" s="5"/>
      <c r="K1466" s="5"/>
      <c r="L1466" s="129"/>
      <c r="M1466" s="129"/>
      <c r="N1466" s="387"/>
      <c r="O1466" s="379"/>
      <c r="P1466" s="379"/>
      <c r="Q1466" s="379"/>
      <c r="R1466" s="379"/>
      <c r="S1466" s="379"/>
      <c r="T1466" s="379"/>
      <c r="U1466" s="105"/>
      <c r="V1466" s="105"/>
      <c r="W1466" s="105"/>
      <c r="X1466" s="10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c r="BT1466" s="5"/>
      <c r="BU1466" s="5"/>
    </row>
    <row r="1467" spans="1:73" x14ac:dyDescent="0.25">
      <c r="A1467" s="5"/>
      <c r="B1467" s="5"/>
      <c r="C1467" s="5"/>
      <c r="D1467" s="5"/>
      <c r="E1467" s="5"/>
      <c r="F1467" s="5"/>
      <c r="G1467" s="5"/>
      <c r="H1467" s="5"/>
      <c r="I1467" s="5"/>
      <c r="J1467" s="5"/>
      <c r="K1467" s="5"/>
      <c r="L1467" s="129"/>
      <c r="M1467" s="129"/>
      <c r="N1467" s="387"/>
      <c r="O1467" s="379"/>
      <c r="P1467" s="379"/>
      <c r="Q1467" s="379"/>
      <c r="R1467" s="379"/>
      <c r="S1467" s="379"/>
      <c r="T1467" s="379"/>
      <c r="U1467" s="105"/>
      <c r="V1467" s="105"/>
      <c r="W1467" s="105"/>
      <c r="X1467" s="10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c r="BT1467" s="5"/>
      <c r="BU1467" s="5"/>
    </row>
    <row r="1468" spans="1:73" x14ac:dyDescent="0.25">
      <c r="A1468" s="5"/>
      <c r="B1468" s="5"/>
      <c r="C1468" s="5"/>
      <c r="D1468" s="5"/>
      <c r="E1468" s="5"/>
      <c r="F1468" s="5"/>
      <c r="G1468" s="5"/>
      <c r="H1468" s="5"/>
      <c r="I1468" s="5"/>
      <c r="J1468" s="5"/>
      <c r="K1468" s="5"/>
      <c r="L1468" s="129"/>
      <c r="M1468" s="129"/>
      <c r="N1468" s="387"/>
      <c r="O1468" s="379"/>
      <c r="P1468" s="379"/>
      <c r="Q1468" s="379"/>
      <c r="R1468" s="379"/>
      <c r="S1468" s="379"/>
      <c r="T1468" s="379"/>
      <c r="U1468" s="105"/>
      <c r="V1468" s="105"/>
      <c r="W1468" s="105"/>
      <c r="X1468" s="10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c r="BT1468" s="5"/>
      <c r="BU1468" s="5"/>
    </row>
    <row r="1469" spans="1:73" x14ac:dyDescent="0.25">
      <c r="A1469" s="5"/>
      <c r="B1469" s="5"/>
      <c r="C1469" s="5"/>
      <c r="D1469" s="5"/>
      <c r="E1469" s="5"/>
      <c r="F1469" s="5"/>
      <c r="G1469" s="5"/>
      <c r="H1469" s="5"/>
      <c r="I1469" s="5"/>
      <c r="J1469" s="5"/>
      <c r="K1469" s="5"/>
      <c r="L1469" s="129"/>
      <c r="M1469" s="129"/>
      <c r="N1469" s="387"/>
      <c r="O1469" s="379"/>
      <c r="P1469" s="379"/>
      <c r="Q1469" s="379"/>
      <c r="R1469" s="379"/>
      <c r="S1469" s="379"/>
      <c r="T1469" s="379"/>
      <c r="U1469" s="105"/>
      <c r="V1469" s="105"/>
      <c r="W1469" s="105"/>
      <c r="X1469" s="10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c r="BT1469" s="5"/>
      <c r="BU1469" s="5"/>
    </row>
    <row r="1470" spans="1:73" x14ac:dyDescent="0.25">
      <c r="A1470" s="5"/>
      <c r="B1470" s="5"/>
      <c r="C1470" s="5"/>
      <c r="D1470" s="5"/>
      <c r="E1470" s="5"/>
      <c r="F1470" s="5"/>
      <c r="G1470" s="5"/>
      <c r="H1470" s="5"/>
      <c r="I1470" s="5"/>
      <c r="J1470" s="5"/>
      <c r="K1470" s="5"/>
      <c r="L1470" s="129"/>
      <c r="M1470" s="129"/>
      <c r="N1470" s="387"/>
      <c r="O1470" s="379"/>
      <c r="P1470" s="379"/>
      <c r="Q1470" s="379"/>
      <c r="R1470" s="379"/>
      <c r="S1470" s="379"/>
      <c r="T1470" s="379"/>
      <c r="U1470" s="105"/>
      <c r="V1470" s="105"/>
      <c r="W1470" s="105"/>
      <c r="X1470" s="10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c r="BT1470" s="5"/>
      <c r="BU1470" s="5"/>
    </row>
    <row r="1471" spans="1:73" x14ac:dyDescent="0.25">
      <c r="A1471" s="5"/>
      <c r="B1471" s="5"/>
      <c r="C1471" s="5"/>
      <c r="D1471" s="5"/>
      <c r="E1471" s="5"/>
      <c r="F1471" s="5"/>
      <c r="G1471" s="5"/>
      <c r="H1471" s="5"/>
      <c r="I1471" s="5"/>
      <c r="J1471" s="5"/>
      <c r="K1471" s="5"/>
      <c r="L1471" s="129"/>
      <c r="M1471" s="129"/>
      <c r="N1471" s="387"/>
      <c r="O1471" s="379"/>
      <c r="P1471" s="379"/>
      <c r="Q1471" s="379"/>
      <c r="R1471" s="379"/>
      <c r="S1471" s="379"/>
      <c r="T1471" s="379"/>
      <c r="U1471" s="105"/>
      <c r="V1471" s="105"/>
      <c r="W1471" s="105"/>
      <c r="X1471" s="10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c r="BT1471" s="5"/>
      <c r="BU1471" s="5"/>
    </row>
    <row r="1472" spans="1:73" x14ac:dyDescent="0.25">
      <c r="A1472" s="5"/>
      <c r="B1472" s="5"/>
      <c r="C1472" s="5"/>
      <c r="D1472" s="5"/>
      <c r="E1472" s="5"/>
      <c r="F1472" s="5"/>
      <c r="G1472" s="5"/>
      <c r="H1472" s="5"/>
      <c r="I1472" s="5"/>
      <c r="J1472" s="5"/>
      <c r="K1472" s="5"/>
      <c r="L1472" s="129"/>
      <c r="M1472" s="129"/>
      <c r="N1472" s="387"/>
      <c r="O1472" s="379"/>
      <c r="P1472" s="379"/>
      <c r="Q1472" s="379"/>
      <c r="R1472" s="379"/>
      <c r="S1472" s="379"/>
      <c r="T1472" s="379"/>
      <c r="U1472" s="105"/>
      <c r="V1472" s="105"/>
      <c r="W1472" s="105"/>
      <c r="X1472" s="10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c r="BT1472" s="5"/>
      <c r="BU1472" s="5"/>
    </row>
    <row r="1473" spans="1:73" x14ac:dyDescent="0.25">
      <c r="A1473" s="5"/>
      <c r="B1473" s="5"/>
      <c r="C1473" s="5"/>
      <c r="D1473" s="5"/>
      <c r="E1473" s="5"/>
      <c r="F1473" s="5"/>
      <c r="G1473" s="5"/>
      <c r="H1473" s="5"/>
      <c r="I1473" s="5"/>
      <c r="J1473" s="5"/>
      <c r="K1473" s="5"/>
      <c r="L1473" s="129"/>
      <c r="M1473" s="129"/>
      <c r="N1473" s="387"/>
      <c r="O1473" s="379"/>
      <c r="P1473" s="379"/>
      <c r="Q1473" s="379"/>
      <c r="R1473" s="379"/>
      <c r="S1473" s="379"/>
      <c r="T1473" s="379"/>
      <c r="U1473" s="105"/>
      <c r="V1473" s="105"/>
      <c r="W1473" s="105"/>
      <c r="X1473" s="10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c r="BU1473" s="5"/>
    </row>
    <row r="1474" spans="1:73" x14ac:dyDescent="0.25">
      <c r="A1474" s="5"/>
      <c r="B1474" s="5"/>
      <c r="C1474" s="5"/>
      <c r="D1474" s="5"/>
      <c r="E1474" s="5"/>
      <c r="F1474" s="5"/>
      <c r="G1474" s="5"/>
      <c r="H1474" s="5"/>
      <c r="I1474" s="5"/>
      <c r="J1474" s="5"/>
      <c r="K1474" s="5"/>
      <c r="L1474" s="129"/>
      <c r="M1474" s="129"/>
      <c r="N1474" s="387"/>
      <c r="O1474" s="379"/>
      <c r="P1474" s="379"/>
      <c r="Q1474" s="379"/>
      <c r="R1474" s="379"/>
      <c r="S1474" s="379"/>
      <c r="T1474" s="379"/>
      <c r="U1474" s="105"/>
      <c r="V1474" s="105"/>
      <c r="W1474" s="105"/>
      <c r="X1474" s="10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c r="BT1474" s="5"/>
      <c r="BU1474" s="5"/>
    </row>
    <row r="1475" spans="1:73" x14ac:dyDescent="0.25">
      <c r="A1475" s="5"/>
      <c r="B1475" s="5"/>
      <c r="C1475" s="5"/>
      <c r="D1475" s="5"/>
      <c r="E1475" s="5"/>
      <c r="F1475" s="5"/>
      <c r="G1475" s="5"/>
      <c r="H1475" s="5"/>
      <c r="I1475" s="5"/>
      <c r="J1475" s="5"/>
      <c r="K1475" s="5"/>
      <c r="L1475" s="129"/>
      <c r="M1475" s="129"/>
      <c r="N1475" s="387"/>
      <c r="O1475" s="379"/>
      <c r="P1475" s="379"/>
      <c r="Q1475" s="379"/>
      <c r="R1475" s="379"/>
      <c r="S1475" s="379"/>
      <c r="T1475" s="379"/>
      <c r="U1475" s="105"/>
      <c r="V1475" s="105"/>
      <c r="W1475" s="105"/>
      <c r="X1475" s="10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c r="BT1475" s="5"/>
      <c r="BU1475" s="5"/>
    </row>
    <row r="1476" spans="1:73" x14ac:dyDescent="0.25">
      <c r="A1476" s="5"/>
      <c r="B1476" s="5"/>
      <c r="C1476" s="5"/>
      <c r="D1476" s="5"/>
      <c r="E1476" s="5"/>
      <c r="F1476" s="5"/>
      <c r="G1476" s="5"/>
      <c r="H1476" s="5"/>
      <c r="I1476" s="5"/>
      <c r="J1476" s="5"/>
      <c r="K1476" s="5"/>
      <c r="L1476" s="129"/>
      <c r="M1476" s="129"/>
      <c r="N1476" s="387"/>
      <c r="O1476" s="379"/>
      <c r="P1476" s="379"/>
      <c r="Q1476" s="379"/>
      <c r="R1476" s="379"/>
      <c r="S1476" s="379"/>
      <c r="T1476" s="379"/>
      <c r="U1476" s="105"/>
      <c r="V1476" s="105"/>
      <c r="W1476" s="105"/>
      <c r="X1476" s="10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c r="BT1476" s="5"/>
      <c r="BU1476" s="5"/>
    </row>
    <row r="1477" spans="1:73" x14ac:dyDescent="0.25">
      <c r="A1477" s="5"/>
      <c r="B1477" s="5"/>
      <c r="C1477" s="5"/>
      <c r="D1477" s="5"/>
      <c r="E1477" s="5"/>
      <c r="F1477" s="5"/>
      <c r="G1477" s="5"/>
      <c r="H1477" s="5"/>
      <c r="I1477" s="5"/>
      <c r="J1477" s="5"/>
      <c r="K1477" s="5"/>
      <c r="L1477" s="129"/>
      <c r="M1477" s="129"/>
      <c r="N1477" s="387"/>
      <c r="O1477" s="379"/>
      <c r="P1477" s="379"/>
      <c r="Q1477" s="379"/>
      <c r="R1477" s="379"/>
      <c r="S1477" s="379"/>
      <c r="T1477" s="379"/>
      <c r="U1477" s="105"/>
      <c r="V1477" s="105"/>
      <c r="W1477" s="105"/>
      <c r="X1477" s="10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c r="BT1477" s="5"/>
      <c r="BU1477" s="5"/>
    </row>
    <row r="1478" spans="1:73" x14ac:dyDescent="0.25">
      <c r="A1478" s="5"/>
      <c r="B1478" s="5"/>
      <c r="C1478" s="5"/>
      <c r="D1478" s="5"/>
      <c r="E1478" s="5"/>
      <c r="F1478" s="5"/>
      <c r="G1478" s="5"/>
      <c r="H1478" s="5"/>
      <c r="I1478" s="5"/>
      <c r="J1478" s="5"/>
      <c r="K1478" s="5"/>
      <c r="L1478" s="129"/>
      <c r="M1478" s="129"/>
      <c r="N1478" s="387"/>
      <c r="O1478" s="379"/>
      <c r="P1478" s="379"/>
      <c r="Q1478" s="379"/>
      <c r="R1478" s="379"/>
      <c r="S1478" s="379"/>
      <c r="T1478" s="379"/>
      <c r="U1478" s="105"/>
      <c r="V1478" s="105"/>
      <c r="W1478" s="105"/>
      <c r="X1478" s="10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c r="BT1478" s="5"/>
      <c r="BU1478" s="5"/>
    </row>
    <row r="1479" spans="1:73" x14ac:dyDescent="0.25">
      <c r="A1479" s="5"/>
      <c r="B1479" s="5"/>
      <c r="C1479" s="5"/>
      <c r="D1479" s="5"/>
      <c r="E1479" s="5"/>
      <c r="F1479" s="5"/>
      <c r="G1479" s="5"/>
      <c r="H1479" s="5"/>
      <c r="I1479" s="5"/>
      <c r="J1479" s="5"/>
      <c r="K1479" s="5"/>
      <c r="L1479" s="129"/>
      <c r="M1479" s="129"/>
      <c r="N1479" s="387"/>
      <c r="O1479" s="379"/>
      <c r="P1479" s="379"/>
      <c r="Q1479" s="379"/>
      <c r="R1479" s="379"/>
      <c r="S1479" s="379"/>
      <c r="T1479" s="379"/>
      <c r="U1479" s="105"/>
      <c r="V1479" s="105"/>
      <c r="W1479" s="105"/>
      <c r="X1479" s="10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c r="BT1479" s="5"/>
      <c r="BU1479" s="5"/>
    </row>
    <row r="1480" spans="1:73" x14ac:dyDescent="0.25">
      <c r="A1480" s="5"/>
      <c r="B1480" s="5"/>
      <c r="C1480" s="5"/>
      <c r="D1480" s="5"/>
      <c r="E1480" s="5"/>
      <c r="F1480" s="5"/>
      <c r="G1480" s="5"/>
      <c r="H1480" s="5"/>
      <c r="I1480" s="5"/>
      <c r="J1480" s="5"/>
      <c r="K1480" s="5"/>
      <c r="L1480" s="129"/>
      <c r="M1480" s="129"/>
      <c r="N1480" s="387"/>
      <c r="O1480" s="379"/>
      <c r="P1480" s="379"/>
      <c r="Q1480" s="379"/>
      <c r="R1480" s="379"/>
      <c r="S1480" s="379"/>
      <c r="T1480" s="379"/>
      <c r="U1480" s="105"/>
      <c r="V1480" s="105"/>
      <c r="W1480" s="105"/>
      <c r="X1480" s="10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c r="BT1480" s="5"/>
      <c r="BU1480" s="5"/>
    </row>
    <row r="1481" spans="1:73" x14ac:dyDescent="0.25">
      <c r="A1481" s="5"/>
      <c r="B1481" s="5"/>
      <c r="C1481" s="5"/>
      <c r="D1481" s="5"/>
      <c r="E1481" s="5"/>
      <c r="F1481" s="5"/>
      <c r="G1481" s="5"/>
      <c r="H1481" s="5"/>
      <c r="I1481" s="5"/>
      <c r="J1481" s="5"/>
      <c r="K1481" s="5"/>
      <c r="L1481" s="129"/>
      <c r="M1481" s="129"/>
      <c r="N1481" s="387"/>
      <c r="O1481" s="379"/>
      <c r="P1481" s="379"/>
      <c r="Q1481" s="379"/>
      <c r="R1481" s="379"/>
      <c r="S1481" s="379"/>
      <c r="T1481" s="379"/>
      <c r="U1481" s="105"/>
      <c r="V1481" s="105"/>
      <c r="W1481" s="105"/>
      <c r="X1481" s="10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c r="BT1481" s="5"/>
      <c r="BU1481" s="5"/>
    </row>
    <row r="1482" spans="1:73" x14ac:dyDescent="0.25">
      <c r="A1482" s="5"/>
      <c r="B1482" s="5"/>
      <c r="C1482" s="5"/>
      <c r="D1482" s="5"/>
      <c r="E1482" s="5"/>
      <c r="F1482" s="5"/>
      <c r="G1482" s="5"/>
      <c r="H1482" s="5"/>
      <c r="I1482" s="5"/>
      <c r="J1482" s="5"/>
      <c r="K1482" s="5"/>
      <c r="L1482" s="129"/>
      <c r="M1482" s="129"/>
      <c r="N1482" s="387"/>
      <c r="O1482" s="379"/>
      <c r="P1482" s="379"/>
      <c r="Q1482" s="379"/>
      <c r="R1482" s="379"/>
      <c r="S1482" s="379"/>
      <c r="T1482" s="379"/>
      <c r="U1482" s="105"/>
      <c r="V1482" s="105"/>
      <c r="W1482" s="105"/>
      <c r="X1482" s="10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c r="BT1482" s="5"/>
      <c r="BU1482" s="5"/>
    </row>
    <row r="1483" spans="1:73" x14ac:dyDescent="0.25">
      <c r="A1483" s="5"/>
      <c r="B1483" s="5"/>
      <c r="C1483" s="5"/>
      <c r="D1483" s="5"/>
      <c r="E1483" s="5"/>
      <c r="F1483" s="5"/>
      <c r="G1483" s="5"/>
      <c r="H1483" s="5"/>
      <c r="I1483" s="5"/>
      <c r="J1483" s="5"/>
      <c r="K1483" s="5"/>
      <c r="L1483" s="129"/>
      <c r="M1483" s="129"/>
      <c r="N1483" s="387"/>
      <c r="O1483" s="379"/>
      <c r="P1483" s="379"/>
      <c r="Q1483" s="379"/>
      <c r="R1483" s="379"/>
      <c r="S1483" s="379"/>
      <c r="T1483" s="379"/>
      <c r="U1483" s="105"/>
      <c r="V1483" s="105"/>
      <c r="W1483" s="105"/>
      <c r="X1483" s="10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c r="BT1483" s="5"/>
      <c r="BU1483" s="5"/>
    </row>
    <row r="1484" spans="1:73" x14ac:dyDescent="0.25">
      <c r="A1484" s="5"/>
      <c r="B1484" s="5"/>
      <c r="C1484" s="5"/>
      <c r="D1484" s="5"/>
      <c r="E1484" s="5"/>
      <c r="F1484" s="5"/>
      <c r="G1484" s="5"/>
      <c r="H1484" s="5"/>
      <c r="I1484" s="5"/>
      <c r="J1484" s="5"/>
      <c r="K1484" s="5"/>
      <c r="L1484" s="129"/>
      <c r="M1484" s="129"/>
      <c r="N1484" s="387"/>
      <c r="O1484" s="379"/>
      <c r="P1484" s="379"/>
      <c r="Q1484" s="379"/>
      <c r="R1484" s="379"/>
      <c r="S1484" s="379"/>
      <c r="T1484" s="379"/>
      <c r="U1484" s="105"/>
      <c r="V1484" s="105"/>
      <c r="W1484" s="105"/>
      <c r="X1484" s="10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c r="BT1484" s="5"/>
      <c r="BU1484" s="5"/>
    </row>
    <row r="1485" spans="1:73" x14ac:dyDescent="0.25">
      <c r="A1485" s="5"/>
      <c r="B1485" s="5"/>
      <c r="C1485" s="5"/>
      <c r="D1485" s="5"/>
      <c r="E1485" s="5"/>
      <c r="F1485" s="5"/>
      <c r="G1485" s="5"/>
      <c r="H1485" s="5"/>
      <c r="I1485" s="5"/>
      <c r="J1485" s="5"/>
      <c r="K1485" s="5"/>
      <c r="L1485" s="129"/>
      <c r="M1485" s="129"/>
      <c r="N1485" s="387"/>
      <c r="O1485" s="379"/>
      <c r="P1485" s="379"/>
      <c r="Q1485" s="379"/>
      <c r="R1485" s="379"/>
      <c r="S1485" s="379"/>
      <c r="T1485" s="379"/>
      <c r="U1485" s="105"/>
      <c r="V1485" s="105"/>
      <c r="W1485" s="105"/>
      <c r="X1485" s="10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c r="BT1485" s="5"/>
      <c r="BU1485" s="5"/>
    </row>
    <row r="1486" spans="1:73" x14ac:dyDescent="0.25">
      <c r="A1486" s="5"/>
      <c r="B1486" s="5"/>
      <c r="C1486" s="5"/>
      <c r="D1486" s="5"/>
      <c r="E1486" s="5"/>
      <c r="F1486" s="5"/>
      <c r="G1486" s="5"/>
      <c r="H1486" s="5"/>
      <c r="I1486" s="5"/>
      <c r="J1486" s="5"/>
      <c r="K1486" s="5"/>
      <c r="L1486" s="129"/>
      <c r="M1486" s="129"/>
      <c r="N1486" s="387"/>
      <c r="O1486" s="379"/>
      <c r="P1486" s="379"/>
      <c r="Q1486" s="379"/>
      <c r="R1486" s="379"/>
      <c r="S1486" s="379"/>
      <c r="T1486" s="379"/>
      <c r="U1486" s="105"/>
      <c r="V1486" s="105"/>
      <c r="W1486" s="105"/>
      <c r="X1486" s="10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c r="BT1486" s="5"/>
      <c r="BU1486" s="5"/>
    </row>
    <row r="1487" spans="1:73" x14ac:dyDescent="0.25">
      <c r="A1487" s="5"/>
      <c r="B1487" s="5"/>
      <c r="C1487" s="5"/>
      <c r="D1487" s="5"/>
      <c r="E1487" s="5"/>
      <c r="F1487" s="5"/>
      <c r="G1487" s="5"/>
      <c r="H1487" s="5"/>
      <c r="I1487" s="5"/>
      <c r="J1487" s="5"/>
      <c r="K1487" s="5"/>
      <c r="L1487" s="129"/>
      <c r="M1487" s="129"/>
      <c r="N1487" s="387"/>
      <c r="O1487" s="379"/>
      <c r="P1487" s="379"/>
      <c r="Q1487" s="379"/>
      <c r="R1487" s="379"/>
      <c r="S1487" s="379"/>
      <c r="T1487" s="379"/>
      <c r="U1487" s="105"/>
      <c r="V1487" s="105"/>
      <c r="W1487" s="105"/>
      <c r="X1487" s="10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c r="BT1487" s="5"/>
      <c r="BU1487" s="5"/>
    </row>
    <row r="1488" spans="1:73" x14ac:dyDescent="0.25">
      <c r="A1488" s="5"/>
      <c r="B1488" s="5"/>
      <c r="C1488" s="5"/>
      <c r="D1488" s="5"/>
      <c r="E1488" s="5"/>
      <c r="F1488" s="5"/>
      <c r="G1488" s="5"/>
      <c r="H1488" s="5"/>
      <c r="I1488" s="5"/>
      <c r="J1488" s="5"/>
      <c r="K1488" s="5"/>
      <c r="L1488" s="129"/>
      <c r="M1488" s="129"/>
      <c r="N1488" s="387"/>
      <c r="O1488" s="379"/>
      <c r="P1488" s="379"/>
      <c r="Q1488" s="379"/>
      <c r="R1488" s="379"/>
      <c r="S1488" s="379"/>
      <c r="T1488" s="379"/>
      <c r="U1488" s="105"/>
      <c r="V1488" s="105"/>
      <c r="W1488" s="105"/>
      <c r="X1488" s="10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c r="BT1488" s="5"/>
      <c r="BU1488" s="5"/>
    </row>
    <row r="1489" spans="1:73" x14ac:dyDescent="0.25">
      <c r="A1489" s="5"/>
      <c r="B1489" s="5"/>
      <c r="C1489" s="5"/>
      <c r="D1489" s="5"/>
      <c r="E1489" s="5"/>
      <c r="F1489" s="5"/>
      <c r="G1489" s="5"/>
      <c r="H1489" s="5"/>
      <c r="I1489" s="5"/>
      <c r="J1489" s="5"/>
      <c r="K1489" s="5"/>
      <c r="L1489" s="129"/>
      <c r="M1489" s="129"/>
      <c r="N1489" s="387"/>
      <c r="O1489" s="379"/>
      <c r="P1489" s="379"/>
      <c r="Q1489" s="379"/>
      <c r="R1489" s="379"/>
      <c r="S1489" s="379"/>
      <c r="T1489" s="379"/>
      <c r="U1489" s="105"/>
      <c r="V1489" s="105"/>
      <c r="W1489" s="105"/>
      <c r="X1489" s="10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c r="BT1489" s="5"/>
      <c r="BU1489" s="5"/>
    </row>
    <row r="1490" spans="1:73" x14ac:dyDescent="0.25">
      <c r="A1490" s="5"/>
      <c r="B1490" s="5"/>
      <c r="C1490" s="5"/>
      <c r="D1490" s="5"/>
      <c r="E1490" s="5"/>
      <c r="F1490" s="5"/>
      <c r="G1490" s="5"/>
      <c r="H1490" s="5"/>
      <c r="I1490" s="5"/>
      <c r="J1490" s="5"/>
      <c r="K1490" s="5"/>
      <c r="L1490" s="129"/>
      <c r="M1490" s="129"/>
      <c r="N1490" s="387"/>
      <c r="O1490" s="379"/>
      <c r="P1490" s="379"/>
      <c r="Q1490" s="379"/>
      <c r="R1490" s="379"/>
      <c r="S1490" s="379"/>
      <c r="T1490" s="379"/>
      <c r="U1490" s="105"/>
      <c r="V1490" s="105"/>
      <c r="W1490" s="105"/>
      <c r="X1490" s="10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c r="BT1490" s="5"/>
      <c r="BU1490" s="5"/>
    </row>
    <row r="1491" spans="1:73" x14ac:dyDescent="0.25">
      <c r="A1491" s="5"/>
      <c r="B1491" s="5"/>
      <c r="C1491" s="5"/>
      <c r="D1491" s="5"/>
      <c r="E1491" s="5"/>
      <c r="F1491" s="5"/>
      <c r="G1491" s="5"/>
      <c r="H1491" s="5"/>
      <c r="I1491" s="5"/>
      <c r="J1491" s="5"/>
      <c r="K1491" s="5"/>
      <c r="L1491" s="129"/>
      <c r="M1491" s="129"/>
      <c r="N1491" s="387"/>
      <c r="O1491" s="379"/>
      <c r="P1491" s="379"/>
      <c r="Q1491" s="379"/>
      <c r="R1491" s="379"/>
      <c r="S1491" s="379"/>
      <c r="T1491" s="379"/>
      <c r="U1491" s="105"/>
      <c r="V1491" s="105"/>
      <c r="W1491" s="105"/>
      <c r="X1491" s="10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c r="BT1491" s="5"/>
      <c r="BU1491" s="5"/>
    </row>
    <row r="1492" spans="1:73" x14ac:dyDescent="0.25">
      <c r="A1492" s="5"/>
      <c r="B1492" s="5"/>
      <c r="C1492" s="5"/>
      <c r="D1492" s="5"/>
      <c r="E1492" s="5"/>
      <c r="F1492" s="5"/>
      <c r="G1492" s="5"/>
      <c r="H1492" s="5"/>
      <c r="I1492" s="5"/>
      <c r="J1492" s="5"/>
      <c r="K1492" s="5"/>
      <c r="L1492" s="129"/>
      <c r="M1492" s="129"/>
      <c r="N1492" s="387"/>
      <c r="O1492" s="379"/>
      <c r="P1492" s="379"/>
      <c r="Q1492" s="379"/>
      <c r="R1492" s="379"/>
      <c r="S1492" s="379"/>
      <c r="T1492" s="379"/>
      <c r="U1492" s="105"/>
      <c r="V1492" s="105"/>
      <c r="W1492" s="105"/>
      <c r="X1492" s="10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c r="BT1492" s="5"/>
      <c r="BU1492" s="5"/>
    </row>
    <row r="1493" spans="1:73" x14ac:dyDescent="0.25">
      <c r="A1493" s="5"/>
      <c r="B1493" s="5"/>
      <c r="C1493" s="5"/>
      <c r="D1493" s="5"/>
      <c r="E1493" s="5"/>
      <c r="F1493" s="5"/>
      <c r="G1493" s="5"/>
      <c r="H1493" s="5"/>
      <c r="I1493" s="5"/>
      <c r="J1493" s="5"/>
      <c r="K1493" s="5"/>
      <c r="L1493" s="129"/>
      <c r="M1493" s="129"/>
      <c r="N1493" s="387"/>
      <c r="O1493" s="379"/>
      <c r="P1493" s="379"/>
      <c r="Q1493" s="379"/>
      <c r="R1493" s="379"/>
      <c r="S1493" s="379"/>
      <c r="T1493" s="379"/>
      <c r="U1493" s="105"/>
      <c r="V1493" s="105"/>
      <c r="W1493" s="105"/>
      <c r="X1493" s="10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c r="BT1493" s="5"/>
      <c r="BU1493" s="5"/>
    </row>
    <row r="1494" spans="1:73" x14ac:dyDescent="0.25">
      <c r="A1494" s="5"/>
      <c r="B1494" s="5"/>
      <c r="C1494" s="5"/>
      <c r="D1494" s="5"/>
      <c r="E1494" s="5"/>
      <c r="F1494" s="5"/>
      <c r="G1494" s="5"/>
      <c r="H1494" s="5"/>
      <c r="I1494" s="5"/>
      <c r="J1494" s="5"/>
      <c r="K1494" s="5"/>
      <c r="L1494" s="129"/>
      <c r="M1494" s="129"/>
      <c r="N1494" s="387"/>
      <c r="O1494" s="379"/>
      <c r="P1494" s="379"/>
      <c r="Q1494" s="379"/>
      <c r="R1494" s="379"/>
      <c r="S1494" s="379"/>
      <c r="T1494" s="379"/>
      <c r="U1494" s="105"/>
      <c r="V1494" s="105"/>
      <c r="W1494" s="105"/>
      <c r="X1494" s="10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c r="BT1494" s="5"/>
      <c r="BU1494" s="5"/>
    </row>
    <row r="1495" spans="1:73" x14ac:dyDescent="0.25">
      <c r="A1495" s="5"/>
      <c r="B1495" s="5"/>
      <c r="C1495" s="5"/>
      <c r="D1495" s="5"/>
      <c r="E1495" s="5"/>
      <c r="F1495" s="5"/>
      <c r="G1495" s="5"/>
      <c r="H1495" s="5"/>
      <c r="I1495" s="5"/>
      <c r="J1495" s="5"/>
      <c r="K1495" s="5"/>
      <c r="L1495" s="129"/>
      <c r="M1495" s="129"/>
      <c r="N1495" s="387"/>
      <c r="O1495" s="379"/>
      <c r="P1495" s="379"/>
      <c r="Q1495" s="379"/>
      <c r="R1495" s="379"/>
      <c r="S1495" s="379"/>
      <c r="T1495" s="379"/>
      <c r="U1495" s="105"/>
      <c r="V1495" s="105"/>
      <c r="W1495" s="105"/>
      <c r="X1495" s="10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c r="BT1495" s="5"/>
      <c r="BU1495" s="5"/>
    </row>
    <row r="1496" spans="1:73" x14ac:dyDescent="0.25">
      <c r="A1496" s="5"/>
      <c r="B1496" s="5"/>
      <c r="C1496" s="5"/>
      <c r="D1496" s="5"/>
      <c r="E1496" s="5"/>
      <c r="F1496" s="5"/>
      <c r="G1496" s="5"/>
      <c r="H1496" s="5"/>
      <c r="I1496" s="5"/>
      <c r="J1496" s="5"/>
      <c r="K1496" s="5"/>
      <c r="L1496" s="129"/>
      <c r="M1496" s="129"/>
      <c r="N1496" s="387"/>
      <c r="O1496" s="379"/>
      <c r="P1496" s="379"/>
      <c r="Q1496" s="379"/>
      <c r="R1496" s="379"/>
      <c r="S1496" s="379"/>
      <c r="T1496" s="379"/>
      <c r="U1496" s="105"/>
      <c r="V1496" s="105"/>
      <c r="W1496" s="105"/>
      <c r="X1496" s="10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c r="BT1496" s="5"/>
      <c r="BU1496" s="5"/>
    </row>
    <row r="1497" spans="1:73" x14ac:dyDescent="0.25">
      <c r="A1497" s="5"/>
      <c r="B1497" s="5"/>
      <c r="C1497" s="5"/>
      <c r="D1497" s="5"/>
      <c r="E1497" s="5"/>
      <c r="F1497" s="5"/>
      <c r="G1497" s="5"/>
      <c r="H1497" s="5"/>
      <c r="I1497" s="5"/>
      <c r="J1497" s="5"/>
      <c r="K1497" s="5"/>
      <c r="L1497" s="129"/>
      <c r="M1497" s="129"/>
      <c r="N1497" s="387"/>
      <c r="O1497" s="379"/>
      <c r="P1497" s="379"/>
      <c r="Q1497" s="379"/>
      <c r="R1497" s="379"/>
      <c r="S1497" s="379"/>
      <c r="T1497" s="379"/>
      <c r="U1497" s="105"/>
      <c r="V1497" s="105"/>
      <c r="W1497" s="105"/>
      <c r="X1497" s="10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c r="BT1497" s="5"/>
      <c r="BU1497" s="5"/>
    </row>
    <row r="1498" spans="1:73" x14ac:dyDescent="0.25">
      <c r="A1498" s="5"/>
      <c r="B1498" s="5"/>
      <c r="C1498" s="5"/>
      <c r="D1498" s="5"/>
      <c r="E1498" s="5"/>
      <c r="F1498" s="5"/>
      <c r="G1498" s="5"/>
      <c r="H1498" s="5"/>
      <c r="I1498" s="5"/>
      <c r="J1498" s="5"/>
      <c r="K1498" s="5"/>
      <c r="L1498" s="129"/>
      <c r="M1498" s="129"/>
      <c r="N1498" s="387"/>
      <c r="O1498" s="379"/>
      <c r="P1498" s="379"/>
      <c r="Q1498" s="379"/>
      <c r="R1498" s="379"/>
      <c r="S1498" s="379"/>
      <c r="T1498" s="379"/>
      <c r="U1498" s="105"/>
      <c r="V1498" s="105"/>
      <c r="W1498" s="105"/>
      <c r="X1498" s="10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c r="BT1498" s="5"/>
      <c r="BU1498" s="5"/>
    </row>
    <row r="1499" spans="1:73" x14ac:dyDescent="0.25">
      <c r="A1499" s="5"/>
      <c r="B1499" s="5"/>
      <c r="C1499" s="5"/>
      <c r="D1499" s="5"/>
      <c r="E1499" s="5"/>
      <c r="F1499" s="5"/>
      <c r="G1499" s="5"/>
      <c r="H1499" s="5"/>
      <c r="I1499" s="5"/>
      <c r="J1499" s="5"/>
      <c r="K1499" s="5"/>
      <c r="L1499" s="129"/>
      <c r="M1499" s="129"/>
      <c r="N1499" s="387"/>
      <c r="O1499" s="379"/>
      <c r="P1499" s="379"/>
      <c r="Q1499" s="379"/>
      <c r="R1499" s="379"/>
      <c r="S1499" s="379"/>
      <c r="T1499" s="379"/>
      <c r="U1499" s="105"/>
      <c r="V1499" s="105"/>
      <c r="W1499" s="105"/>
      <c r="X1499" s="10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c r="BT1499" s="5"/>
      <c r="BU1499" s="5"/>
    </row>
    <row r="1500" spans="1:73" x14ac:dyDescent="0.25">
      <c r="A1500" s="5"/>
      <c r="B1500" s="5"/>
      <c r="C1500" s="5"/>
      <c r="D1500" s="5"/>
      <c r="E1500" s="5"/>
      <c r="F1500" s="5"/>
      <c r="G1500" s="5"/>
      <c r="H1500" s="5"/>
      <c r="I1500" s="5"/>
      <c r="J1500" s="5"/>
      <c r="K1500" s="5"/>
      <c r="L1500" s="129"/>
      <c r="M1500" s="129"/>
      <c r="N1500" s="387"/>
      <c r="O1500" s="379"/>
      <c r="P1500" s="379"/>
      <c r="Q1500" s="379"/>
      <c r="R1500" s="379"/>
      <c r="S1500" s="379"/>
      <c r="T1500" s="379"/>
      <c r="U1500" s="105"/>
      <c r="V1500" s="105"/>
      <c r="W1500" s="105"/>
      <c r="X1500" s="10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c r="BT1500" s="5"/>
      <c r="BU1500" s="5"/>
    </row>
    <row r="1501" spans="1:73" x14ac:dyDescent="0.25">
      <c r="A1501" s="5"/>
      <c r="B1501" s="5"/>
      <c r="C1501" s="5"/>
      <c r="D1501" s="5"/>
      <c r="E1501" s="5"/>
      <c r="F1501" s="5"/>
      <c r="G1501" s="5"/>
      <c r="H1501" s="5"/>
      <c r="I1501" s="5"/>
      <c r="J1501" s="5"/>
      <c r="K1501" s="5"/>
      <c r="L1501" s="129"/>
      <c r="M1501" s="129"/>
      <c r="N1501" s="387"/>
      <c r="O1501" s="379"/>
      <c r="P1501" s="379"/>
      <c r="Q1501" s="379"/>
      <c r="R1501" s="379"/>
      <c r="S1501" s="379"/>
      <c r="T1501" s="379"/>
      <c r="U1501" s="105"/>
      <c r="V1501" s="105"/>
      <c r="W1501" s="105"/>
      <c r="X1501" s="10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c r="BT1501" s="5"/>
      <c r="BU1501" s="5"/>
    </row>
    <row r="1502" spans="1:73" x14ac:dyDescent="0.25">
      <c r="A1502" s="5"/>
      <c r="B1502" s="5"/>
      <c r="C1502" s="5"/>
      <c r="D1502" s="5"/>
      <c r="E1502" s="5"/>
      <c r="F1502" s="5"/>
      <c r="G1502" s="5"/>
      <c r="H1502" s="5"/>
      <c r="I1502" s="5"/>
      <c r="J1502" s="5"/>
      <c r="K1502" s="5"/>
      <c r="L1502" s="129"/>
      <c r="M1502" s="129"/>
      <c r="N1502" s="387"/>
      <c r="O1502" s="379"/>
      <c r="P1502" s="379"/>
      <c r="Q1502" s="379"/>
      <c r="R1502" s="379"/>
      <c r="S1502" s="379"/>
      <c r="T1502" s="379"/>
      <c r="U1502" s="105"/>
      <c r="V1502" s="105"/>
      <c r="W1502" s="105"/>
      <c r="X1502" s="10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c r="BT1502" s="5"/>
      <c r="BU1502" s="5"/>
    </row>
    <row r="1503" spans="1:73" x14ac:dyDescent="0.25">
      <c r="A1503" s="5"/>
      <c r="B1503" s="5"/>
      <c r="C1503" s="5"/>
      <c r="D1503" s="5"/>
      <c r="E1503" s="5"/>
      <c r="F1503" s="5"/>
      <c r="G1503" s="5"/>
      <c r="H1503" s="5"/>
      <c r="I1503" s="5"/>
      <c r="J1503" s="5"/>
      <c r="K1503" s="5"/>
      <c r="L1503" s="129"/>
      <c r="M1503" s="129"/>
      <c r="N1503" s="387"/>
      <c r="O1503" s="379"/>
      <c r="P1503" s="379"/>
      <c r="Q1503" s="379"/>
      <c r="R1503" s="379"/>
      <c r="S1503" s="379"/>
      <c r="T1503" s="379"/>
      <c r="U1503" s="105"/>
      <c r="V1503" s="105"/>
      <c r="W1503" s="105"/>
      <c r="X1503" s="10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c r="BU1503" s="5"/>
    </row>
    <row r="1504" spans="1:73" x14ac:dyDescent="0.25">
      <c r="A1504" s="5"/>
      <c r="B1504" s="5"/>
      <c r="C1504" s="5"/>
      <c r="D1504" s="5"/>
      <c r="E1504" s="5"/>
      <c r="F1504" s="5"/>
      <c r="G1504" s="5"/>
      <c r="H1504" s="5"/>
      <c r="I1504" s="5"/>
      <c r="J1504" s="5"/>
      <c r="K1504" s="5"/>
      <c r="L1504" s="129"/>
      <c r="M1504" s="129"/>
      <c r="N1504" s="387"/>
      <c r="O1504" s="379"/>
      <c r="P1504" s="379"/>
      <c r="Q1504" s="379"/>
      <c r="R1504" s="379"/>
      <c r="S1504" s="379"/>
      <c r="T1504" s="379"/>
      <c r="U1504" s="105"/>
      <c r="V1504" s="105"/>
      <c r="W1504" s="105"/>
      <c r="X1504" s="10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c r="BT1504" s="5"/>
      <c r="BU1504" s="5"/>
    </row>
    <row r="1505" spans="1:73" x14ac:dyDescent="0.25">
      <c r="A1505" s="5"/>
      <c r="B1505" s="5"/>
      <c r="C1505" s="5"/>
      <c r="D1505" s="5"/>
      <c r="E1505" s="5"/>
      <c r="F1505" s="5"/>
      <c r="G1505" s="5"/>
      <c r="H1505" s="5"/>
      <c r="I1505" s="5"/>
      <c r="J1505" s="5"/>
      <c r="K1505" s="5"/>
      <c r="L1505" s="129"/>
      <c r="M1505" s="129"/>
      <c r="N1505" s="387"/>
      <c r="O1505" s="379"/>
      <c r="P1505" s="379"/>
      <c r="Q1505" s="379"/>
      <c r="R1505" s="379"/>
      <c r="S1505" s="379"/>
      <c r="T1505" s="379"/>
      <c r="U1505" s="105"/>
      <c r="V1505" s="105"/>
      <c r="W1505" s="105"/>
      <c r="X1505" s="10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c r="BT1505" s="5"/>
      <c r="BU1505" s="5"/>
    </row>
    <row r="1506" spans="1:73" x14ac:dyDescent="0.25">
      <c r="A1506" s="5"/>
      <c r="B1506" s="5"/>
      <c r="C1506" s="5"/>
      <c r="D1506" s="5"/>
      <c r="E1506" s="5"/>
      <c r="F1506" s="5"/>
      <c r="G1506" s="5"/>
      <c r="H1506" s="5"/>
      <c r="I1506" s="5"/>
      <c r="J1506" s="5"/>
      <c r="K1506" s="5"/>
      <c r="L1506" s="129"/>
      <c r="M1506" s="129"/>
      <c r="N1506" s="387"/>
      <c r="O1506" s="379"/>
      <c r="P1506" s="379"/>
      <c r="Q1506" s="379"/>
      <c r="R1506" s="379"/>
      <c r="S1506" s="379"/>
      <c r="T1506" s="379"/>
      <c r="U1506" s="105"/>
      <c r="V1506" s="105"/>
      <c r="W1506" s="105"/>
      <c r="X1506" s="10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c r="BT1506" s="5"/>
      <c r="BU1506" s="5"/>
    </row>
    <row r="1507" spans="1:73" x14ac:dyDescent="0.25">
      <c r="A1507" s="5"/>
      <c r="B1507" s="5"/>
      <c r="C1507" s="5"/>
      <c r="D1507" s="5"/>
      <c r="E1507" s="5"/>
      <c r="F1507" s="5"/>
      <c r="G1507" s="5"/>
      <c r="H1507" s="5"/>
      <c r="I1507" s="5"/>
      <c r="J1507" s="5"/>
      <c r="K1507" s="5"/>
      <c r="L1507" s="129"/>
      <c r="M1507" s="129"/>
      <c r="N1507" s="387"/>
      <c r="O1507" s="379"/>
      <c r="P1507" s="379"/>
      <c r="Q1507" s="379"/>
      <c r="R1507" s="379"/>
      <c r="S1507" s="379"/>
      <c r="T1507" s="379"/>
      <c r="U1507" s="105"/>
      <c r="V1507" s="105"/>
      <c r="W1507" s="105"/>
      <c r="X1507" s="10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c r="BT1507" s="5"/>
      <c r="BU1507" s="5"/>
    </row>
    <row r="1508" spans="1:73" x14ac:dyDescent="0.25">
      <c r="A1508" s="5"/>
      <c r="B1508" s="5"/>
      <c r="C1508" s="5"/>
      <c r="D1508" s="5"/>
      <c r="E1508" s="5"/>
      <c r="F1508" s="5"/>
      <c r="G1508" s="5"/>
      <c r="H1508" s="5"/>
      <c r="I1508" s="5"/>
      <c r="J1508" s="5"/>
      <c r="K1508" s="5"/>
      <c r="L1508" s="129"/>
      <c r="M1508" s="129"/>
      <c r="N1508" s="387"/>
      <c r="O1508" s="379"/>
      <c r="P1508" s="379"/>
      <c r="Q1508" s="379"/>
      <c r="R1508" s="379"/>
      <c r="S1508" s="379"/>
      <c r="T1508" s="379"/>
      <c r="U1508" s="105"/>
      <c r="V1508" s="105"/>
      <c r="W1508" s="105"/>
      <c r="X1508" s="10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c r="BT1508" s="5"/>
      <c r="BU1508" s="5"/>
    </row>
    <row r="1509" spans="1:73" x14ac:dyDescent="0.25">
      <c r="A1509" s="5"/>
      <c r="B1509" s="5"/>
      <c r="C1509" s="5"/>
      <c r="D1509" s="5"/>
      <c r="E1509" s="5"/>
      <c r="F1509" s="5"/>
      <c r="G1509" s="5"/>
      <c r="H1509" s="5"/>
      <c r="I1509" s="5"/>
      <c r="J1509" s="5"/>
      <c r="K1509" s="5"/>
      <c r="L1509" s="129"/>
      <c r="M1509" s="129"/>
      <c r="N1509" s="387"/>
      <c r="O1509" s="379"/>
      <c r="P1509" s="379"/>
      <c r="Q1509" s="379"/>
      <c r="R1509" s="379"/>
      <c r="S1509" s="379"/>
      <c r="T1509" s="379"/>
      <c r="U1509" s="105"/>
      <c r="V1509" s="105"/>
      <c r="W1509" s="105"/>
      <c r="X1509" s="10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c r="BT1509" s="5"/>
      <c r="BU1509" s="5"/>
    </row>
    <row r="1510" spans="1:73" x14ac:dyDescent="0.25">
      <c r="A1510" s="5"/>
      <c r="B1510" s="5"/>
      <c r="C1510" s="5"/>
      <c r="D1510" s="5"/>
      <c r="E1510" s="5"/>
      <c r="F1510" s="5"/>
      <c r="G1510" s="5"/>
      <c r="H1510" s="5"/>
      <c r="I1510" s="5"/>
      <c r="J1510" s="5"/>
      <c r="K1510" s="5"/>
      <c r="L1510" s="129"/>
      <c r="M1510" s="129"/>
      <c r="N1510" s="387"/>
      <c r="O1510" s="379"/>
      <c r="P1510" s="379"/>
      <c r="Q1510" s="379"/>
      <c r="R1510" s="379"/>
      <c r="S1510" s="379"/>
      <c r="T1510" s="379"/>
      <c r="U1510" s="105"/>
      <c r="V1510" s="105"/>
      <c r="W1510" s="105"/>
      <c r="X1510" s="10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c r="BT1510" s="5"/>
      <c r="BU1510" s="5"/>
    </row>
    <row r="1511" spans="1:73" x14ac:dyDescent="0.25">
      <c r="A1511" s="5"/>
      <c r="B1511" s="5"/>
      <c r="C1511" s="5"/>
      <c r="D1511" s="5"/>
      <c r="E1511" s="5"/>
      <c r="F1511" s="5"/>
      <c r="G1511" s="5"/>
      <c r="H1511" s="5"/>
      <c r="I1511" s="5"/>
      <c r="J1511" s="5"/>
      <c r="K1511" s="5"/>
      <c r="L1511" s="129"/>
      <c r="M1511" s="129"/>
      <c r="N1511" s="387"/>
      <c r="O1511" s="379"/>
      <c r="P1511" s="379"/>
      <c r="Q1511" s="379"/>
      <c r="R1511" s="379"/>
      <c r="S1511" s="379"/>
      <c r="T1511" s="379"/>
      <c r="U1511" s="105"/>
      <c r="V1511" s="105"/>
      <c r="W1511" s="105"/>
      <c r="X1511" s="10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c r="BT1511" s="5"/>
      <c r="BU1511" s="5"/>
    </row>
    <row r="1512" spans="1:73" x14ac:dyDescent="0.25">
      <c r="A1512" s="5"/>
      <c r="B1512" s="5"/>
      <c r="C1512" s="5"/>
      <c r="D1512" s="5"/>
      <c r="E1512" s="5"/>
      <c r="F1512" s="5"/>
      <c r="G1512" s="5"/>
      <c r="H1512" s="5"/>
      <c r="I1512" s="5"/>
      <c r="J1512" s="5"/>
      <c r="K1512" s="5"/>
      <c r="L1512" s="129"/>
      <c r="M1512" s="129"/>
      <c r="N1512" s="387"/>
      <c r="O1512" s="379"/>
      <c r="P1512" s="379"/>
      <c r="Q1512" s="379"/>
      <c r="R1512" s="379"/>
      <c r="S1512" s="379"/>
      <c r="T1512" s="379"/>
      <c r="U1512" s="105"/>
      <c r="V1512" s="105"/>
      <c r="W1512" s="105"/>
      <c r="X1512" s="10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c r="BT1512" s="5"/>
      <c r="BU1512" s="5"/>
    </row>
    <row r="1513" spans="1:73" x14ac:dyDescent="0.25">
      <c r="A1513" s="5"/>
      <c r="B1513" s="5"/>
      <c r="C1513" s="5"/>
      <c r="D1513" s="5"/>
      <c r="E1513" s="5"/>
      <c r="F1513" s="5"/>
      <c r="G1513" s="5"/>
      <c r="H1513" s="5"/>
      <c r="I1513" s="5"/>
      <c r="J1513" s="5"/>
      <c r="K1513" s="5"/>
      <c r="L1513" s="129"/>
      <c r="M1513" s="129"/>
      <c r="N1513" s="387"/>
      <c r="O1513" s="379"/>
      <c r="P1513" s="379"/>
      <c r="Q1513" s="379"/>
      <c r="R1513" s="379"/>
      <c r="S1513" s="379"/>
      <c r="T1513" s="379"/>
      <c r="U1513" s="105"/>
      <c r="V1513" s="105"/>
      <c r="W1513" s="105"/>
      <c r="X1513" s="10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c r="BT1513" s="5"/>
      <c r="BU1513" s="5"/>
    </row>
    <row r="1514" spans="1:73" x14ac:dyDescent="0.25">
      <c r="A1514" s="5"/>
      <c r="B1514" s="5"/>
      <c r="C1514" s="5"/>
      <c r="D1514" s="5"/>
      <c r="E1514" s="5"/>
      <c r="F1514" s="5"/>
      <c r="G1514" s="5"/>
      <c r="H1514" s="5"/>
      <c r="I1514" s="5"/>
      <c r="J1514" s="5"/>
      <c r="K1514" s="5"/>
      <c r="L1514" s="129"/>
      <c r="M1514" s="129"/>
      <c r="N1514" s="387"/>
      <c r="O1514" s="379"/>
      <c r="P1514" s="379"/>
      <c r="Q1514" s="379"/>
      <c r="R1514" s="379"/>
      <c r="S1514" s="379"/>
      <c r="T1514" s="379"/>
      <c r="U1514" s="105"/>
      <c r="V1514" s="105"/>
      <c r="W1514" s="105"/>
      <c r="X1514" s="10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c r="BT1514" s="5"/>
      <c r="BU1514" s="5"/>
    </row>
    <row r="1515" spans="1:73" x14ac:dyDescent="0.25">
      <c r="A1515" s="5"/>
      <c r="B1515" s="5"/>
      <c r="C1515" s="5"/>
      <c r="D1515" s="5"/>
      <c r="E1515" s="5"/>
      <c r="F1515" s="5"/>
      <c r="G1515" s="5"/>
      <c r="H1515" s="5"/>
      <c r="I1515" s="5"/>
      <c r="J1515" s="5"/>
      <c r="K1515" s="5"/>
      <c r="L1515" s="129"/>
      <c r="M1515" s="129"/>
      <c r="N1515" s="387"/>
      <c r="O1515" s="379"/>
      <c r="P1515" s="379"/>
      <c r="Q1515" s="379"/>
      <c r="R1515" s="379"/>
      <c r="S1515" s="379"/>
      <c r="T1515" s="379"/>
      <c r="U1515" s="105"/>
      <c r="V1515" s="105"/>
      <c r="W1515" s="105"/>
      <c r="X1515" s="10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c r="BT1515" s="5"/>
      <c r="BU1515" s="5"/>
    </row>
    <row r="1516" spans="1:73" x14ac:dyDescent="0.25">
      <c r="A1516" s="5"/>
      <c r="B1516" s="5"/>
      <c r="C1516" s="5"/>
      <c r="D1516" s="5"/>
      <c r="E1516" s="5"/>
      <c r="F1516" s="5"/>
      <c r="G1516" s="5"/>
      <c r="H1516" s="5"/>
      <c r="I1516" s="5"/>
      <c r="J1516" s="5"/>
      <c r="K1516" s="5"/>
      <c r="L1516" s="129"/>
      <c r="M1516" s="129"/>
      <c r="N1516" s="387"/>
      <c r="O1516" s="379"/>
      <c r="P1516" s="379"/>
      <c r="Q1516" s="379"/>
      <c r="R1516" s="379"/>
      <c r="S1516" s="379"/>
      <c r="T1516" s="379"/>
      <c r="U1516" s="105"/>
      <c r="V1516" s="105"/>
      <c r="W1516" s="105"/>
      <c r="X1516" s="10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c r="BT1516" s="5"/>
      <c r="BU1516" s="5"/>
    </row>
    <row r="1517" spans="1:73" x14ac:dyDescent="0.25">
      <c r="A1517" s="5"/>
      <c r="B1517" s="5"/>
      <c r="C1517" s="5"/>
      <c r="D1517" s="5"/>
      <c r="E1517" s="5"/>
      <c r="F1517" s="5"/>
      <c r="G1517" s="5"/>
      <c r="H1517" s="5"/>
      <c r="I1517" s="5"/>
      <c r="J1517" s="5"/>
      <c r="K1517" s="5"/>
      <c r="L1517" s="129"/>
      <c r="M1517" s="129"/>
      <c r="N1517" s="387"/>
      <c r="O1517" s="379"/>
      <c r="P1517" s="379"/>
      <c r="Q1517" s="379"/>
      <c r="R1517" s="379"/>
      <c r="S1517" s="379"/>
      <c r="T1517" s="379"/>
      <c r="U1517" s="105"/>
      <c r="V1517" s="105"/>
      <c r="W1517" s="105"/>
      <c r="X1517" s="10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c r="BT1517" s="5"/>
      <c r="BU1517" s="5"/>
    </row>
    <row r="1518" spans="1:73" x14ac:dyDescent="0.25">
      <c r="A1518" s="5"/>
      <c r="B1518" s="5"/>
      <c r="C1518" s="5"/>
      <c r="D1518" s="5"/>
      <c r="E1518" s="5"/>
      <c r="F1518" s="5"/>
      <c r="G1518" s="5"/>
      <c r="H1518" s="5"/>
      <c r="I1518" s="5"/>
      <c r="J1518" s="5"/>
      <c r="K1518" s="5"/>
      <c r="L1518" s="129"/>
      <c r="M1518" s="129"/>
      <c r="N1518" s="387"/>
      <c r="O1518" s="379"/>
      <c r="P1518" s="379"/>
      <c r="Q1518" s="379"/>
      <c r="R1518" s="379"/>
      <c r="S1518" s="379"/>
      <c r="T1518" s="379"/>
      <c r="U1518" s="105"/>
      <c r="V1518" s="105"/>
      <c r="W1518" s="105"/>
      <c r="X1518" s="10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c r="BT1518" s="5"/>
      <c r="BU1518" s="5"/>
    </row>
    <row r="1519" spans="1:73" x14ac:dyDescent="0.25">
      <c r="A1519" s="5"/>
      <c r="B1519" s="5"/>
      <c r="C1519" s="5"/>
      <c r="D1519" s="5"/>
      <c r="E1519" s="5"/>
      <c r="F1519" s="5"/>
      <c r="G1519" s="5"/>
      <c r="H1519" s="5"/>
      <c r="I1519" s="5"/>
      <c r="J1519" s="5"/>
      <c r="K1519" s="5"/>
      <c r="L1519" s="129"/>
      <c r="M1519" s="129"/>
      <c r="N1519" s="387"/>
      <c r="O1519" s="379"/>
      <c r="P1519" s="379"/>
      <c r="Q1519" s="379"/>
      <c r="R1519" s="379"/>
      <c r="S1519" s="379"/>
      <c r="T1519" s="379"/>
      <c r="U1519" s="105"/>
      <c r="V1519" s="105"/>
      <c r="W1519" s="105"/>
      <c r="X1519" s="10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c r="BT1519" s="5"/>
      <c r="BU1519" s="5"/>
    </row>
    <row r="1520" spans="1:73" x14ac:dyDescent="0.25">
      <c r="A1520" s="5"/>
      <c r="B1520" s="5"/>
      <c r="C1520" s="5"/>
      <c r="D1520" s="5"/>
      <c r="E1520" s="5"/>
      <c r="F1520" s="5"/>
      <c r="G1520" s="5"/>
      <c r="H1520" s="5"/>
      <c r="I1520" s="5"/>
      <c r="J1520" s="5"/>
      <c r="K1520" s="5"/>
      <c r="L1520" s="129"/>
      <c r="M1520" s="129"/>
      <c r="N1520" s="387"/>
      <c r="O1520" s="379"/>
      <c r="P1520" s="379"/>
      <c r="Q1520" s="379"/>
      <c r="R1520" s="379"/>
      <c r="S1520" s="379"/>
      <c r="T1520" s="379"/>
      <c r="U1520" s="105"/>
      <c r="V1520" s="105"/>
      <c r="W1520" s="105"/>
      <c r="X1520" s="10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c r="BT1520" s="5"/>
      <c r="BU1520" s="5"/>
    </row>
    <row r="1521" spans="1:73" x14ac:dyDescent="0.25">
      <c r="A1521" s="5"/>
      <c r="B1521" s="5"/>
      <c r="C1521" s="5"/>
      <c r="D1521" s="5"/>
      <c r="E1521" s="5"/>
      <c r="F1521" s="5"/>
      <c r="G1521" s="5"/>
      <c r="H1521" s="5"/>
      <c r="I1521" s="5"/>
      <c r="J1521" s="5"/>
      <c r="K1521" s="5"/>
      <c r="L1521" s="129"/>
      <c r="M1521" s="129"/>
      <c r="N1521" s="387"/>
      <c r="O1521" s="379"/>
      <c r="P1521" s="379"/>
      <c r="Q1521" s="379"/>
      <c r="R1521" s="379"/>
      <c r="S1521" s="379"/>
      <c r="T1521" s="379"/>
      <c r="U1521" s="105"/>
      <c r="V1521" s="105"/>
      <c r="W1521" s="105"/>
      <c r="X1521" s="10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c r="BT1521" s="5"/>
      <c r="BU1521" s="5"/>
    </row>
    <row r="1522" spans="1:73" x14ac:dyDescent="0.25">
      <c r="A1522" s="5"/>
      <c r="B1522" s="5"/>
      <c r="C1522" s="5"/>
      <c r="D1522" s="5"/>
      <c r="E1522" s="5"/>
      <c r="F1522" s="5"/>
      <c r="G1522" s="5"/>
      <c r="H1522" s="5"/>
      <c r="I1522" s="5"/>
      <c r="J1522" s="5"/>
      <c r="K1522" s="5"/>
      <c r="L1522" s="129"/>
      <c r="M1522" s="129"/>
      <c r="N1522" s="387"/>
      <c r="O1522" s="379"/>
      <c r="P1522" s="379"/>
      <c r="Q1522" s="379"/>
      <c r="R1522" s="379"/>
      <c r="S1522" s="379"/>
      <c r="T1522" s="379"/>
      <c r="U1522" s="105"/>
      <c r="V1522" s="105"/>
      <c r="W1522" s="105"/>
      <c r="X1522" s="10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c r="BT1522" s="5"/>
      <c r="BU1522" s="5"/>
    </row>
    <row r="1523" spans="1:73" x14ac:dyDescent="0.25">
      <c r="A1523" s="5"/>
      <c r="B1523" s="5"/>
      <c r="C1523" s="5"/>
      <c r="D1523" s="5"/>
      <c r="E1523" s="5"/>
      <c r="F1523" s="5"/>
      <c r="G1523" s="5"/>
      <c r="H1523" s="5"/>
      <c r="I1523" s="5"/>
      <c r="J1523" s="5"/>
      <c r="K1523" s="5"/>
      <c r="L1523" s="129"/>
      <c r="M1523" s="129"/>
      <c r="N1523" s="387"/>
      <c r="O1523" s="379"/>
      <c r="P1523" s="379"/>
      <c r="Q1523" s="379"/>
      <c r="R1523" s="379"/>
      <c r="S1523" s="379"/>
      <c r="T1523" s="379"/>
      <c r="U1523" s="105"/>
      <c r="V1523" s="105"/>
      <c r="W1523" s="105"/>
      <c r="X1523" s="10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c r="BT1523" s="5"/>
      <c r="BU1523" s="5"/>
    </row>
    <row r="1524" spans="1:73" x14ac:dyDescent="0.25">
      <c r="A1524" s="5"/>
      <c r="B1524" s="5"/>
      <c r="C1524" s="5"/>
      <c r="D1524" s="5"/>
      <c r="E1524" s="5"/>
      <c r="F1524" s="5"/>
      <c r="G1524" s="5"/>
      <c r="H1524" s="5"/>
      <c r="I1524" s="5"/>
      <c r="J1524" s="5"/>
      <c r="K1524" s="5"/>
      <c r="L1524" s="129"/>
      <c r="M1524" s="129"/>
      <c r="N1524" s="387"/>
      <c r="O1524" s="379"/>
      <c r="P1524" s="379"/>
      <c r="Q1524" s="379"/>
      <c r="R1524" s="379"/>
      <c r="S1524" s="379"/>
      <c r="T1524" s="379"/>
      <c r="U1524" s="105"/>
      <c r="V1524" s="105"/>
      <c r="W1524" s="105"/>
      <c r="X1524" s="10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c r="BT1524" s="5"/>
      <c r="BU1524" s="5"/>
    </row>
    <row r="1525" spans="1:73" x14ac:dyDescent="0.25">
      <c r="A1525" s="5"/>
      <c r="B1525" s="5"/>
      <c r="C1525" s="5"/>
      <c r="D1525" s="5"/>
      <c r="E1525" s="5"/>
      <c r="F1525" s="5"/>
      <c r="G1525" s="5"/>
      <c r="H1525" s="5"/>
      <c r="I1525" s="5"/>
      <c r="J1525" s="5"/>
      <c r="K1525" s="5"/>
      <c r="L1525" s="129"/>
      <c r="M1525" s="129"/>
      <c r="N1525" s="387"/>
      <c r="O1525" s="379"/>
      <c r="P1525" s="379"/>
      <c r="Q1525" s="379"/>
      <c r="R1525" s="379"/>
      <c r="S1525" s="379"/>
      <c r="T1525" s="379"/>
      <c r="U1525" s="105"/>
      <c r="V1525" s="105"/>
      <c r="W1525" s="105"/>
      <c r="X1525" s="10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c r="BT1525" s="5"/>
      <c r="BU1525" s="5"/>
    </row>
    <row r="1526" spans="1:73" x14ac:dyDescent="0.25">
      <c r="A1526" s="5"/>
      <c r="B1526" s="5"/>
      <c r="C1526" s="5"/>
      <c r="D1526" s="5"/>
      <c r="E1526" s="5"/>
      <c r="F1526" s="5"/>
      <c r="G1526" s="5"/>
      <c r="H1526" s="5"/>
      <c r="I1526" s="5"/>
      <c r="J1526" s="5"/>
      <c r="K1526" s="5"/>
      <c r="L1526" s="129"/>
      <c r="M1526" s="129"/>
      <c r="N1526" s="387"/>
      <c r="O1526" s="379"/>
      <c r="P1526" s="379"/>
      <c r="Q1526" s="379"/>
      <c r="R1526" s="379"/>
      <c r="S1526" s="379"/>
      <c r="T1526" s="379"/>
      <c r="U1526" s="105"/>
      <c r="V1526" s="105"/>
      <c r="W1526" s="105"/>
      <c r="X1526" s="10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c r="BT1526" s="5"/>
      <c r="BU1526" s="5"/>
    </row>
    <row r="1527" spans="1:73" x14ac:dyDescent="0.25">
      <c r="A1527" s="5"/>
      <c r="B1527" s="5"/>
      <c r="C1527" s="5"/>
      <c r="D1527" s="5"/>
      <c r="E1527" s="5"/>
      <c r="F1527" s="5"/>
      <c r="G1527" s="5"/>
      <c r="H1527" s="5"/>
      <c r="I1527" s="5"/>
      <c r="J1527" s="5"/>
      <c r="K1527" s="5"/>
      <c r="L1527" s="129"/>
      <c r="M1527" s="129"/>
      <c r="N1527" s="387"/>
      <c r="O1527" s="379"/>
      <c r="P1527" s="379"/>
      <c r="Q1527" s="379"/>
      <c r="R1527" s="379"/>
      <c r="S1527" s="379"/>
      <c r="T1527" s="379"/>
      <c r="U1527" s="105"/>
      <c r="V1527" s="105"/>
      <c r="W1527" s="105"/>
      <c r="X1527" s="10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c r="BT1527" s="5"/>
      <c r="BU1527" s="5"/>
    </row>
    <row r="1528" spans="1:73" x14ac:dyDescent="0.25">
      <c r="A1528" s="5"/>
      <c r="B1528" s="5"/>
      <c r="C1528" s="5"/>
      <c r="D1528" s="5"/>
      <c r="E1528" s="5"/>
      <c r="F1528" s="5"/>
      <c r="G1528" s="5"/>
      <c r="H1528" s="5"/>
      <c r="I1528" s="5"/>
      <c r="J1528" s="5"/>
      <c r="K1528" s="5"/>
      <c r="L1528" s="129"/>
      <c r="M1528" s="129"/>
      <c r="N1528" s="387"/>
      <c r="O1528" s="379"/>
      <c r="P1528" s="379"/>
      <c r="Q1528" s="379"/>
      <c r="R1528" s="379"/>
      <c r="S1528" s="379"/>
      <c r="T1528" s="379"/>
      <c r="U1528" s="105"/>
      <c r="V1528" s="105"/>
      <c r="W1528" s="105"/>
      <c r="X1528" s="10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c r="BT1528" s="5"/>
      <c r="BU1528" s="5"/>
    </row>
    <row r="1529" spans="1:73" x14ac:dyDescent="0.25">
      <c r="A1529" s="5"/>
      <c r="B1529" s="5"/>
      <c r="C1529" s="5"/>
      <c r="D1529" s="5"/>
      <c r="E1529" s="5"/>
      <c r="F1529" s="5"/>
      <c r="G1529" s="5"/>
      <c r="H1529" s="5"/>
      <c r="I1529" s="5"/>
      <c r="J1529" s="5"/>
      <c r="K1529" s="5"/>
      <c r="L1529" s="129"/>
      <c r="M1529" s="129"/>
      <c r="N1529" s="387"/>
      <c r="O1529" s="379"/>
      <c r="P1529" s="379"/>
      <c r="Q1529" s="379"/>
      <c r="R1529" s="379"/>
      <c r="S1529" s="379"/>
      <c r="T1529" s="379"/>
      <c r="U1529" s="105"/>
      <c r="V1529" s="105"/>
      <c r="W1529" s="105"/>
      <c r="X1529" s="10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c r="BT1529" s="5"/>
      <c r="BU1529" s="5"/>
    </row>
    <row r="1530" spans="1:73" x14ac:dyDescent="0.25">
      <c r="A1530" s="5"/>
      <c r="B1530" s="5"/>
      <c r="C1530" s="5"/>
      <c r="D1530" s="5"/>
      <c r="E1530" s="5"/>
      <c r="F1530" s="5"/>
      <c r="G1530" s="5"/>
      <c r="H1530" s="5"/>
      <c r="I1530" s="5"/>
      <c r="J1530" s="5"/>
      <c r="K1530" s="5"/>
      <c r="L1530" s="129"/>
      <c r="M1530" s="129"/>
      <c r="N1530" s="387"/>
      <c r="O1530" s="379"/>
      <c r="P1530" s="379"/>
      <c r="Q1530" s="379"/>
      <c r="R1530" s="379"/>
      <c r="S1530" s="379"/>
      <c r="T1530" s="379"/>
      <c r="U1530" s="105"/>
      <c r="V1530" s="105"/>
      <c r="W1530" s="105"/>
      <c r="X1530" s="10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c r="BT1530" s="5"/>
      <c r="BU1530" s="5"/>
    </row>
    <row r="1531" spans="1:73" x14ac:dyDescent="0.25">
      <c r="A1531" s="5"/>
      <c r="B1531" s="5"/>
      <c r="C1531" s="5"/>
      <c r="D1531" s="5"/>
      <c r="E1531" s="5"/>
      <c r="F1531" s="5"/>
      <c r="G1531" s="5"/>
      <c r="H1531" s="5"/>
      <c r="I1531" s="5"/>
      <c r="J1531" s="5"/>
      <c r="K1531" s="5"/>
      <c r="L1531" s="129"/>
      <c r="M1531" s="129"/>
      <c r="N1531" s="387"/>
      <c r="O1531" s="379"/>
      <c r="P1531" s="379"/>
      <c r="Q1531" s="379"/>
      <c r="R1531" s="379"/>
      <c r="S1531" s="379"/>
      <c r="T1531" s="379"/>
      <c r="U1531" s="105"/>
      <c r="V1531" s="105"/>
      <c r="W1531" s="105"/>
      <c r="X1531" s="10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c r="BT1531" s="5"/>
      <c r="BU1531" s="5"/>
    </row>
    <row r="1532" spans="1:73" x14ac:dyDescent="0.25">
      <c r="A1532" s="5"/>
      <c r="B1532" s="5"/>
      <c r="C1532" s="5"/>
      <c r="D1532" s="5"/>
      <c r="E1532" s="5"/>
      <c r="F1532" s="5"/>
      <c r="G1532" s="5"/>
      <c r="H1532" s="5"/>
      <c r="I1532" s="5"/>
      <c r="J1532" s="5"/>
      <c r="K1532" s="5"/>
      <c r="L1532" s="129"/>
      <c r="M1532" s="129"/>
      <c r="N1532" s="387"/>
      <c r="O1532" s="379"/>
      <c r="P1532" s="379"/>
      <c r="Q1532" s="379"/>
      <c r="R1532" s="379"/>
      <c r="S1532" s="379"/>
      <c r="T1532" s="379"/>
      <c r="U1532" s="105"/>
      <c r="V1532" s="105"/>
      <c r="W1532" s="105"/>
      <c r="X1532" s="10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c r="BT1532" s="5"/>
      <c r="BU1532" s="5"/>
    </row>
    <row r="1533" spans="1:73" x14ac:dyDescent="0.25">
      <c r="A1533" s="5"/>
      <c r="B1533" s="5"/>
      <c r="C1533" s="5"/>
      <c r="D1533" s="5"/>
      <c r="E1533" s="5"/>
      <c r="F1533" s="5"/>
      <c r="G1533" s="5"/>
      <c r="H1533" s="5"/>
      <c r="I1533" s="5"/>
      <c r="J1533" s="5"/>
      <c r="K1533" s="5"/>
      <c r="L1533" s="129"/>
      <c r="M1533" s="129"/>
      <c r="N1533" s="387"/>
      <c r="O1533" s="379"/>
      <c r="P1533" s="379"/>
      <c r="Q1533" s="379"/>
      <c r="R1533" s="379"/>
      <c r="S1533" s="379"/>
      <c r="T1533" s="379"/>
      <c r="U1533" s="105"/>
      <c r="V1533" s="105"/>
      <c r="W1533" s="105"/>
      <c r="X1533" s="10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c r="BU1533" s="5"/>
    </row>
    <row r="1534" spans="1:73" x14ac:dyDescent="0.25">
      <c r="A1534" s="5"/>
      <c r="B1534" s="5"/>
      <c r="C1534" s="5"/>
      <c r="D1534" s="5"/>
      <c r="E1534" s="5"/>
      <c r="F1534" s="5"/>
      <c r="G1534" s="5"/>
      <c r="H1534" s="5"/>
      <c r="I1534" s="5"/>
      <c r="J1534" s="5"/>
      <c r="K1534" s="5"/>
      <c r="L1534" s="129"/>
      <c r="M1534" s="129"/>
      <c r="N1534" s="387"/>
      <c r="O1534" s="379"/>
      <c r="P1534" s="379"/>
      <c r="Q1534" s="379"/>
      <c r="R1534" s="379"/>
      <c r="S1534" s="379"/>
      <c r="T1534" s="379"/>
      <c r="U1534" s="105"/>
      <c r="V1534" s="105"/>
      <c r="W1534" s="105"/>
      <c r="X1534" s="10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c r="BT1534" s="5"/>
      <c r="BU1534" s="5"/>
    </row>
    <row r="1535" spans="1:73" x14ac:dyDescent="0.25">
      <c r="A1535" s="5"/>
      <c r="B1535" s="5"/>
      <c r="C1535" s="5"/>
      <c r="D1535" s="5"/>
      <c r="E1535" s="5"/>
      <c r="F1535" s="5"/>
      <c r="G1535" s="5"/>
      <c r="H1535" s="5"/>
      <c r="I1535" s="5"/>
      <c r="J1535" s="5"/>
      <c r="K1535" s="5"/>
      <c r="L1535" s="129"/>
      <c r="M1535" s="129"/>
      <c r="N1535" s="387"/>
      <c r="O1535" s="379"/>
      <c r="P1535" s="379"/>
      <c r="Q1535" s="379"/>
      <c r="R1535" s="379"/>
      <c r="S1535" s="379"/>
      <c r="T1535" s="379"/>
      <c r="U1535" s="105"/>
      <c r="V1535" s="105"/>
      <c r="W1535" s="105"/>
      <c r="X1535" s="10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c r="BT1535" s="5"/>
      <c r="BU1535" s="5"/>
    </row>
    <row r="1536" spans="1:73" x14ac:dyDescent="0.25">
      <c r="A1536" s="5"/>
      <c r="B1536" s="5"/>
      <c r="C1536" s="5"/>
      <c r="D1536" s="5"/>
      <c r="E1536" s="5"/>
      <c r="F1536" s="5"/>
      <c r="G1536" s="5"/>
      <c r="H1536" s="5"/>
      <c r="I1536" s="5"/>
      <c r="J1536" s="5"/>
      <c r="K1536" s="5"/>
      <c r="L1536" s="129"/>
      <c r="M1536" s="129"/>
      <c r="N1536" s="387"/>
      <c r="O1536" s="379"/>
      <c r="P1536" s="379"/>
      <c r="Q1536" s="379"/>
      <c r="R1536" s="379"/>
      <c r="S1536" s="379"/>
      <c r="T1536" s="379"/>
      <c r="U1536" s="105"/>
      <c r="V1536" s="105"/>
      <c r="W1536" s="105"/>
      <c r="X1536" s="10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c r="BT1536" s="5"/>
      <c r="BU1536" s="5"/>
    </row>
    <row r="1537" spans="1:73" x14ac:dyDescent="0.25">
      <c r="A1537" s="5"/>
      <c r="B1537" s="5"/>
      <c r="C1537" s="5"/>
      <c r="D1537" s="5"/>
      <c r="E1537" s="5"/>
      <c r="F1537" s="5"/>
      <c r="G1537" s="5"/>
      <c r="H1537" s="5"/>
      <c r="I1537" s="5"/>
      <c r="J1537" s="5"/>
      <c r="K1537" s="5"/>
      <c r="L1537" s="129"/>
      <c r="M1537" s="129"/>
      <c r="N1537" s="387"/>
      <c r="O1537" s="379"/>
      <c r="P1537" s="379"/>
      <c r="Q1537" s="379"/>
      <c r="R1537" s="379"/>
      <c r="S1537" s="379"/>
      <c r="T1537" s="379"/>
      <c r="U1537" s="105"/>
      <c r="V1537" s="105"/>
      <c r="W1537" s="105"/>
      <c r="X1537" s="10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c r="BT1537" s="5"/>
      <c r="BU1537" s="5"/>
    </row>
    <row r="1538" spans="1:73" x14ac:dyDescent="0.25">
      <c r="A1538" s="5"/>
      <c r="B1538" s="5"/>
      <c r="C1538" s="5"/>
      <c r="D1538" s="5"/>
      <c r="E1538" s="5"/>
      <c r="F1538" s="5"/>
      <c r="G1538" s="5"/>
      <c r="H1538" s="5"/>
      <c r="I1538" s="5"/>
      <c r="L1538" s="129"/>
      <c r="M1538" s="129"/>
      <c r="N1538" s="387"/>
      <c r="O1538" s="379"/>
      <c r="P1538" s="379"/>
      <c r="Q1538" s="379"/>
      <c r="R1538" s="379"/>
      <c r="S1538" s="379"/>
      <c r="T1538" s="379"/>
      <c r="U1538" s="105"/>
      <c r="V1538" s="105"/>
      <c r="W1538" s="105"/>
      <c r="X1538" s="10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c r="BT1538" s="5"/>
      <c r="BU1538" s="5"/>
    </row>
    <row r="1539" spans="1:73" x14ac:dyDescent="0.25">
      <c r="A1539" s="5"/>
      <c r="B1539" s="5"/>
      <c r="C1539" s="5"/>
      <c r="D1539" s="5"/>
      <c r="E1539" s="5"/>
      <c r="F1539" s="5"/>
      <c r="G1539" s="5"/>
      <c r="H1539" s="5"/>
      <c r="I1539" s="5"/>
      <c r="J1539" s="5"/>
      <c r="L1539" s="129"/>
      <c r="M1539" s="129"/>
      <c r="N1539" s="387"/>
      <c r="O1539" s="379"/>
      <c r="P1539" s="379"/>
      <c r="Q1539" s="379"/>
      <c r="R1539" s="379"/>
      <c r="S1539" s="379"/>
      <c r="T1539" s="379"/>
      <c r="U1539" s="105"/>
      <c r="V1539" s="105"/>
      <c r="W1539" s="105"/>
      <c r="X1539" s="10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c r="BT1539" s="5"/>
      <c r="BU1539" s="5"/>
    </row>
    <row r="1540" spans="1:73" x14ac:dyDescent="0.25">
      <c r="A1540" s="5"/>
      <c r="B1540" s="5"/>
      <c r="C1540" s="5"/>
      <c r="D1540" s="5"/>
      <c r="E1540" s="5"/>
      <c r="F1540" s="5"/>
      <c r="G1540" s="5"/>
      <c r="H1540" s="5"/>
      <c r="I1540" s="5"/>
      <c r="J1540" s="5"/>
      <c r="K1540" s="5"/>
      <c r="L1540" s="129"/>
      <c r="M1540" s="129"/>
      <c r="N1540" s="387"/>
      <c r="O1540" s="379"/>
      <c r="P1540" s="379"/>
      <c r="Q1540" s="379"/>
      <c r="R1540" s="379"/>
      <c r="S1540" s="379"/>
      <c r="T1540" s="379"/>
      <c r="U1540" s="105"/>
      <c r="V1540" s="105"/>
      <c r="W1540" s="105"/>
      <c r="X1540" s="10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c r="BT1540" s="5"/>
      <c r="BU1540" s="5"/>
    </row>
    <row r="1541" spans="1:73" x14ac:dyDescent="0.25">
      <c r="A1541" s="5"/>
      <c r="B1541" s="5"/>
      <c r="C1541" s="5"/>
      <c r="D1541" s="5"/>
      <c r="E1541" s="5"/>
      <c r="F1541" s="5"/>
      <c r="G1541" s="5"/>
      <c r="H1541" s="5"/>
      <c r="I1541" s="5"/>
      <c r="J1541" s="5"/>
      <c r="K1541" s="5"/>
      <c r="L1541" s="129"/>
      <c r="M1541" s="129"/>
      <c r="N1541" s="387"/>
      <c r="O1541" s="379"/>
      <c r="P1541" s="379"/>
      <c r="Q1541" s="379"/>
      <c r="R1541" s="379"/>
      <c r="S1541" s="379"/>
      <c r="T1541" s="379"/>
      <c r="U1541" s="105"/>
      <c r="V1541" s="105"/>
      <c r="W1541" s="105"/>
      <c r="X1541" s="10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c r="BT1541" s="5"/>
      <c r="BU1541" s="5"/>
    </row>
    <row r="1542" spans="1:73" x14ac:dyDescent="0.25">
      <c r="A1542" s="5"/>
      <c r="B1542" s="5"/>
      <c r="C1542" s="5"/>
      <c r="D1542" s="5"/>
      <c r="E1542" s="5"/>
      <c r="F1542" s="5"/>
      <c r="G1542" s="5"/>
      <c r="H1542" s="5"/>
      <c r="I1542" s="5"/>
      <c r="J1542" s="5"/>
      <c r="K1542" s="5"/>
      <c r="L1542" s="129"/>
      <c r="M1542" s="129"/>
      <c r="N1542" s="387"/>
      <c r="O1542" s="379"/>
      <c r="P1542" s="379"/>
      <c r="Q1542" s="379"/>
      <c r="R1542" s="379"/>
      <c r="S1542" s="379"/>
      <c r="T1542" s="379"/>
      <c r="U1542" s="105"/>
      <c r="V1542" s="105"/>
      <c r="W1542" s="105"/>
      <c r="X1542" s="10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c r="BT1542" s="5"/>
      <c r="BU1542" s="5"/>
    </row>
    <row r="1543" spans="1:73" x14ac:dyDescent="0.25">
      <c r="A1543" s="5"/>
      <c r="B1543" s="5"/>
      <c r="C1543" s="5"/>
      <c r="D1543" s="5"/>
      <c r="E1543" s="5"/>
      <c r="F1543" s="5"/>
      <c r="G1543" s="5"/>
      <c r="H1543" s="5"/>
      <c r="I1543" s="5"/>
      <c r="J1543" s="5"/>
      <c r="K1543" s="5"/>
      <c r="L1543" s="129"/>
      <c r="M1543" s="129"/>
      <c r="N1543" s="387"/>
      <c r="O1543" s="379"/>
      <c r="P1543" s="379"/>
      <c r="Q1543" s="379"/>
      <c r="R1543" s="379"/>
      <c r="S1543" s="379"/>
      <c r="T1543" s="379"/>
      <c r="U1543" s="105"/>
      <c r="V1543" s="105"/>
      <c r="W1543" s="105"/>
      <c r="X1543" s="10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c r="BT1543" s="5"/>
      <c r="BU1543" s="5"/>
    </row>
    <row r="1544" spans="1:73" x14ac:dyDescent="0.25">
      <c r="A1544" s="5"/>
      <c r="B1544" s="5"/>
      <c r="C1544" s="5"/>
      <c r="D1544" s="5"/>
      <c r="E1544" s="5"/>
      <c r="F1544" s="5"/>
      <c r="G1544" s="5"/>
      <c r="H1544" s="5"/>
      <c r="I1544" s="5"/>
      <c r="J1544" s="5"/>
      <c r="K1544" s="5"/>
      <c r="L1544" s="129"/>
      <c r="M1544" s="129"/>
      <c r="N1544" s="379"/>
      <c r="O1544" s="379"/>
      <c r="P1544" s="379"/>
      <c r="Q1544" s="379"/>
      <c r="R1544" s="379"/>
      <c r="S1544" s="379"/>
      <c r="T1544" s="379"/>
      <c r="U1544" s="105"/>
      <c r="V1544" s="105"/>
      <c r="W1544" s="105"/>
      <c r="X1544" s="10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c r="BT1544" s="5"/>
      <c r="BU1544" s="5"/>
    </row>
    <row r="1545" spans="1:73" ht="13" x14ac:dyDescent="0.3">
      <c r="A1545" s="5"/>
      <c r="B1545" s="5"/>
      <c r="C1545" s="5"/>
      <c r="D1545" s="5"/>
      <c r="E1545" s="5"/>
      <c r="F1545" s="5"/>
      <c r="G1545" s="5"/>
      <c r="H1545" s="5"/>
      <c r="I1545" s="5"/>
      <c r="J1545" s="128"/>
      <c r="K1545" s="5"/>
      <c r="L1545" s="129"/>
      <c r="M1545" s="129"/>
      <c r="N1545" s="388"/>
      <c r="O1545" s="379"/>
      <c r="P1545" s="379"/>
      <c r="Q1545" s="379"/>
      <c r="R1545" s="379"/>
      <c r="S1545" s="379"/>
      <c r="T1545" s="379"/>
      <c r="U1545" s="105"/>
      <c r="V1545" s="105"/>
      <c r="W1545" s="105"/>
      <c r="X1545" s="10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c r="BT1545" s="5"/>
      <c r="BU1545" s="5"/>
    </row>
    <row r="1546" spans="1:73" x14ac:dyDescent="0.25">
      <c r="A1546" s="5"/>
      <c r="B1546" s="5"/>
      <c r="C1546" s="5"/>
      <c r="D1546" s="5"/>
      <c r="E1546" s="5"/>
      <c r="F1546" s="5"/>
      <c r="G1546" s="5"/>
      <c r="H1546" s="5"/>
      <c r="I1546" s="5"/>
      <c r="J1546" s="5"/>
      <c r="K1546" s="5"/>
      <c r="L1546" s="105"/>
      <c r="M1546" s="105"/>
      <c r="N1546" s="389"/>
      <c r="O1546" s="379"/>
      <c r="P1546" s="379"/>
      <c r="Q1546" s="379"/>
      <c r="R1546" s="379"/>
      <c r="S1546" s="379"/>
      <c r="T1546" s="379"/>
      <c r="U1546" s="105"/>
      <c r="V1546" s="105"/>
      <c r="W1546" s="105"/>
      <c r="X1546" s="10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c r="BT1546" s="5"/>
      <c r="BU1546" s="5"/>
    </row>
    <row r="1547" spans="1:73" x14ac:dyDescent="0.25">
      <c r="A1547" s="5"/>
      <c r="B1547" s="5"/>
      <c r="C1547" s="5"/>
      <c r="D1547" s="5"/>
      <c r="E1547" s="5"/>
      <c r="F1547" s="5"/>
      <c r="G1547" s="5"/>
      <c r="H1547" s="5"/>
      <c r="I1547" s="5"/>
      <c r="J1547" s="5"/>
      <c r="K1547" s="5"/>
      <c r="L1547" s="105"/>
      <c r="M1547" s="105"/>
      <c r="N1547" s="389"/>
      <c r="O1547" s="379"/>
      <c r="P1547" s="379"/>
      <c r="Q1547" s="379"/>
      <c r="R1547" s="379"/>
      <c r="S1547" s="379"/>
      <c r="T1547" s="379"/>
      <c r="U1547" s="105"/>
      <c r="V1547" s="105"/>
      <c r="W1547" s="105"/>
      <c r="X1547" s="10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c r="BT1547" s="5"/>
      <c r="BU1547" s="5"/>
    </row>
    <row r="1548" spans="1:73" x14ac:dyDescent="0.25">
      <c r="A1548" s="5"/>
      <c r="B1548" s="5"/>
      <c r="C1548" s="5"/>
      <c r="D1548" s="5"/>
      <c r="E1548" s="5"/>
      <c r="F1548" s="5"/>
      <c r="G1548" s="5"/>
      <c r="H1548" s="5"/>
      <c r="I1548" s="5"/>
      <c r="J1548" s="5"/>
      <c r="K1548" s="5"/>
      <c r="L1548" s="105"/>
      <c r="M1548" s="105"/>
      <c r="N1548" s="389"/>
      <c r="O1548" s="379"/>
      <c r="P1548" s="379"/>
      <c r="Q1548" s="379"/>
      <c r="R1548" s="379"/>
      <c r="S1548" s="379"/>
      <c r="T1548" s="379"/>
      <c r="U1548" s="105"/>
      <c r="V1548" s="105"/>
      <c r="W1548" s="105"/>
      <c r="X1548" s="10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c r="BT1548" s="5"/>
      <c r="BU1548" s="5"/>
    </row>
    <row r="1549" spans="1:73" x14ac:dyDescent="0.25">
      <c r="A1549" s="5"/>
      <c r="B1549" s="5"/>
      <c r="C1549" s="5"/>
      <c r="D1549" s="5"/>
      <c r="E1549" s="5"/>
      <c r="F1549" s="5"/>
      <c r="G1549" s="5"/>
      <c r="H1549" s="5"/>
      <c r="I1549" s="5"/>
      <c r="J1549" s="5"/>
      <c r="K1549" s="5"/>
      <c r="L1549" s="390"/>
      <c r="M1549" s="390"/>
      <c r="N1549" s="391"/>
      <c r="O1549" s="379"/>
      <c r="P1549" s="379"/>
      <c r="Q1549" s="379"/>
      <c r="R1549" s="379"/>
      <c r="S1549" s="379"/>
      <c r="T1549" s="379"/>
      <c r="U1549" s="379"/>
      <c r="V1549" s="379"/>
      <c r="W1549" s="379"/>
      <c r="X1549" s="379"/>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c r="BT1549" s="5"/>
      <c r="BU1549" s="5"/>
    </row>
    <row r="1550" spans="1:73" x14ac:dyDescent="0.25">
      <c r="A1550" s="5"/>
      <c r="B1550" s="5"/>
      <c r="C1550" s="5"/>
      <c r="D1550" s="5"/>
      <c r="E1550" s="5"/>
      <c r="F1550" s="5"/>
      <c r="G1550" s="5"/>
      <c r="H1550" s="5"/>
      <c r="I1550" s="5"/>
      <c r="J1550" s="5"/>
      <c r="K1550" s="5"/>
      <c r="L1550" s="105"/>
      <c r="M1550" s="390"/>
      <c r="N1550" s="391"/>
      <c r="O1550" s="379"/>
      <c r="P1550" s="379"/>
      <c r="Q1550" s="379"/>
      <c r="R1550" s="379"/>
      <c r="S1550" s="379"/>
      <c r="T1550" s="379"/>
      <c r="U1550" s="379"/>
      <c r="V1550" s="379"/>
      <c r="W1550" s="379"/>
      <c r="X1550" s="379"/>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c r="BT1550" s="5"/>
      <c r="BU1550" s="5"/>
    </row>
    <row r="1551" spans="1:73" x14ac:dyDescent="0.25">
      <c r="A1551" s="5"/>
      <c r="B1551" s="5"/>
      <c r="C1551" s="5"/>
      <c r="D1551" s="5"/>
      <c r="E1551" s="5"/>
      <c r="F1551" s="5"/>
      <c r="G1551" s="5"/>
      <c r="H1551" s="5"/>
      <c r="I1551" s="5"/>
      <c r="J1551" s="5"/>
      <c r="K1551" s="5"/>
      <c r="L1551" s="105"/>
      <c r="M1551" s="379"/>
      <c r="N1551" s="391"/>
      <c r="O1551" s="379"/>
      <c r="P1551" s="379"/>
      <c r="Q1551" s="379"/>
      <c r="R1551" s="379"/>
      <c r="S1551" s="379"/>
      <c r="T1551" s="379"/>
      <c r="U1551" s="379"/>
      <c r="V1551" s="379"/>
      <c r="W1551" s="379"/>
      <c r="X1551" s="379"/>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c r="BT1551" s="5"/>
      <c r="BU1551" s="5"/>
    </row>
    <row r="1552" spans="1:73" x14ac:dyDescent="0.25">
      <c r="A1552" s="5"/>
      <c r="B1552" s="5"/>
      <c r="C1552" s="5"/>
      <c r="D1552" s="5"/>
      <c r="E1552" s="5"/>
      <c r="F1552" s="5"/>
      <c r="G1552" s="5"/>
      <c r="H1552" s="5"/>
      <c r="I1552" s="5"/>
      <c r="J1552" s="5"/>
      <c r="K1552" s="5"/>
      <c r="L1552" s="105"/>
      <c r="M1552" s="379"/>
      <c r="N1552" s="391"/>
      <c r="O1552" s="379"/>
      <c r="P1552" s="379"/>
      <c r="Q1552" s="379"/>
      <c r="R1552" s="379"/>
      <c r="S1552" s="379"/>
      <c r="T1552" s="379"/>
      <c r="U1552" s="379"/>
      <c r="V1552" s="379"/>
      <c r="W1552" s="379"/>
      <c r="X1552" s="379"/>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c r="BT1552" s="5"/>
      <c r="BU1552" s="5"/>
    </row>
    <row r="1553" spans="1:73" x14ac:dyDescent="0.25">
      <c r="A1553" s="5"/>
      <c r="B1553" s="5"/>
      <c r="C1553" s="5"/>
      <c r="D1553" s="5"/>
      <c r="E1553" s="5"/>
      <c r="F1553" s="5"/>
      <c r="G1553" s="5"/>
      <c r="H1553" s="5"/>
      <c r="I1553" s="5"/>
      <c r="J1553" s="5"/>
      <c r="K1553" s="5"/>
      <c r="L1553" s="390"/>
      <c r="M1553" s="379"/>
      <c r="N1553" s="391"/>
      <c r="O1553" s="379"/>
      <c r="P1553" s="379"/>
      <c r="Q1553" s="379"/>
      <c r="R1553" s="379"/>
      <c r="S1553" s="379"/>
      <c r="T1553" s="379"/>
      <c r="U1553" s="379"/>
      <c r="V1553" s="379"/>
      <c r="W1553" s="379"/>
      <c r="X1553" s="379"/>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c r="BU1553" s="5"/>
    </row>
    <row r="1554" spans="1:73" x14ac:dyDescent="0.25">
      <c r="A1554" s="5"/>
      <c r="B1554" s="5"/>
      <c r="C1554" s="5"/>
      <c r="D1554" s="5"/>
      <c r="E1554" s="5"/>
      <c r="F1554" s="5"/>
      <c r="G1554" s="5"/>
      <c r="H1554" s="5"/>
      <c r="I1554" s="5"/>
      <c r="J1554" s="5"/>
      <c r="K1554" s="5"/>
      <c r="L1554" s="105"/>
      <c r="M1554" s="379"/>
      <c r="N1554" s="391"/>
      <c r="O1554" s="379"/>
      <c r="P1554" s="379"/>
      <c r="Q1554" s="379"/>
      <c r="R1554" s="379"/>
      <c r="S1554" s="379"/>
      <c r="T1554" s="379"/>
      <c r="U1554" s="379"/>
      <c r="V1554" s="379"/>
      <c r="W1554" s="379"/>
      <c r="X1554" s="379"/>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c r="BU1554" s="5"/>
    </row>
    <row r="1555" spans="1:73" x14ac:dyDescent="0.25">
      <c r="A1555" s="5"/>
      <c r="B1555" s="5"/>
      <c r="C1555" s="5"/>
      <c r="D1555" s="5"/>
      <c r="E1555" s="5"/>
      <c r="F1555" s="5"/>
      <c r="G1555" s="5"/>
      <c r="H1555" s="5"/>
      <c r="I1555" s="5"/>
      <c r="J1555" s="5"/>
      <c r="K1555" s="5"/>
      <c r="L1555" s="105"/>
      <c r="M1555" s="379"/>
      <c r="N1555" s="391"/>
      <c r="O1555" s="379"/>
      <c r="P1555" s="379"/>
      <c r="Q1555" s="379"/>
      <c r="R1555" s="379"/>
      <c r="S1555" s="379"/>
      <c r="T1555" s="379"/>
      <c r="U1555" s="379"/>
      <c r="V1555" s="379"/>
      <c r="W1555" s="379"/>
      <c r="X1555" s="379"/>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c r="BT1555" s="5"/>
      <c r="BU1555" s="5"/>
    </row>
    <row r="1556" spans="1:73" x14ac:dyDescent="0.25">
      <c r="A1556" s="5"/>
      <c r="B1556" s="5"/>
      <c r="C1556" s="5"/>
      <c r="D1556" s="5"/>
      <c r="E1556" s="5"/>
      <c r="F1556" s="5"/>
      <c r="G1556" s="5"/>
      <c r="H1556" s="5"/>
      <c r="I1556" s="5"/>
      <c r="J1556" s="5"/>
      <c r="K1556" s="5"/>
      <c r="L1556" s="105"/>
      <c r="M1556" s="379"/>
      <c r="N1556" s="391"/>
      <c r="O1556" s="379"/>
      <c r="P1556" s="379"/>
      <c r="Q1556" s="379"/>
      <c r="R1556" s="379"/>
      <c r="S1556" s="379"/>
      <c r="T1556" s="379"/>
      <c r="U1556" s="379"/>
      <c r="V1556" s="379"/>
      <c r="W1556" s="379"/>
      <c r="X1556" s="379"/>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c r="BT1556" s="5"/>
      <c r="BU1556" s="5"/>
    </row>
    <row r="1557" spans="1:73" x14ac:dyDescent="0.25">
      <c r="A1557" s="5"/>
      <c r="B1557" s="5"/>
      <c r="C1557" s="5"/>
      <c r="D1557" s="5"/>
      <c r="E1557" s="5"/>
      <c r="F1557" s="5"/>
      <c r="G1557" s="5"/>
      <c r="H1557" s="5"/>
      <c r="I1557" s="5"/>
      <c r="J1557" s="5"/>
      <c r="K1557" s="5"/>
      <c r="L1557" s="390"/>
      <c r="M1557" s="379"/>
      <c r="N1557" s="391"/>
      <c r="O1557" s="379"/>
      <c r="P1557" s="379"/>
      <c r="Q1557" s="379"/>
      <c r="R1557" s="379"/>
      <c r="S1557" s="379"/>
      <c r="T1557" s="379"/>
      <c r="U1557" s="379"/>
      <c r="V1557" s="379"/>
      <c r="W1557" s="379"/>
      <c r="X1557" s="379"/>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c r="BT1557" s="5"/>
      <c r="BU1557" s="5"/>
    </row>
    <row r="1558" spans="1:73" x14ac:dyDescent="0.25">
      <c r="A1558" s="5"/>
      <c r="B1558" s="5"/>
      <c r="C1558" s="5"/>
      <c r="D1558" s="5"/>
      <c r="E1558" s="5"/>
      <c r="F1558" s="5"/>
      <c r="G1558" s="5"/>
      <c r="H1558" s="5"/>
      <c r="I1558" s="5"/>
      <c r="J1558" s="5"/>
      <c r="K1558" s="5"/>
      <c r="L1558" s="105"/>
      <c r="M1558" s="379"/>
      <c r="N1558" s="391"/>
      <c r="O1558" s="379"/>
      <c r="P1558" s="379"/>
      <c r="Q1558" s="379"/>
      <c r="R1558" s="379"/>
      <c r="S1558" s="379"/>
      <c r="T1558" s="379"/>
      <c r="U1558" s="379"/>
      <c r="V1558" s="379"/>
      <c r="W1558" s="379"/>
      <c r="X1558" s="379"/>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c r="BT1558" s="5"/>
      <c r="BU1558" s="5"/>
    </row>
    <row r="1559" spans="1:73" x14ac:dyDescent="0.25">
      <c r="A1559" s="5"/>
      <c r="B1559" s="5"/>
      <c r="C1559" s="5"/>
      <c r="D1559" s="5"/>
      <c r="E1559" s="5"/>
      <c r="F1559" s="5"/>
      <c r="G1559" s="5"/>
      <c r="H1559" s="5"/>
      <c r="I1559" s="5"/>
      <c r="J1559" s="5"/>
      <c r="K1559" s="5"/>
      <c r="L1559" s="105"/>
      <c r="M1559" s="379"/>
      <c r="N1559" s="391"/>
      <c r="O1559" s="379"/>
      <c r="P1559" s="379"/>
      <c r="Q1559" s="379"/>
      <c r="R1559" s="379"/>
      <c r="S1559" s="379"/>
      <c r="T1559" s="379"/>
      <c r="U1559" s="379"/>
      <c r="V1559" s="379"/>
      <c r="W1559" s="379"/>
      <c r="X1559" s="379"/>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c r="BT1559" s="5"/>
      <c r="BU1559" s="5"/>
    </row>
    <row r="1560" spans="1:73" x14ac:dyDescent="0.25">
      <c r="A1560" s="5"/>
      <c r="B1560" s="5"/>
      <c r="C1560" s="5"/>
      <c r="D1560" s="5"/>
      <c r="E1560" s="5"/>
      <c r="F1560" s="5"/>
      <c r="G1560" s="5"/>
      <c r="H1560" s="5"/>
      <c r="I1560" s="5"/>
      <c r="J1560" s="5"/>
      <c r="K1560" s="5"/>
      <c r="L1560" s="105"/>
      <c r="M1560" s="379"/>
      <c r="N1560" s="391"/>
      <c r="O1560" s="379"/>
      <c r="P1560" s="379"/>
      <c r="Q1560" s="379"/>
      <c r="R1560" s="379"/>
      <c r="S1560" s="379"/>
      <c r="T1560" s="379"/>
      <c r="U1560" s="379"/>
      <c r="V1560" s="379"/>
      <c r="W1560" s="379"/>
      <c r="X1560" s="379"/>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c r="BT1560" s="5"/>
      <c r="BU1560" s="5"/>
    </row>
    <row r="1561" spans="1:73" x14ac:dyDescent="0.25">
      <c r="A1561" s="5"/>
      <c r="B1561" s="5"/>
      <c r="C1561" s="5"/>
      <c r="D1561" s="5"/>
      <c r="E1561" s="5"/>
      <c r="F1561" s="5"/>
      <c r="G1561" s="5"/>
      <c r="H1561" s="5"/>
      <c r="I1561" s="5"/>
      <c r="J1561" s="5"/>
      <c r="K1561" s="5"/>
      <c r="L1561" s="390"/>
      <c r="M1561" s="379"/>
      <c r="N1561" s="391"/>
      <c r="O1561" s="379"/>
      <c r="P1561" s="379"/>
      <c r="Q1561" s="379"/>
      <c r="R1561" s="379"/>
      <c r="S1561" s="379"/>
      <c r="T1561" s="379"/>
      <c r="U1561" s="379"/>
      <c r="V1561" s="379"/>
      <c r="W1561" s="379"/>
      <c r="X1561" s="379"/>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c r="BT1561" s="5"/>
      <c r="BU1561" s="5"/>
    </row>
    <row r="1562" spans="1:73" x14ac:dyDescent="0.25">
      <c r="A1562" s="5"/>
      <c r="B1562" s="5"/>
      <c r="C1562" s="5"/>
      <c r="D1562" s="5"/>
      <c r="E1562" s="5"/>
      <c r="F1562" s="5"/>
      <c r="G1562" s="5"/>
      <c r="H1562" s="5"/>
      <c r="I1562" s="5"/>
      <c r="J1562" s="5"/>
      <c r="K1562" s="5"/>
      <c r="L1562" s="105"/>
      <c r="M1562" s="379"/>
      <c r="N1562" s="391"/>
      <c r="O1562" s="379"/>
      <c r="P1562" s="379"/>
      <c r="Q1562" s="379"/>
      <c r="R1562" s="379"/>
      <c r="S1562" s="379"/>
      <c r="T1562" s="379"/>
      <c r="U1562" s="379"/>
      <c r="V1562" s="379"/>
      <c r="W1562" s="379"/>
      <c r="X1562" s="379"/>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c r="BT1562" s="5"/>
      <c r="BU1562" s="5"/>
    </row>
    <row r="1563" spans="1:73" x14ac:dyDescent="0.25">
      <c r="A1563" s="5"/>
      <c r="B1563" s="5"/>
      <c r="C1563" s="5"/>
      <c r="D1563" s="5"/>
      <c r="E1563" s="5"/>
      <c r="F1563" s="5"/>
      <c r="G1563" s="5"/>
      <c r="H1563" s="5"/>
      <c r="I1563" s="5"/>
      <c r="J1563" s="5"/>
      <c r="K1563" s="5"/>
      <c r="L1563" s="105"/>
      <c r="M1563" s="379"/>
      <c r="N1563" s="391"/>
      <c r="O1563" s="379"/>
      <c r="P1563" s="379"/>
      <c r="Q1563" s="379"/>
      <c r="R1563" s="379"/>
      <c r="S1563" s="379"/>
      <c r="T1563" s="379"/>
      <c r="U1563" s="379"/>
      <c r="V1563" s="379"/>
      <c r="W1563" s="379"/>
      <c r="X1563" s="379"/>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c r="BT1563" s="5"/>
      <c r="BU1563" s="5"/>
    </row>
    <row r="1564" spans="1:73" x14ac:dyDescent="0.25">
      <c r="A1564" s="5"/>
      <c r="B1564" s="5"/>
      <c r="C1564" s="5"/>
      <c r="D1564" s="5"/>
      <c r="E1564" s="5"/>
      <c r="F1564" s="5"/>
      <c r="G1564" s="5"/>
      <c r="H1564" s="5"/>
      <c r="I1564" s="5"/>
      <c r="J1564" s="5"/>
      <c r="K1564" s="5"/>
      <c r="L1564" s="105"/>
      <c r="M1564" s="379"/>
      <c r="N1564" s="391"/>
      <c r="O1564" s="379"/>
      <c r="P1564" s="379"/>
      <c r="Q1564" s="379"/>
      <c r="R1564" s="379"/>
      <c r="S1564" s="379"/>
      <c r="T1564" s="379"/>
      <c r="U1564" s="379"/>
      <c r="V1564" s="379"/>
      <c r="W1564" s="379"/>
      <c r="X1564" s="379"/>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c r="BT1564" s="5"/>
      <c r="BU1564" s="5"/>
    </row>
    <row r="1565" spans="1:73" x14ac:dyDescent="0.25">
      <c r="A1565" s="5"/>
      <c r="B1565" s="5"/>
      <c r="C1565" s="5"/>
      <c r="D1565" s="5"/>
      <c r="E1565" s="5"/>
      <c r="F1565" s="5"/>
      <c r="G1565" s="5"/>
      <c r="H1565" s="5"/>
      <c r="I1565" s="5"/>
      <c r="J1565" s="5"/>
      <c r="K1565" s="5"/>
      <c r="L1565" s="390"/>
      <c r="M1565" s="379"/>
      <c r="N1565" s="391"/>
      <c r="O1565" s="379"/>
      <c r="P1565" s="379"/>
      <c r="Q1565" s="379"/>
      <c r="R1565" s="379"/>
      <c r="S1565" s="379"/>
      <c r="T1565" s="379"/>
      <c r="U1565" s="379"/>
      <c r="V1565" s="379"/>
      <c r="W1565" s="379"/>
      <c r="X1565" s="379"/>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c r="BT1565" s="5"/>
      <c r="BU1565" s="5"/>
    </row>
    <row r="1566" spans="1:73" x14ac:dyDescent="0.25">
      <c r="A1566" s="5"/>
      <c r="B1566" s="5"/>
      <c r="C1566" s="5"/>
      <c r="D1566" s="5"/>
      <c r="E1566" s="5"/>
      <c r="F1566" s="5"/>
      <c r="G1566" s="5"/>
      <c r="H1566" s="5"/>
      <c r="I1566" s="5"/>
      <c r="J1566" s="5"/>
      <c r="K1566" s="5"/>
      <c r="L1566" s="105"/>
      <c r="M1566" s="379"/>
      <c r="N1566" s="391"/>
      <c r="O1566" s="379"/>
      <c r="P1566" s="379"/>
      <c r="Q1566" s="379"/>
      <c r="R1566" s="379"/>
      <c r="S1566" s="379"/>
      <c r="T1566" s="379"/>
      <c r="U1566" s="379"/>
      <c r="V1566" s="379"/>
      <c r="W1566" s="379"/>
      <c r="X1566" s="379"/>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c r="BT1566" s="5"/>
      <c r="BU1566" s="5"/>
    </row>
    <row r="1567" spans="1:73" x14ac:dyDescent="0.25">
      <c r="A1567" s="5"/>
      <c r="B1567" s="5"/>
      <c r="C1567" s="5"/>
      <c r="D1567" s="5"/>
      <c r="E1567" s="5"/>
      <c r="F1567" s="5"/>
      <c r="G1567" s="5"/>
      <c r="H1567" s="5"/>
      <c r="I1567" s="5"/>
      <c r="J1567" s="5"/>
      <c r="K1567" s="5"/>
      <c r="L1567" s="105"/>
      <c r="M1567" s="379"/>
      <c r="N1567" s="391"/>
      <c r="O1567" s="379"/>
      <c r="P1567" s="379"/>
      <c r="Q1567" s="379"/>
      <c r="R1567" s="379"/>
      <c r="S1567" s="379"/>
      <c r="T1567" s="379"/>
      <c r="U1567" s="379"/>
      <c r="V1567" s="379"/>
      <c r="W1567" s="379"/>
      <c r="X1567" s="379"/>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c r="BT1567" s="5"/>
      <c r="BU1567" s="5"/>
    </row>
    <row r="1568" spans="1:73" x14ac:dyDescent="0.25">
      <c r="A1568" s="5"/>
      <c r="B1568" s="5"/>
      <c r="C1568" s="5"/>
      <c r="D1568" s="5"/>
      <c r="E1568" s="5"/>
      <c r="F1568" s="5"/>
      <c r="G1568" s="5"/>
      <c r="H1568" s="5"/>
      <c r="I1568" s="5"/>
      <c r="J1568" s="5"/>
      <c r="K1568" s="5"/>
      <c r="L1568" s="105"/>
      <c r="M1568" s="379"/>
      <c r="N1568" s="391"/>
      <c r="O1568" s="379"/>
      <c r="P1568" s="379"/>
      <c r="Q1568" s="379"/>
      <c r="R1568" s="379"/>
      <c r="S1568" s="379"/>
      <c r="T1568" s="379"/>
      <c r="U1568" s="379"/>
      <c r="V1568" s="379"/>
      <c r="W1568" s="379"/>
      <c r="X1568" s="379"/>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c r="BT1568" s="5"/>
      <c r="BU1568" s="5"/>
    </row>
    <row r="1569" spans="1:73" x14ac:dyDescent="0.25">
      <c r="A1569" s="5"/>
      <c r="B1569" s="5"/>
      <c r="C1569" s="5"/>
      <c r="D1569" s="5"/>
      <c r="E1569" s="5"/>
      <c r="F1569" s="5"/>
      <c r="G1569" s="5"/>
      <c r="H1569" s="5"/>
      <c r="I1569" s="5"/>
      <c r="J1569" s="5"/>
      <c r="K1569" s="5"/>
      <c r="L1569" s="390"/>
      <c r="M1569" s="379"/>
      <c r="N1569" s="391"/>
      <c r="O1569" s="379"/>
      <c r="P1569" s="379"/>
      <c r="Q1569" s="379"/>
      <c r="R1569" s="379"/>
      <c r="S1569" s="379"/>
      <c r="T1569" s="379"/>
      <c r="U1569" s="379"/>
      <c r="V1569" s="379"/>
      <c r="W1569" s="379"/>
      <c r="X1569" s="379"/>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c r="BT1569" s="5"/>
      <c r="BU1569" s="5"/>
    </row>
    <row r="1570" spans="1:73" x14ac:dyDescent="0.25">
      <c r="A1570" s="5"/>
      <c r="B1570" s="5"/>
      <c r="C1570" s="5"/>
      <c r="D1570" s="5"/>
      <c r="E1570" s="5"/>
      <c r="F1570" s="5"/>
      <c r="G1570" s="5"/>
      <c r="H1570" s="5"/>
      <c r="I1570" s="5"/>
      <c r="J1570" s="5"/>
      <c r="K1570" s="5"/>
      <c r="L1570" s="105"/>
      <c r="M1570" s="379"/>
      <c r="N1570" s="391"/>
      <c r="O1570" s="379"/>
      <c r="P1570" s="379"/>
      <c r="Q1570" s="379"/>
      <c r="R1570" s="379"/>
      <c r="S1570" s="379"/>
      <c r="T1570" s="379"/>
      <c r="U1570" s="379"/>
      <c r="V1570" s="379"/>
      <c r="W1570" s="379"/>
      <c r="X1570" s="379"/>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c r="BT1570" s="5"/>
      <c r="BU1570" s="5"/>
    </row>
    <row r="1571" spans="1:73" x14ac:dyDescent="0.25">
      <c r="A1571" s="5"/>
      <c r="B1571" s="5"/>
      <c r="C1571" s="5"/>
      <c r="D1571" s="5"/>
      <c r="E1571" s="5"/>
      <c r="F1571" s="5"/>
      <c r="G1571" s="5"/>
      <c r="H1571" s="5"/>
      <c r="I1571" s="5"/>
      <c r="J1571" s="5"/>
      <c r="K1571" s="5"/>
      <c r="L1571" s="105"/>
      <c r="M1571" s="379"/>
      <c r="N1571" s="391"/>
      <c r="O1571" s="379"/>
      <c r="P1571" s="379"/>
      <c r="Q1571" s="379"/>
      <c r="R1571" s="379"/>
      <c r="S1571" s="379"/>
      <c r="T1571" s="379"/>
      <c r="U1571" s="379"/>
      <c r="V1571" s="379"/>
      <c r="W1571" s="379"/>
      <c r="X1571" s="379"/>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c r="BT1571" s="5"/>
      <c r="BU1571" s="5"/>
    </row>
    <row r="1572" spans="1:73" x14ac:dyDescent="0.25">
      <c r="A1572" s="5"/>
      <c r="B1572" s="5"/>
      <c r="C1572" s="5"/>
      <c r="D1572" s="5"/>
      <c r="E1572" s="5"/>
      <c r="F1572" s="5"/>
      <c r="G1572" s="5"/>
      <c r="H1572" s="5"/>
      <c r="I1572" s="5"/>
      <c r="J1572" s="5"/>
      <c r="K1572" s="5"/>
      <c r="L1572" s="105"/>
      <c r="M1572" s="379"/>
      <c r="N1572" s="391"/>
      <c r="O1572" s="379"/>
      <c r="P1572" s="379"/>
      <c r="Q1572" s="379"/>
      <c r="R1572" s="379"/>
      <c r="S1572" s="379"/>
      <c r="T1572" s="379"/>
      <c r="U1572" s="379"/>
      <c r="V1572" s="379"/>
      <c r="W1572" s="379"/>
      <c r="X1572" s="379"/>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c r="BT1572" s="5"/>
      <c r="BU1572" s="5"/>
    </row>
    <row r="1573" spans="1:73" x14ac:dyDescent="0.25">
      <c r="A1573" s="5"/>
      <c r="B1573" s="5"/>
      <c r="C1573" s="5"/>
      <c r="D1573" s="5"/>
      <c r="E1573" s="5"/>
      <c r="F1573" s="5"/>
      <c r="G1573" s="5"/>
      <c r="H1573" s="5"/>
      <c r="I1573" s="5"/>
      <c r="J1573" s="5"/>
      <c r="K1573" s="5"/>
      <c r="L1573" s="390"/>
      <c r="M1573" s="379"/>
      <c r="N1573" s="391"/>
      <c r="O1573" s="379"/>
      <c r="P1573" s="379"/>
      <c r="Q1573" s="379"/>
      <c r="R1573" s="379"/>
      <c r="S1573" s="379"/>
      <c r="T1573" s="379"/>
      <c r="U1573" s="379"/>
      <c r="V1573" s="379"/>
      <c r="W1573" s="379"/>
      <c r="X1573" s="379"/>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c r="BT1573" s="5"/>
      <c r="BU1573" s="5"/>
    </row>
    <row r="1574" spans="1:73" x14ac:dyDescent="0.25">
      <c r="A1574" s="5"/>
      <c r="B1574" s="5"/>
      <c r="C1574" s="5"/>
      <c r="D1574" s="5"/>
      <c r="E1574" s="5"/>
      <c r="F1574" s="5"/>
      <c r="G1574" s="5"/>
      <c r="H1574" s="5"/>
      <c r="I1574" s="5"/>
      <c r="J1574" s="5"/>
      <c r="K1574" s="5"/>
      <c r="L1574" s="105"/>
      <c r="M1574" s="379"/>
      <c r="N1574" s="391"/>
      <c r="O1574" s="379"/>
      <c r="P1574" s="379"/>
      <c r="Q1574" s="379"/>
      <c r="R1574" s="379"/>
      <c r="S1574" s="379"/>
      <c r="T1574" s="379"/>
      <c r="U1574" s="379"/>
      <c r="V1574" s="379"/>
      <c r="W1574" s="379"/>
      <c r="X1574" s="379"/>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c r="BT1574" s="5"/>
      <c r="BU1574" s="5"/>
    </row>
    <row r="1575" spans="1:73" x14ac:dyDescent="0.25">
      <c r="A1575" s="5"/>
      <c r="B1575" s="5"/>
      <c r="C1575" s="5"/>
      <c r="D1575" s="5"/>
      <c r="E1575" s="5"/>
      <c r="F1575" s="5"/>
      <c r="G1575" s="5"/>
      <c r="H1575" s="5"/>
      <c r="I1575" s="5"/>
      <c r="J1575" s="5"/>
      <c r="K1575" s="5"/>
      <c r="L1575" s="105"/>
      <c r="M1575" s="379"/>
      <c r="N1575" s="391"/>
      <c r="O1575" s="379"/>
      <c r="P1575" s="379"/>
      <c r="Q1575" s="379"/>
      <c r="R1575" s="379"/>
      <c r="S1575" s="379"/>
      <c r="T1575" s="379"/>
      <c r="U1575" s="379"/>
      <c r="V1575" s="379"/>
      <c r="W1575" s="379"/>
      <c r="X1575" s="379"/>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c r="BT1575" s="5"/>
      <c r="BU1575" s="5"/>
    </row>
    <row r="1576" spans="1:73" x14ac:dyDescent="0.25">
      <c r="A1576" s="5"/>
      <c r="B1576" s="5"/>
      <c r="C1576" s="5"/>
      <c r="D1576" s="5"/>
      <c r="E1576" s="5"/>
      <c r="F1576" s="5"/>
      <c r="G1576" s="5"/>
      <c r="H1576" s="5"/>
      <c r="I1576" s="5"/>
      <c r="J1576" s="5"/>
      <c r="K1576" s="5"/>
      <c r="L1576" s="105"/>
      <c r="M1576" s="379"/>
      <c r="N1576" s="391"/>
      <c r="O1576" s="379"/>
      <c r="P1576" s="379"/>
      <c r="Q1576" s="379"/>
      <c r="R1576" s="379"/>
      <c r="S1576" s="379"/>
      <c r="T1576" s="379"/>
      <c r="U1576" s="379"/>
      <c r="V1576" s="379"/>
      <c r="W1576" s="379"/>
      <c r="X1576" s="379"/>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c r="BT1576" s="5"/>
      <c r="BU1576" s="5"/>
    </row>
    <row r="1577" spans="1:73" x14ac:dyDescent="0.25">
      <c r="A1577" s="5"/>
      <c r="B1577" s="5"/>
      <c r="C1577" s="5"/>
      <c r="D1577" s="5"/>
      <c r="E1577" s="5"/>
      <c r="F1577" s="5"/>
      <c r="G1577" s="5"/>
      <c r="H1577" s="5"/>
      <c r="I1577" s="5"/>
      <c r="J1577" s="5"/>
      <c r="K1577" s="5"/>
      <c r="L1577" s="390"/>
      <c r="M1577" s="379"/>
      <c r="N1577" s="391"/>
      <c r="O1577" s="379"/>
      <c r="P1577" s="379"/>
      <c r="Q1577" s="379"/>
      <c r="R1577" s="379"/>
      <c r="S1577" s="379"/>
      <c r="T1577" s="379"/>
      <c r="U1577" s="379"/>
      <c r="V1577" s="379"/>
      <c r="W1577" s="379"/>
      <c r="X1577" s="379"/>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c r="BT1577" s="5"/>
      <c r="BU1577" s="5"/>
    </row>
    <row r="1578" spans="1:73" x14ac:dyDescent="0.25">
      <c r="A1578" s="5"/>
      <c r="B1578" s="5"/>
      <c r="C1578" s="5"/>
      <c r="D1578" s="5"/>
      <c r="E1578" s="5"/>
      <c r="F1578" s="5"/>
      <c r="G1578" s="5"/>
      <c r="H1578" s="5"/>
      <c r="I1578" s="5"/>
      <c r="J1578" s="5"/>
      <c r="K1578" s="5"/>
      <c r="L1578" s="105"/>
      <c r="M1578" s="379"/>
      <c r="N1578" s="391"/>
      <c r="O1578" s="379"/>
      <c r="P1578" s="379"/>
      <c r="Q1578" s="379"/>
      <c r="R1578" s="379"/>
      <c r="S1578" s="379"/>
      <c r="T1578" s="379"/>
      <c r="U1578" s="379"/>
      <c r="V1578" s="379"/>
      <c r="W1578" s="379"/>
      <c r="X1578" s="379"/>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c r="BT1578" s="5"/>
      <c r="BU1578" s="5"/>
    </row>
    <row r="1579" spans="1:73" x14ac:dyDescent="0.25">
      <c r="A1579" s="5"/>
      <c r="B1579" s="5"/>
      <c r="C1579" s="5"/>
      <c r="D1579" s="5"/>
      <c r="E1579" s="5"/>
      <c r="F1579" s="5"/>
      <c r="G1579" s="5"/>
      <c r="H1579" s="5"/>
      <c r="I1579" s="5"/>
      <c r="J1579" s="5"/>
      <c r="K1579" s="5"/>
      <c r="L1579" s="105"/>
      <c r="M1579" s="379"/>
      <c r="N1579" s="391"/>
      <c r="O1579" s="379"/>
      <c r="P1579" s="379"/>
      <c r="Q1579" s="379"/>
      <c r="R1579" s="379"/>
      <c r="S1579" s="379"/>
      <c r="T1579" s="379"/>
      <c r="U1579" s="379"/>
      <c r="V1579" s="379"/>
      <c r="W1579" s="379"/>
      <c r="X1579" s="379"/>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c r="BT1579" s="5"/>
      <c r="BU1579" s="5"/>
    </row>
    <row r="1580" spans="1:73" x14ac:dyDescent="0.25">
      <c r="A1580" s="5"/>
      <c r="B1580" s="5"/>
      <c r="C1580" s="5"/>
      <c r="D1580" s="5"/>
      <c r="E1580" s="5"/>
      <c r="F1580" s="5"/>
      <c r="G1580" s="5"/>
      <c r="H1580" s="5"/>
      <c r="I1580" s="5"/>
      <c r="J1580" s="5"/>
      <c r="K1580" s="5"/>
      <c r="L1580" s="105"/>
      <c r="M1580" s="379"/>
      <c r="N1580" s="391"/>
      <c r="O1580" s="379"/>
      <c r="P1580" s="379"/>
      <c r="Q1580" s="379"/>
      <c r="R1580" s="379"/>
      <c r="S1580" s="379"/>
      <c r="T1580" s="379"/>
      <c r="U1580" s="379"/>
      <c r="V1580" s="379"/>
      <c r="W1580" s="379"/>
      <c r="X1580" s="379"/>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c r="BT1580" s="5"/>
      <c r="BU1580" s="5"/>
    </row>
    <row r="1581" spans="1:73" x14ac:dyDescent="0.25">
      <c r="A1581" s="5"/>
      <c r="B1581" s="5"/>
      <c r="C1581" s="5"/>
      <c r="D1581" s="5"/>
      <c r="E1581" s="5"/>
      <c r="F1581" s="5"/>
      <c r="G1581" s="5"/>
      <c r="H1581" s="5"/>
      <c r="I1581" s="5"/>
      <c r="J1581" s="5"/>
      <c r="K1581" s="5"/>
      <c r="L1581" s="390"/>
      <c r="M1581" s="379"/>
      <c r="N1581" s="391"/>
      <c r="O1581" s="379"/>
      <c r="P1581" s="379"/>
      <c r="Q1581" s="379"/>
      <c r="R1581" s="379"/>
      <c r="S1581" s="379"/>
      <c r="T1581" s="379"/>
      <c r="U1581" s="379"/>
      <c r="V1581" s="379"/>
      <c r="W1581" s="379"/>
      <c r="X1581" s="379"/>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c r="BT1581" s="5"/>
      <c r="BU1581" s="5"/>
    </row>
    <row r="1582" spans="1:73" x14ac:dyDescent="0.25">
      <c r="A1582" s="5"/>
      <c r="B1582" s="5"/>
      <c r="C1582" s="5"/>
      <c r="D1582" s="5"/>
      <c r="E1582" s="5"/>
      <c r="F1582" s="5"/>
      <c r="G1582" s="5"/>
      <c r="H1582" s="5"/>
      <c r="I1582" s="5"/>
      <c r="J1582" s="5"/>
      <c r="K1582" s="5"/>
      <c r="L1582" s="105"/>
      <c r="M1582" s="379"/>
      <c r="N1582" s="391"/>
      <c r="O1582" s="379"/>
      <c r="P1582" s="379"/>
      <c r="Q1582" s="379"/>
      <c r="R1582" s="379"/>
      <c r="S1582" s="379"/>
      <c r="T1582" s="379"/>
      <c r="U1582" s="379"/>
      <c r="V1582" s="379"/>
      <c r="W1582" s="379"/>
      <c r="X1582" s="379"/>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c r="BT1582" s="5"/>
      <c r="BU1582" s="5"/>
    </row>
    <row r="1583" spans="1:73" x14ac:dyDescent="0.25">
      <c r="A1583" s="5"/>
      <c r="B1583" s="5"/>
      <c r="C1583" s="5"/>
      <c r="D1583" s="5"/>
      <c r="E1583" s="5"/>
      <c r="F1583" s="5"/>
      <c r="G1583" s="5"/>
      <c r="H1583" s="5"/>
      <c r="I1583" s="5"/>
      <c r="J1583" s="5"/>
      <c r="K1583" s="5"/>
      <c r="L1583" s="105"/>
      <c r="M1583" s="379"/>
      <c r="N1583" s="391"/>
      <c r="O1583" s="379"/>
      <c r="P1583" s="379"/>
      <c r="Q1583" s="379"/>
      <c r="R1583" s="379"/>
      <c r="S1583" s="379"/>
      <c r="T1583" s="379"/>
      <c r="U1583" s="379"/>
      <c r="V1583" s="379"/>
      <c r="W1583" s="379"/>
      <c r="X1583" s="379"/>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c r="BT1583" s="5"/>
      <c r="BU1583" s="5"/>
    </row>
    <row r="1584" spans="1:73" x14ac:dyDescent="0.25">
      <c r="A1584" s="5"/>
      <c r="B1584" s="5"/>
      <c r="C1584" s="5"/>
      <c r="D1584" s="5"/>
      <c r="E1584" s="5"/>
      <c r="F1584" s="5"/>
      <c r="G1584" s="5"/>
      <c r="H1584" s="5"/>
      <c r="I1584" s="5"/>
      <c r="J1584" s="5"/>
      <c r="K1584" s="5"/>
      <c r="L1584" s="105"/>
      <c r="M1584" s="379"/>
      <c r="N1584" s="391"/>
      <c r="O1584" s="379"/>
      <c r="P1584" s="379"/>
      <c r="Q1584" s="379"/>
      <c r="R1584" s="379"/>
      <c r="S1584" s="379"/>
      <c r="T1584" s="379"/>
      <c r="U1584" s="379"/>
      <c r="V1584" s="379"/>
      <c r="W1584" s="379"/>
      <c r="X1584" s="379"/>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c r="BT1584" s="5"/>
      <c r="BU1584" s="5"/>
    </row>
    <row r="1585" spans="1:73" x14ac:dyDescent="0.25">
      <c r="A1585" s="5"/>
      <c r="B1585" s="5"/>
      <c r="C1585" s="5"/>
      <c r="D1585" s="5"/>
      <c r="E1585" s="5"/>
      <c r="F1585" s="5"/>
      <c r="G1585" s="5"/>
      <c r="H1585" s="5"/>
      <c r="I1585" s="5"/>
      <c r="J1585" s="5"/>
      <c r="K1585" s="5"/>
      <c r="L1585" s="390"/>
      <c r="M1585" s="379"/>
      <c r="N1585" s="391"/>
      <c r="O1585" s="379"/>
      <c r="P1585" s="379"/>
      <c r="Q1585" s="379"/>
      <c r="R1585" s="379"/>
      <c r="S1585" s="379"/>
      <c r="T1585" s="379"/>
      <c r="U1585" s="379"/>
      <c r="V1585" s="379"/>
      <c r="W1585" s="379"/>
      <c r="X1585" s="379"/>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c r="BT1585" s="5"/>
      <c r="BU1585" s="5"/>
    </row>
    <row r="1586" spans="1:73" x14ac:dyDescent="0.25">
      <c r="A1586" s="5"/>
      <c r="B1586" s="5"/>
      <c r="C1586" s="5"/>
      <c r="D1586" s="5"/>
      <c r="E1586" s="5"/>
      <c r="F1586" s="5"/>
      <c r="G1586" s="5"/>
      <c r="H1586" s="5"/>
      <c r="I1586" s="5"/>
      <c r="J1586" s="5"/>
      <c r="K1586" s="5"/>
      <c r="L1586" s="105"/>
      <c r="M1586" s="379"/>
      <c r="N1586" s="391"/>
      <c r="O1586" s="379"/>
      <c r="P1586" s="379"/>
      <c r="Q1586" s="379"/>
      <c r="R1586" s="379"/>
      <c r="S1586" s="379"/>
      <c r="T1586" s="379"/>
      <c r="U1586" s="379"/>
      <c r="V1586" s="379"/>
      <c r="W1586" s="379"/>
      <c r="X1586" s="379"/>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c r="BT1586" s="5"/>
      <c r="BU1586" s="5"/>
    </row>
    <row r="1587" spans="1:73" x14ac:dyDescent="0.25">
      <c r="A1587" s="5"/>
      <c r="B1587" s="5"/>
      <c r="C1587" s="5"/>
      <c r="D1587" s="5"/>
      <c r="E1587" s="5"/>
      <c r="F1587" s="5"/>
      <c r="G1587" s="5"/>
      <c r="H1587" s="5"/>
      <c r="I1587" s="5"/>
      <c r="J1587" s="5"/>
      <c r="K1587" s="5"/>
      <c r="L1587" s="105"/>
      <c r="M1587" s="379"/>
      <c r="N1587" s="391"/>
      <c r="O1587" s="379"/>
      <c r="P1587" s="379"/>
      <c r="Q1587" s="379"/>
      <c r="R1587" s="379"/>
      <c r="S1587" s="379"/>
      <c r="T1587" s="379"/>
      <c r="U1587" s="379"/>
      <c r="V1587" s="379"/>
      <c r="W1587" s="379"/>
      <c r="X1587" s="379"/>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c r="BT1587" s="5"/>
      <c r="BU1587" s="5"/>
    </row>
    <row r="1588" spans="1:73" x14ac:dyDescent="0.25">
      <c r="A1588" s="5"/>
      <c r="B1588" s="5"/>
      <c r="C1588" s="5"/>
      <c r="D1588" s="5"/>
      <c r="E1588" s="5"/>
      <c r="F1588" s="5"/>
      <c r="G1588" s="5"/>
      <c r="H1588" s="5"/>
      <c r="I1588" s="5"/>
      <c r="J1588" s="5"/>
      <c r="K1588" s="5"/>
      <c r="L1588" s="105"/>
      <c r="M1588" s="379"/>
      <c r="N1588" s="391"/>
      <c r="O1588" s="379"/>
      <c r="P1588" s="379"/>
      <c r="Q1588" s="379"/>
      <c r="R1588" s="379"/>
      <c r="S1588" s="379"/>
      <c r="T1588" s="379"/>
      <c r="U1588" s="379"/>
      <c r="V1588" s="379"/>
      <c r="W1588" s="379"/>
      <c r="X1588" s="379"/>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c r="BT1588" s="5"/>
      <c r="BU1588" s="5"/>
    </row>
    <row r="1589" spans="1:73" x14ac:dyDescent="0.25">
      <c r="A1589" s="5"/>
      <c r="B1589" s="5"/>
      <c r="C1589" s="5"/>
      <c r="D1589" s="5"/>
      <c r="E1589" s="5"/>
      <c r="F1589" s="5"/>
      <c r="G1589" s="5"/>
      <c r="H1589" s="5"/>
      <c r="I1589" s="5"/>
      <c r="J1589" s="5"/>
      <c r="K1589" s="5"/>
      <c r="L1589" s="390"/>
      <c r="M1589" s="379"/>
      <c r="N1589" s="391"/>
      <c r="O1589" s="379"/>
      <c r="P1589" s="379"/>
      <c r="Q1589" s="379"/>
      <c r="R1589" s="379"/>
      <c r="S1589" s="379"/>
      <c r="T1589" s="379"/>
      <c r="U1589" s="379"/>
      <c r="V1589" s="379"/>
      <c r="W1589" s="379"/>
      <c r="X1589" s="379"/>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c r="BT1589" s="5"/>
      <c r="BU1589" s="5"/>
    </row>
    <row r="1590" spans="1:73" x14ac:dyDescent="0.25">
      <c r="A1590" s="5"/>
      <c r="B1590" s="5"/>
      <c r="C1590" s="5"/>
      <c r="D1590" s="5"/>
      <c r="E1590" s="5"/>
      <c r="F1590" s="5"/>
      <c r="G1590" s="5"/>
      <c r="H1590" s="5"/>
      <c r="I1590" s="5"/>
      <c r="J1590" s="5"/>
      <c r="K1590" s="5"/>
      <c r="L1590" s="105"/>
      <c r="M1590" s="379"/>
      <c r="N1590" s="391"/>
      <c r="O1590" s="379"/>
      <c r="P1590" s="379"/>
      <c r="Q1590" s="379"/>
      <c r="R1590" s="379"/>
      <c r="S1590" s="379"/>
      <c r="T1590" s="379"/>
      <c r="U1590" s="379"/>
      <c r="V1590" s="379"/>
      <c r="W1590" s="379"/>
      <c r="X1590" s="379"/>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c r="BT1590" s="5"/>
      <c r="BU1590" s="5"/>
    </row>
    <row r="1591" spans="1:73" x14ac:dyDescent="0.25">
      <c r="A1591" s="5"/>
      <c r="B1591" s="5"/>
      <c r="C1591" s="5"/>
      <c r="D1591" s="5"/>
      <c r="E1591" s="5"/>
      <c r="F1591" s="5"/>
      <c r="G1591" s="5"/>
      <c r="H1591" s="5"/>
      <c r="I1591" s="5"/>
      <c r="J1591" s="5"/>
      <c r="K1591" s="5"/>
      <c r="L1591" s="105"/>
      <c r="M1591" s="379"/>
      <c r="N1591" s="391"/>
      <c r="O1591" s="379"/>
      <c r="P1591" s="379"/>
      <c r="Q1591" s="379"/>
      <c r="R1591" s="379"/>
      <c r="S1591" s="379"/>
      <c r="T1591" s="379"/>
      <c r="U1591" s="379"/>
      <c r="V1591" s="379"/>
      <c r="W1591" s="379"/>
      <c r="X1591" s="379"/>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c r="BT1591" s="5"/>
      <c r="BU1591" s="5"/>
    </row>
    <row r="1592" spans="1:73" x14ac:dyDescent="0.25">
      <c r="A1592" s="5"/>
      <c r="B1592" s="5"/>
      <c r="C1592" s="5"/>
      <c r="D1592" s="5"/>
      <c r="E1592" s="5"/>
      <c r="F1592" s="5"/>
      <c r="G1592" s="5"/>
      <c r="H1592" s="5"/>
      <c r="I1592" s="5"/>
      <c r="J1592" s="5"/>
      <c r="K1592" s="5"/>
      <c r="L1592" s="105"/>
      <c r="M1592" s="379"/>
      <c r="N1592" s="391"/>
      <c r="O1592" s="379"/>
      <c r="P1592" s="379"/>
      <c r="Q1592" s="379"/>
      <c r="R1592" s="379"/>
      <c r="S1592" s="379"/>
      <c r="T1592" s="379"/>
      <c r="U1592" s="379"/>
      <c r="V1592" s="379"/>
      <c r="W1592" s="379"/>
      <c r="X1592" s="379"/>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c r="BT1592" s="5"/>
      <c r="BU1592" s="5"/>
    </row>
    <row r="1593" spans="1:73" x14ac:dyDescent="0.25">
      <c r="A1593" s="5"/>
      <c r="B1593" s="5"/>
      <c r="C1593" s="5"/>
      <c r="D1593" s="5"/>
      <c r="E1593" s="5"/>
      <c r="F1593" s="5"/>
      <c r="G1593" s="5"/>
      <c r="H1593" s="5"/>
      <c r="I1593" s="5"/>
      <c r="J1593" s="5"/>
      <c r="K1593" s="5"/>
      <c r="L1593" s="390"/>
      <c r="M1593" s="379"/>
      <c r="N1593" s="391"/>
      <c r="O1593" s="379"/>
      <c r="P1593" s="379"/>
      <c r="Q1593" s="379"/>
      <c r="R1593" s="379"/>
      <c r="S1593" s="379"/>
      <c r="T1593" s="379"/>
      <c r="U1593" s="379"/>
      <c r="V1593" s="379"/>
      <c r="W1593" s="379"/>
      <c r="X1593" s="379"/>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c r="BU1593" s="5"/>
    </row>
    <row r="1594" spans="1:73" x14ac:dyDescent="0.25">
      <c r="A1594" s="5"/>
      <c r="B1594" s="5"/>
      <c r="C1594" s="5"/>
      <c r="D1594" s="5"/>
      <c r="E1594" s="5"/>
      <c r="F1594" s="5"/>
      <c r="G1594" s="5"/>
      <c r="H1594" s="5"/>
      <c r="I1594" s="5"/>
      <c r="J1594" s="5"/>
      <c r="K1594" s="5"/>
      <c r="L1594" s="105"/>
      <c r="M1594" s="379"/>
      <c r="N1594" s="391"/>
      <c r="O1594" s="379"/>
      <c r="P1594" s="379"/>
      <c r="Q1594" s="379"/>
      <c r="R1594" s="379"/>
      <c r="S1594" s="379"/>
      <c r="T1594" s="379"/>
      <c r="U1594" s="379"/>
      <c r="V1594" s="379"/>
      <c r="W1594" s="379"/>
      <c r="X1594" s="379"/>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c r="BT1594" s="5"/>
      <c r="BU1594" s="5"/>
    </row>
    <row r="1595" spans="1:73" x14ac:dyDescent="0.25">
      <c r="A1595" s="5"/>
      <c r="B1595" s="5"/>
      <c r="C1595" s="5"/>
      <c r="D1595" s="5"/>
      <c r="E1595" s="5"/>
      <c r="F1595" s="5"/>
      <c r="G1595" s="5"/>
      <c r="H1595" s="5"/>
      <c r="I1595" s="5"/>
      <c r="J1595" s="5"/>
      <c r="K1595" s="5"/>
      <c r="L1595" s="105"/>
      <c r="M1595" s="379"/>
      <c r="N1595" s="391"/>
      <c r="O1595" s="379"/>
      <c r="P1595" s="379"/>
      <c r="Q1595" s="379"/>
      <c r="R1595" s="379"/>
      <c r="S1595" s="379"/>
      <c r="T1595" s="379"/>
      <c r="U1595" s="379"/>
      <c r="V1595" s="379"/>
      <c r="W1595" s="379"/>
      <c r="X1595" s="379"/>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c r="BT1595" s="5"/>
      <c r="BU1595" s="5"/>
    </row>
    <row r="1596" spans="1:73" x14ac:dyDescent="0.25">
      <c r="A1596" s="5"/>
      <c r="B1596" s="5"/>
      <c r="C1596" s="5"/>
      <c r="D1596" s="5"/>
      <c r="E1596" s="5"/>
      <c r="F1596" s="5"/>
      <c r="G1596" s="5"/>
      <c r="H1596" s="5"/>
      <c r="I1596" s="5"/>
      <c r="J1596" s="5"/>
      <c r="K1596" s="5"/>
      <c r="L1596" s="105"/>
      <c r="M1596" s="379"/>
      <c r="N1596" s="391"/>
      <c r="O1596" s="379"/>
      <c r="P1596" s="379"/>
      <c r="Q1596" s="379"/>
      <c r="R1596" s="379"/>
      <c r="S1596" s="379"/>
      <c r="T1596" s="379"/>
      <c r="U1596" s="379"/>
      <c r="V1596" s="379"/>
      <c r="W1596" s="379"/>
      <c r="X1596" s="379"/>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c r="BT1596" s="5"/>
      <c r="BU1596" s="5"/>
    </row>
    <row r="1597" spans="1:73" x14ac:dyDescent="0.25">
      <c r="A1597" s="5"/>
      <c r="B1597" s="5"/>
      <c r="C1597" s="5"/>
      <c r="D1597" s="5"/>
      <c r="E1597" s="5"/>
      <c r="F1597" s="5"/>
      <c r="G1597" s="5"/>
      <c r="H1597" s="5"/>
      <c r="I1597" s="5"/>
      <c r="J1597" s="5"/>
      <c r="K1597" s="5"/>
      <c r="L1597" s="390"/>
      <c r="M1597" s="379"/>
      <c r="N1597" s="391"/>
      <c r="O1597" s="379"/>
      <c r="P1597" s="379"/>
      <c r="Q1597" s="379"/>
      <c r="R1597" s="379"/>
      <c r="S1597" s="379"/>
      <c r="T1597" s="379"/>
      <c r="U1597" s="379"/>
      <c r="V1597" s="379"/>
      <c r="W1597" s="379"/>
      <c r="X1597" s="379"/>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c r="BT1597" s="5"/>
      <c r="BU1597" s="5"/>
    </row>
    <row r="1598" spans="1:73" x14ac:dyDescent="0.25">
      <c r="A1598" s="5"/>
      <c r="B1598" s="5"/>
      <c r="C1598" s="5"/>
      <c r="D1598" s="5"/>
      <c r="E1598" s="5"/>
      <c r="F1598" s="5"/>
      <c r="G1598" s="5"/>
      <c r="H1598" s="5"/>
      <c r="I1598" s="5"/>
      <c r="J1598" s="5"/>
      <c r="K1598" s="5"/>
      <c r="L1598" s="105"/>
      <c r="M1598" s="379"/>
      <c r="N1598" s="391"/>
      <c r="O1598" s="379"/>
      <c r="P1598" s="379"/>
      <c r="Q1598" s="379"/>
      <c r="R1598" s="379"/>
      <c r="S1598" s="379"/>
      <c r="T1598" s="379"/>
      <c r="U1598" s="379"/>
      <c r="V1598" s="379"/>
      <c r="W1598" s="379"/>
      <c r="X1598" s="379"/>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c r="BT1598" s="5"/>
      <c r="BU1598" s="5"/>
    </row>
    <row r="1599" spans="1:73" x14ac:dyDescent="0.25">
      <c r="A1599" s="5"/>
      <c r="B1599" s="5"/>
      <c r="C1599" s="5"/>
      <c r="D1599" s="5"/>
      <c r="E1599" s="5"/>
      <c r="F1599" s="5"/>
      <c r="G1599" s="5"/>
      <c r="H1599" s="5"/>
      <c r="I1599" s="5"/>
      <c r="J1599" s="5"/>
      <c r="K1599" s="5"/>
      <c r="L1599" s="105"/>
      <c r="M1599" s="379"/>
      <c r="N1599" s="391"/>
      <c r="O1599" s="379"/>
      <c r="P1599" s="379"/>
      <c r="Q1599" s="379"/>
      <c r="R1599" s="379"/>
      <c r="S1599" s="379"/>
      <c r="T1599" s="379"/>
      <c r="U1599" s="379"/>
      <c r="V1599" s="379"/>
      <c r="W1599" s="379"/>
      <c r="X1599" s="379"/>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c r="BT1599" s="5"/>
      <c r="BU1599" s="5"/>
    </row>
    <row r="1600" spans="1:73" x14ac:dyDescent="0.25">
      <c r="A1600" s="5"/>
      <c r="B1600" s="5"/>
      <c r="C1600" s="5"/>
      <c r="D1600" s="5"/>
      <c r="E1600" s="5"/>
      <c r="F1600" s="5"/>
      <c r="G1600" s="5"/>
      <c r="H1600" s="5"/>
      <c r="I1600" s="5"/>
      <c r="J1600" s="5"/>
      <c r="K1600" s="5"/>
      <c r="L1600" s="105"/>
      <c r="M1600" s="379"/>
      <c r="N1600" s="391"/>
      <c r="O1600" s="379"/>
      <c r="P1600" s="379"/>
      <c r="Q1600" s="379"/>
      <c r="R1600" s="379"/>
      <c r="S1600" s="379"/>
      <c r="T1600" s="379"/>
      <c r="U1600" s="379"/>
      <c r="V1600" s="379"/>
      <c r="W1600" s="379"/>
      <c r="X1600" s="379"/>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c r="BT1600" s="5"/>
      <c r="BU1600" s="5"/>
    </row>
    <row r="1601" spans="1:73" x14ac:dyDescent="0.25">
      <c r="A1601" s="5"/>
      <c r="B1601" s="5"/>
      <c r="C1601" s="5"/>
      <c r="D1601" s="5"/>
      <c r="E1601" s="5"/>
      <c r="F1601" s="5"/>
      <c r="G1601" s="5"/>
      <c r="H1601" s="5"/>
      <c r="I1601" s="5"/>
      <c r="J1601" s="5"/>
      <c r="K1601" s="5"/>
      <c r="L1601" s="390"/>
      <c r="M1601" s="379"/>
      <c r="N1601" s="391"/>
      <c r="O1601" s="379"/>
      <c r="P1601" s="379"/>
      <c r="Q1601" s="379"/>
      <c r="R1601" s="379"/>
      <c r="S1601" s="379"/>
      <c r="T1601" s="379"/>
      <c r="U1601" s="379"/>
      <c r="V1601" s="379"/>
      <c r="W1601" s="379"/>
      <c r="X1601" s="379"/>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c r="BT1601" s="5"/>
      <c r="BU1601" s="5"/>
    </row>
    <row r="1602" spans="1:73" x14ac:dyDescent="0.25">
      <c r="A1602" s="5"/>
      <c r="B1602" s="5"/>
      <c r="C1602" s="5"/>
      <c r="D1602" s="5"/>
      <c r="E1602" s="5"/>
      <c r="F1602" s="5"/>
      <c r="G1602" s="5"/>
      <c r="H1602" s="5"/>
      <c r="I1602" s="5"/>
      <c r="J1602" s="5"/>
      <c r="K1602" s="5"/>
      <c r="L1602" s="105"/>
      <c r="M1602" s="379"/>
      <c r="N1602" s="391"/>
      <c r="O1602" s="379"/>
      <c r="P1602" s="379"/>
      <c r="Q1602" s="379"/>
      <c r="R1602" s="379"/>
      <c r="S1602" s="379"/>
      <c r="T1602" s="379"/>
      <c r="U1602" s="379"/>
      <c r="V1602" s="379"/>
      <c r="W1602" s="379"/>
      <c r="X1602" s="379"/>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c r="BT1602" s="5"/>
      <c r="BU1602" s="5"/>
    </row>
    <row r="1603" spans="1:73" x14ac:dyDescent="0.25">
      <c r="A1603" s="5"/>
      <c r="B1603" s="5"/>
      <c r="C1603" s="5"/>
      <c r="D1603" s="5"/>
      <c r="E1603" s="5"/>
      <c r="F1603" s="5"/>
      <c r="G1603" s="5"/>
      <c r="H1603" s="5"/>
      <c r="I1603" s="5"/>
      <c r="J1603" s="5"/>
      <c r="K1603" s="5"/>
      <c r="L1603" s="105"/>
      <c r="M1603" s="379"/>
      <c r="N1603" s="391"/>
      <c r="O1603" s="379"/>
      <c r="P1603" s="379"/>
      <c r="Q1603" s="379"/>
      <c r="R1603" s="379"/>
      <c r="S1603" s="379"/>
      <c r="T1603" s="379"/>
      <c r="U1603" s="379"/>
      <c r="V1603" s="379"/>
      <c r="W1603" s="379"/>
      <c r="X1603" s="379"/>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c r="BT1603" s="5"/>
      <c r="BU1603" s="5"/>
    </row>
    <row r="1604" spans="1:73" x14ac:dyDescent="0.25">
      <c r="A1604" s="5"/>
      <c r="B1604" s="5"/>
      <c r="C1604" s="5"/>
      <c r="D1604" s="5"/>
      <c r="E1604" s="5"/>
      <c r="F1604" s="5"/>
      <c r="G1604" s="5"/>
      <c r="H1604" s="5"/>
      <c r="I1604" s="5"/>
      <c r="J1604" s="5"/>
      <c r="K1604" s="5"/>
      <c r="L1604" s="105"/>
      <c r="M1604" s="379"/>
      <c r="N1604" s="391"/>
      <c r="O1604" s="379"/>
      <c r="P1604" s="379"/>
      <c r="Q1604" s="379"/>
      <c r="R1604" s="379"/>
      <c r="S1604" s="379"/>
      <c r="T1604" s="379"/>
      <c r="U1604" s="379"/>
      <c r="V1604" s="379"/>
      <c r="W1604" s="379"/>
      <c r="X1604" s="379"/>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c r="BT1604" s="5"/>
      <c r="BU1604" s="5"/>
    </row>
    <row r="1605" spans="1:73" x14ac:dyDescent="0.25">
      <c r="A1605" s="5"/>
      <c r="B1605" s="5"/>
      <c r="C1605" s="5"/>
      <c r="D1605" s="5"/>
      <c r="E1605" s="5"/>
      <c r="F1605" s="5"/>
      <c r="G1605" s="5"/>
      <c r="H1605" s="5"/>
      <c r="I1605" s="5"/>
      <c r="J1605" s="5"/>
      <c r="K1605" s="5"/>
      <c r="L1605" s="390"/>
      <c r="M1605" s="379"/>
      <c r="N1605" s="391"/>
      <c r="O1605" s="379"/>
      <c r="P1605" s="379"/>
      <c r="Q1605" s="379"/>
      <c r="R1605" s="379"/>
      <c r="S1605" s="379"/>
      <c r="T1605" s="379"/>
      <c r="U1605" s="379"/>
      <c r="V1605" s="379"/>
      <c r="W1605" s="379"/>
      <c r="X1605" s="379"/>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c r="BT1605" s="5"/>
      <c r="BU1605" s="5"/>
    </row>
    <row r="1606" spans="1:73" x14ac:dyDescent="0.25">
      <c r="A1606" s="5"/>
      <c r="B1606" s="5"/>
      <c r="C1606" s="5"/>
      <c r="D1606" s="5"/>
      <c r="E1606" s="5"/>
      <c r="F1606" s="5"/>
      <c r="G1606" s="5"/>
      <c r="H1606" s="5"/>
      <c r="I1606" s="5"/>
      <c r="J1606" s="5"/>
      <c r="K1606" s="5"/>
      <c r="L1606" s="105"/>
      <c r="M1606" s="379"/>
      <c r="N1606" s="391"/>
      <c r="O1606" s="379"/>
      <c r="P1606" s="379"/>
      <c r="Q1606" s="379"/>
      <c r="R1606" s="379"/>
      <c r="S1606" s="379"/>
      <c r="T1606" s="379"/>
      <c r="U1606" s="379"/>
      <c r="V1606" s="379"/>
      <c r="W1606" s="379"/>
      <c r="X1606" s="379"/>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c r="BT1606" s="5"/>
      <c r="BU1606" s="5"/>
    </row>
    <row r="1607" spans="1:73" x14ac:dyDescent="0.25">
      <c r="A1607" s="5"/>
      <c r="B1607" s="5"/>
      <c r="C1607" s="5"/>
      <c r="D1607" s="5"/>
      <c r="E1607" s="5"/>
      <c r="F1607" s="5"/>
      <c r="G1607" s="5"/>
      <c r="H1607" s="5"/>
      <c r="I1607" s="5"/>
      <c r="J1607" s="5"/>
      <c r="K1607" s="5"/>
      <c r="L1607" s="105"/>
      <c r="M1607" s="379"/>
      <c r="N1607" s="391"/>
      <c r="O1607" s="379"/>
      <c r="P1607" s="379"/>
      <c r="Q1607" s="379"/>
      <c r="R1607" s="379"/>
      <c r="S1607" s="379"/>
      <c r="T1607" s="379"/>
      <c r="U1607" s="379"/>
      <c r="V1607" s="379"/>
      <c r="W1607" s="379"/>
      <c r="X1607" s="379"/>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c r="BT1607" s="5"/>
      <c r="BU1607" s="5"/>
    </row>
    <row r="1608" spans="1:73" x14ac:dyDescent="0.25">
      <c r="A1608" s="5"/>
      <c r="B1608" s="5"/>
      <c r="C1608" s="5"/>
      <c r="D1608" s="5"/>
      <c r="E1608" s="5"/>
      <c r="F1608" s="5"/>
      <c r="G1608" s="5"/>
      <c r="H1608" s="5"/>
      <c r="I1608" s="5"/>
      <c r="J1608" s="5"/>
      <c r="K1608" s="5"/>
      <c r="L1608" s="105"/>
      <c r="M1608" s="379"/>
      <c r="N1608" s="391"/>
      <c r="O1608" s="379"/>
      <c r="P1608" s="379"/>
      <c r="Q1608" s="379"/>
      <c r="R1608" s="379"/>
      <c r="S1608" s="379"/>
      <c r="T1608" s="379"/>
      <c r="U1608" s="379"/>
      <c r="V1608" s="379"/>
      <c r="W1608" s="379"/>
      <c r="X1608" s="379"/>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c r="BT1608" s="5"/>
      <c r="BU1608" s="5"/>
    </row>
    <row r="1609" spans="1:73" x14ac:dyDescent="0.25">
      <c r="A1609" s="5"/>
      <c r="B1609" s="5"/>
      <c r="C1609" s="5"/>
      <c r="D1609" s="5"/>
      <c r="E1609" s="5"/>
      <c r="F1609" s="5"/>
      <c r="G1609" s="5"/>
      <c r="H1609" s="5"/>
      <c r="I1609" s="5"/>
      <c r="J1609" s="5"/>
      <c r="K1609" s="5"/>
      <c r="L1609" s="390"/>
      <c r="M1609" s="379"/>
      <c r="N1609" s="391"/>
      <c r="O1609" s="379"/>
      <c r="P1609" s="379"/>
      <c r="Q1609" s="379"/>
      <c r="R1609" s="379"/>
      <c r="S1609" s="379"/>
      <c r="T1609" s="379"/>
      <c r="U1609" s="379"/>
      <c r="V1609" s="379"/>
      <c r="W1609" s="379"/>
      <c r="X1609" s="379"/>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c r="BT1609" s="5"/>
      <c r="BU1609" s="5"/>
    </row>
    <row r="1610" spans="1:73" x14ac:dyDescent="0.25">
      <c r="A1610" s="5"/>
      <c r="B1610" s="5"/>
      <c r="C1610" s="5"/>
      <c r="D1610" s="5"/>
      <c r="E1610" s="5"/>
      <c r="F1610" s="5"/>
      <c r="G1610" s="5"/>
      <c r="H1610" s="5"/>
      <c r="I1610" s="5"/>
      <c r="J1610" s="5"/>
      <c r="K1610" s="5"/>
      <c r="L1610" s="105"/>
      <c r="M1610" s="379"/>
      <c r="N1610" s="391"/>
      <c r="O1610" s="379"/>
      <c r="P1610" s="379"/>
      <c r="Q1610" s="379"/>
      <c r="R1610" s="379"/>
      <c r="S1610" s="379"/>
      <c r="T1610" s="379"/>
      <c r="U1610" s="379"/>
      <c r="V1610" s="379"/>
      <c r="W1610" s="379"/>
      <c r="X1610" s="379"/>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c r="BT1610" s="5"/>
      <c r="BU1610" s="5"/>
    </row>
    <row r="1611" spans="1:73" x14ac:dyDescent="0.25">
      <c r="A1611" s="5"/>
      <c r="B1611" s="5"/>
      <c r="C1611" s="5"/>
      <c r="D1611" s="5"/>
      <c r="E1611" s="5"/>
      <c r="F1611" s="5"/>
      <c r="G1611" s="5"/>
      <c r="H1611" s="5"/>
      <c r="I1611" s="5"/>
      <c r="J1611" s="5"/>
      <c r="K1611" s="5"/>
      <c r="L1611" s="105"/>
      <c r="M1611" s="379"/>
      <c r="N1611" s="391"/>
      <c r="O1611" s="379"/>
      <c r="P1611" s="379"/>
      <c r="Q1611" s="379"/>
      <c r="R1611" s="379"/>
      <c r="S1611" s="379"/>
      <c r="T1611" s="379"/>
      <c r="U1611" s="379"/>
      <c r="V1611" s="379"/>
      <c r="W1611" s="379"/>
      <c r="X1611" s="379"/>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c r="BT1611" s="5"/>
      <c r="BU1611" s="5"/>
    </row>
    <row r="1612" spans="1:73" x14ac:dyDescent="0.25">
      <c r="A1612" s="5"/>
      <c r="B1612" s="5"/>
      <c r="C1612" s="5"/>
      <c r="D1612" s="5"/>
      <c r="E1612" s="5"/>
      <c r="F1612" s="5"/>
      <c r="G1612" s="5"/>
      <c r="H1612" s="5"/>
      <c r="I1612" s="5"/>
      <c r="J1612" s="5"/>
      <c r="K1612" s="5"/>
      <c r="L1612" s="105"/>
      <c r="M1612" s="379"/>
      <c r="N1612" s="391"/>
      <c r="O1612" s="379"/>
      <c r="P1612" s="379"/>
      <c r="Q1612" s="379"/>
      <c r="R1612" s="379"/>
      <c r="S1612" s="379"/>
      <c r="T1612" s="379"/>
      <c r="U1612" s="379"/>
      <c r="V1612" s="379"/>
      <c r="W1612" s="379"/>
      <c r="X1612" s="379"/>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c r="BT1612" s="5"/>
      <c r="BU1612" s="5"/>
    </row>
    <row r="1613" spans="1:73" x14ac:dyDescent="0.25">
      <c r="A1613" s="5"/>
      <c r="B1613" s="5"/>
      <c r="C1613" s="5"/>
      <c r="D1613" s="5"/>
      <c r="E1613" s="5"/>
      <c r="F1613" s="5"/>
      <c r="G1613" s="5"/>
      <c r="H1613" s="5"/>
      <c r="I1613" s="5"/>
      <c r="J1613" s="5"/>
      <c r="K1613" s="5"/>
      <c r="L1613" s="390"/>
      <c r="M1613" s="379"/>
      <c r="N1613" s="391"/>
      <c r="O1613" s="379"/>
      <c r="P1613" s="379"/>
      <c r="Q1613" s="379"/>
      <c r="R1613" s="379"/>
      <c r="S1613" s="379"/>
      <c r="T1613" s="379"/>
      <c r="U1613" s="379"/>
      <c r="V1613" s="379"/>
      <c r="W1613" s="379"/>
      <c r="X1613" s="379"/>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c r="BT1613" s="5"/>
      <c r="BU1613" s="5"/>
    </row>
    <row r="1614" spans="1:73" x14ac:dyDescent="0.25">
      <c r="A1614" s="5"/>
      <c r="B1614" s="5"/>
      <c r="C1614" s="5"/>
      <c r="D1614" s="5"/>
      <c r="E1614" s="5"/>
      <c r="F1614" s="5"/>
      <c r="G1614" s="5"/>
      <c r="H1614" s="5"/>
      <c r="I1614" s="5"/>
      <c r="J1614" s="5"/>
      <c r="K1614" s="5"/>
      <c r="L1614" s="105"/>
      <c r="M1614" s="379"/>
      <c r="N1614" s="391"/>
      <c r="O1614" s="379"/>
      <c r="P1614" s="379"/>
      <c r="Q1614" s="379"/>
      <c r="R1614" s="379"/>
      <c r="S1614" s="379"/>
      <c r="T1614" s="379"/>
      <c r="U1614" s="379"/>
      <c r="V1614" s="379"/>
      <c r="W1614" s="379"/>
      <c r="X1614" s="379"/>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c r="BT1614" s="5"/>
      <c r="BU1614" s="5"/>
    </row>
    <row r="1615" spans="1:73" x14ac:dyDescent="0.25">
      <c r="A1615" s="5"/>
      <c r="B1615" s="5"/>
      <c r="C1615" s="5"/>
      <c r="D1615" s="5"/>
      <c r="E1615" s="5"/>
      <c r="F1615" s="5"/>
      <c r="G1615" s="5"/>
      <c r="H1615" s="5"/>
      <c r="I1615" s="5"/>
      <c r="J1615" s="5"/>
      <c r="K1615" s="5"/>
      <c r="L1615" s="105"/>
      <c r="M1615" s="379"/>
      <c r="N1615" s="391"/>
      <c r="O1615" s="379"/>
      <c r="P1615" s="379"/>
      <c r="Q1615" s="379"/>
      <c r="R1615" s="379"/>
      <c r="S1615" s="379"/>
      <c r="T1615" s="379"/>
      <c r="U1615" s="379"/>
      <c r="V1615" s="379"/>
      <c r="W1615" s="379"/>
      <c r="X1615" s="379"/>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c r="BT1615" s="5"/>
      <c r="BU1615" s="5"/>
    </row>
    <row r="1616" spans="1:73" x14ac:dyDescent="0.25">
      <c r="A1616" s="5"/>
      <c r="B1616" s="5"/>
      <c r="C1616" s="5"/>
      <c r="D1616" s="5"/>
      <c r="E1616" s="5"/>
      <c r="F1616" s="5"/>
      <c r="G1616" s="5"/>
      <c r="H1616" s="5"/>
      <c r="I1616" s="5"/>
      <c r="J1616" s="5"/>
      <c r="K1616" s="5"/>
      <c r="L1616" s="105"/>
      <c r="M1616" s="379"/>
      <c r="N1616" s="391"/>
      <c r="O1616" s="379"/>
      <c r="P1616" s="379"/>
      <c r="Q1616" s="379"/>
      <c r="R1616" s="379"/>
      <c r="S1616" s="379"/>
      <c r="T1616" s="379"/>
      <c r="U1616" s="379"/>
      <c r="V1616" s="379"/>
      <c r="W1616" s="379"/>
      <c r="X1616" s="379"/>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c r="BT1616" s="5"/>
      <c r="BU1616" s="5"/>
    </row>
    <row r="1617" spans="1:73" x14ac:dyDescent="0.25">
      <c r="A1617" s="5"/>
      <c r="B1617" s="5"/>
      <c r="C1617" s="5"/>
      <c r="D1617" s="5"/>
      <c r="E1617" s="5"/>
      <c r="F1617" s="5"/>
      <c r="G1617" s="5"/>
      <c r="H1617" s="5"/>
      <c r="I1617" s="5"/>
      <c r="J1617" s="5"/>
      <c r="K1617" s="5"/>
      <c r="L1617" s="390"/>
      <c r="M1617" s="379"/>
      <c r="N1617" s="391"/>
      <c r="O1617" s="379"/>
      <c r="P1617" s="379"/>
      <c r="Q1617" s="379"/>
      <c r="R1617" s="379"/>
      <c r="S1617" s="379"/>
      <c r="T1617" s="379"/>
      <c r="U1617" s="379"/>
      <c r="V1617" s="379"/>
      <c r="W1617" s="379"/>
      <c r="X1617" s="379"/>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c r="BT1617" s="5"/>
      <c r="BU1617" s="5"/>
    </row>
    <row r="1618" spans="1:73" x14ac:dyDescent="0.25">
      <c r="A1618" s="5"/>
      <c r="B1618" s="5"/>
      <c r="C1618" s="5"/>
      <c r="D1618" s="5"/>
      <c r="E1618" s="5"/>
      <c r="F1618" s="5"/>
      <c r="G1618" s="5"/>
      <c r="H1618" s="5"/>
      <c r="I1618" s="5"/>
      <c r="J1618" s="5"/>
      <c r="K1618" s="5"/>
      <c r="L1618" s="105"/>
      <c r="M1618" s="379"/>
      <c r="N1618" s="391"/>
      <c r="O1618" s="379"/>
      <c r="P1618" s="379"/>
      <c r="Q1618" s="379"/>
      <c r="R1618" s="379"/>
      <c r="S1618" s="379"/>
      <c r="T1618" s="379"/>
      <c r="U1618" s="379"/>
      <c r="V1618" s="379"/>
      <c r="W1618" s="379"/>
      <c r="X1618" s="379"/>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c r="BT1618" s="5"/>
      <c r="BU1618" s="5"/>
    </row>
    <row r="1619" spans="1:73" x14ac:dyDescent="0.25">
      <c r="A1619" s="5"/>
      <c r="B1619" s="5"/>
      <c r="C1619" s="5"/>
      <c r="D1619" s="5"/>
      <c r="E1619" s="5"/>
      <c r="F1619" s="5"/>
      <c r="G1619" s="5"/>
      <c r="H1619" s="5"/>
      <c r="I1619" s="5"/>
      <c r="J1619" s="5"/>
      <c r="K1619" s="5"/>
      <c r="L1619" s="105"/>
      <c r="M1619" s="379"/>
      <c r="N1619" s="391"/>
      <c r="O1619" s="379"/>
      <c r="P1619" s="379"/>
      <c r="Q1619" s="379"/>
      <c r="R1619" s="379"/>
      <c r="S1619" s="379"/>
      <c r="T1619" s="379"/>
      <c r="U1619" s="379"/>
      <c r="V1619" s="379"/>
      <c r="W1619" s="379"/>
      <c r="X1619" s="379"/>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c r="BT1619" s="5"/>
      <c r="BU1619" s="5"/>
    </row>
    <row r="1620" spans="1:73" x14ac:dyDescent="0.25">
      <c r="A1620" s="5"/>
      <c r="B1620" s="5"/>
      <c r="C1620" s="5"/>
      <c r="D1620" s="5"/>
      <c r="E1620" s="5"/>
      <c r="F1620" s="5"/>
      <c r="G1620" s="5"/>
      <c r="H1620" s="5"/>
      <c r="I1620" s="5"/>
      <c r="J1620" s="5"/>
      <c r="K1620" s="5"/>
      <c r="L1620" s="105"/>
      <c r="M1620" s="379"/>
      <c r="N1620" s="391"/>
      <c r="O1620" s="379"/>
      <c r="P1620" s="379"/>
      <c r="Q1620" s="379"/>
      <c r="R1620" s="379"/>
      <c r="S1620" s="379"/>
      <c r="T1620" s="379"/>
      <c r="U1620" s="379"/>
      <c r="V1620" s="379"/>
      <c r="W1620" s="379"/>
      <c r="X1620" s="379"/>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c r="BT1620" s="5"/>
      <c r="BU1620" s="5"/>
    </row>
    <row r="1621" spans="1:73" x14ac:dyDescent="0.25">
      <c r="A1621" s="5"/>
      <c r="B1621" s="5"/>
      <c r="C1621" s="5"/>
      <c r="D1621" s="5"/>
      <c r="E1621" s="5"/>
      <c r="F1621" s="5"/>
      <c r="G1621" s="5"/>
      <c r="H1621" s="5"/>
      <c r="I1621" s="5"/>
      <c r="J1621" s="5"/>
      <c r="K1621" s="5"/>
      <c r="L1621" s="390"/>
      <c r="M1621" s="379"/>
      <c r="N1621" s="391"/>
      <c r="O1621" s="379"/>
      <c r="P1621" s="379"/>
      <c r="Q1621" s="379"/>
      <c r="R1621" s="379"/>
      <c r="S1621" s="379"/>
      <c r="T1621" s="379"/>
      <c r="U1621" s="379"/>
      <c r="V1621" s="379"/>
      <c r="W1621" s="379"/>
      <c r="X1621" s="379"/>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c r="BT1621" s="5"/>
      <c r="BU1621" s="5"/>
    </row>
    <row r="1622" spans="1:73" x14ac:dyDescent="0.25">
      <c r="A1622" s="5"/>
      <c r="B1622" s="5"/>
      <c r="C1622" s="5"/>
      <c r="D1622" s="5"/>
      <c r="E1622" s="5"/>
      <c r="F1622" s="5"/>
      <c r="G1622" s="5"/>
      <c r="H1622" s="5"/>
      <c r="I1622" s="5"/>
      <c r="J1622" s="5"/>
      <c r="K1622" s="5"/>
      <c r="L1622" s="105"/>
      <c r="M1622" s="379"/>
      <c r="N1622" s="391"/>
      <c r="O1622" s="379"/>
      <c r="P1622" s="379"/>
      <c r="Q1622" s="379"/>
      <c r="R1622" s="379"/>
      <c r="S1622" s="379"/>
      <c r="T1622" s="379"/>
      <c r="U1622" s="379"/>
      <c r="V1622" s="379"/>
      <c r="W1622" s="379"/>
      <c r="X1622" s="379"/>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c r="BT1622" s="5"/>
      <c r="BU1622" s="5"/>
    </row>
    <row r="1623" spans="1:73" x14ac:dyDescent="0.25">
      <c r="A1623" s="5"/>
      <c r="B1623" s="5"/>
      <c r="C1623" s="5"/>
      <c r="D1623" s="5"/>
      <c r="E1623" s="5"/>
      <c r="F1623" s="5"/>
      <c r="G1623" s="5"/>
      <c r="H1623" s="5"/>
      <c r="I1623" s="5"/>
      <c r="J1623" s="5"/>
      <c r="K1623" s="5"/>
      <c r="L1623" s="105"/>
      <c r="M1623" s="379"/>
      <c r="N1623" s="391"/>
      <c r="O1623" s="379"/>
      <c r="P1623" s="379"/>
      <c r="Q1623" s="379"/>
      <c r="R1623" s="379"/>
      <c r="S1623" s="379"/>
      <c r="T1623" s="379"/>
      <c r="U1623" s="379"/>
      <c r="V1623" s="379"/>
      <c r="W1623" s="379"/>
      <c r="X1623" s="379"/>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c r="BT1623" s="5"/>
      <c r="BU1623" s="5"/>
    </row>
    <row r="1624" spans="1:73" x14ac:dyDescent="0.25">
      <c r="A1624" s="5"/>
      <c r="B1624" s="5"/>
      <c r="C1624" s="5"/>
      <c r="D1624" s="5"/>
      <c r="E1624" s="5"/>
      <c r="F1624" s="5"/>
      <c r="G1624" s="5"/>
      <c r="H1624" s="5"/>
      <c r="I1624" s="5"/>
      <c r="J1624" s="5"/>
      <c r="K1624" s="5"/>
      <c r="L1624" s="105"/>
      <c r="M1624" s="379"/>
      <c r="N1624" s="391"/>
      <c r="O1624" s="379"/>
      <c r="P1624" s="379"/>
      <c r="Q1624" s="379"/>
      <c r="R1624" s="379"/>
      <c r="S1624" s="379"/>
      <c r="T1624" s="379"/>
      <c r="U1624" s="379"/>
      <c r="V1624" s="379"/>
      <c r="W1624" s="379"/>
      <c r="X1624" s="379"/>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c r="BU1624" s="5"/>
    </row>
    <row r="1625" spans="1:73" x14ac:dyDescent="0.25">
      <c r="A1625" s="5"/>
      <c r="B1625" s="5"/>
      <c r="C1625" s="5"/>
      <c r="D1625" s="5"/>
      <c r="E1625" s="5"/>
      <c r="F1625" s="5"/>
      <c r="G1625" s="5"/>
      <c r="H1625" s="5"/>
      <c r="I1625" s="5"/>
      <c r="J1625" s="5"/>
      <c r="K1625" s="5"/>
      <c r="L1625" s="390"/>
      <c r="M1625" s="379"/>
      <c r="N1625" s="391"/>
      <c r="O1625" s="379"/>
      <c r="P1625" s="379"/>
      <c r="Q1625" s="379"/>
      <c r="R1625" s="379"/>
      <c r="S1625" s="379"/>
      <c r="T1625" s="379"/>
      <c r="U1625" s="379"/>
      <c r="V1625" s="379"/>
      <c r="W1625" s="379"/>
      <c r="X1625" s="379"/>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c r="BT1625" s="5"/>
      <c r="BU1625" s="5"/>
    </row>
    <row r="1626" spans="1:73" x14ac:dyDescent="0.25">
      <c r="A1626" s="5"/>
      <c r="B1626" s="5"/>
      <c r="C1626" s="5"/>
      <c r="D1626" s="5"/>
      <c r="E1626" s="5"/>
      <c r="F1626" s="5"/>
      <c r="G1626" s="5"/>
      <c r="H1626" s="5"/>
      <c r="I1626" s="5"/>
      <c r="J1626" s="5"/>
      <c r="K1626" s="5"/>
      <c r="L1626" s="105"/>
      <c r="M1626" s="379"/>
      <c r="N1626" s="391"/>
      <c r="O1626" s="379"/>
      <c r="P1626" s="379"/>
      <c r="Q1626" s="379"/>
      <c r="R1626" s="379"/>
      <c r="S1626" s="379"/>
      <c r="T1626" s="379"/>
      <c r="U1626" s="379"/>
      <c r="V1626" s="379"/>
      <c r="W1626" s="379"/>
      <c r="X1626" s="379"/>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c r="BT1626" s="5"/>
      <c r="BU1626" s="5"/>
    </row>
    <row r="1627" spans="1:73" x14ac:dyDescent="0.25">
      <c r="A1627" s="5"/>
      <c r="B1627" s="5"/>
      <c r="C1627" s="5"/>
      <c r="D1627" s="5"/>
      <c r="E1627" s="5"/>
      <c r="F1627" s="5"/>
      <c r="G1627" s="5"/>
      <c r="H1627" s="5"/>
      <c r="I1627" s="5"/>
      <c r="J1627" s="5"/>
      <c r="K1627" s="5"/>
      <c r="L1627" s="105"/>
      <c r="M1627" s="379"/>
      <c r="N1627" s="391"/>
      <c r="O1627" s="379"/>
      <c r="P1627" s="379"/>
      <c r="Q1627" s="379"/>
      <c r="R1627" s="379"/>
      <c r="S1627" s="379"/>
      <c r="T1627" s="379"/>
      <c r="U1627" s="379"/>
      <c r="V1627" s="379"/>
      <c r="W1627" s="379"/>
      <c r="X1627" s="379"/>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c r="BT1627" s="5"/>
      <c r="BU1627" s="5"/>
    </row>
    <row r="1628" spans="1:73" x14ac:dyDescent="0.25">
      <c r="A1628" s="5"/>
      <c r="B1628" s="5"/>
      <c r="C1628" s="5"/>
      <c r="D1628" s="5"/>
      <c r="E1628" s="5"/>
      <c r="F1628" s="5"/>
      <c r="G1628" s="5"/>
      <c r="H1628" s="5"/>
      <c r="I1628" s="5"/>
      <c r="J1628" s="5"/>
      <c r="K1628" s="5"/>
      <c r="L1628" s="105"/>
      <c r="M1628" s="379"/>
      <c r="N1628" s="391"/>
      <c r="O1628" s="379"/>
      <c r="P1628" s="379"/>
      <c r="Q1628" s="379"/>
      <c r="R1628" s="379"/>
      <c r="S1628" s="379"/>
      <c r="T1628" s="379"/>
      <c r="U1628" s="379"/>
      <c r="V1628" s="379"/>
      <c r="W1628" s="379"/>
      <c r="X1628" s="379"/>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c r="BT1628" s="5"/>
      <c r="BU1628" s="5"/>
    </row>
    <row r="1629" spans="1:73" x14ac:dyDescent="0.25">
      <c r="A1629" s="5"/>
      <c r="B1629" s="5"/>
      <c r="C1629" s="5"/>
      <c r="D1629" s="5"/>
      <c r="E1629" s="5"/>
      <c r="F1629" s="5"/>
      <c r="G1629" s="5"/>
      <c r="H1629" s="5"/>
      <c r="I1629" s="5"/>
      <c r="J1629" s="5"/>
      <c r="K1629" s="5"/>
      <c r="L1629" s="390"/>
      <c r="M1629" s="379"/>
      <c r="N1629" s="391"/>
      <c r="O1629" s="379"/>
      <c r="P1629" s="379"/>
      <c r="Q1629" s="379"/>
      <c r="R1629" s="379"/>
      <c r="S1629" s="379"/>
      <c r="T1629" s="379"/>
      <c r="U1629" s="379"/>
      <c r="V1629" s="379"/>
      <c r="W1629" s="379"/>
      <c r="X1629" s="379"/>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c r="BT1629" s="5"/>
      <c r="BU1629" s="5"/>
    </row>
    <row r="1630" spans="1:73" x14ac:dyDescent="0.25">
      <c r="A1630" s="5"/>
      <c r="B1630" s="5"/>
      <c r="C1630" s="5"/>
      <c r="D1630" s="5"/>
      <c r="E1630" s="5"/>
      <c r="F1630" s="5"/>
      <c r="G1630" s="5"/>
      <c r="H1630" s="5"/>
      <c r="I1630" s="5"/>
      <c r="J1630" s="5"/>
      <c r="K1630" s="5"/>
      <c r="L1630" s="105"/>
      <c r="M1630" s="379"/>
      <c r="N1630" s="391"/>
      <c r="O1630" s="379"/>
      <c r="P1630" s="379"/>
      <c r="Q1630" s="379"/>
      <c r="R1630" s="379"/>
      <c r="S1630" s="379"/>
      <c r="T1630" s="379"/>
      <c r="U1630" s="379"/>
      <c r="V1630" s="379"/>
      <c r="W1630" s="379"/>
      <c r="X1630" s="379"/>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c r="BT1630" s="5"/>
      <c r="BU1630" s="5"/>
    </row>
    <row r="1631" spans="1:73" x14ac:dyDescent="0.25">
      <c r="A1631" s="5"/>
      <c r="B1631" s="5"/>
      <c r="C1631" s="5"/>
      <c r="D1631" s="5"/>
      <c r="E1631" s="5"/>
      <c r="F1631" s="5"/>
      <c r="G1631" s="5"/>
      <c r="H1631" s="5"/>
      <c r="I1631" s="5"/>
      <c r="J1631" s="5"/>
      <c r="K1631" s="5"/>
      <c r="L1631" s="105"/>
      <c r="M1631" s="379"/>
      <c r="N1631" s="391"/>
      <c r="O1631" s="379"/>
      <c r="P1631" s="379"/>
      <c r="Q1631" s="379"/>
      <c r="R1631" s="379"/>
      <c r="S1631" s="379"/>
      <c r="T1631" s="379"/>
      <c r="U1631" s="379"/>
      <c r="V1631" s="379"/>
      <c r="W1631" s="379"/>
      <c r="X1631" s="379"/>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c r="BT1631" s="5"/>
      <c r="BU1631" s="5"/>
    </row>
    <row r="1632" spans="1:73" x14ac:dyDescent="0.25">
      <c r="A1632" s="5"/>
      <c r="B1632" s="5"/>
      <c r="C1632" s="5"/>
      <c r="D1632" s="5"/>
      <c r="E1632" s="5"/>
      <c r="F1632" s="5"/>
      <c r="G1632" s="5"/>
      <c r="H1632" s="5"/>
      <c r="I1632" s="5"/>
      <c r="J1632" s="5"/>
      <c r="K1632" s="5"/>
      <c r="L1632" s="105"/>
      <c r="M1632" s="379"/>
      <c r="N1632" s="391"/>
      <c r="O1632" s="379"/>
      <c r="P1632" s="379"/>
      <c r="Q1632" s="379"/>
      <c r="R1632" s="379"/>
      <c r="S1632" s="379"/>
      <c r="T1632" s="379"/>
      <c r="U1632" s="379"/>
      <c r="V1632" s="379"/>
      <c r="W1632" s="379"/>
      <c r="X1632" s="379"/>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c r="BT1632" s="5"/>
      <c r="BU1632" s="5"/>
    </row>
    <row r="1633" spans="1:73" x14ac:dyDescent="0.25">
      <c r="A1633" s="5"/>
      <c r="B1633" s="5"/>
      <c r="C1633" s="5"/>
      <c r="D1633" s="5"/>
      <c r="E1633" s="5"/>
      <c r="F1633" s="5"/>
      <c r="G1633" s="5"/>
      <c r="H1633" s="5"/>
      <c r="I1633" s="5"/>
      <c r="J1633" s="5"/>
      <c r="K1633" s="5"/>
      <c r="L1633" s="390"/>
      <c r="M1633" s="379"/>
      <c r="N1633" s="391"/>
      <c r="O1633" s="379"/>
      <c r="P1633" s="379"/>
      <c r="Q1633" s="379"/>
      <c r="R1633" s="379"/>
      <c r="S1633" s="379"/>
      <c r="T1633" s="379"/>
      <c r="U1633" s="379"/>
      <c r="V1633" s="379"/>
      <c r="W1633" s="379"/>
      <c r="X1633" s="379"/>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c r="BT1633" s="5"/>
      <c r="BU1633" s="5"/>
    </row>
    <row r="1634" spans="1:73" x14ac:dyDescent="0.25">
      <c r="A1634" s="5"/>
      <c r="B1634" s="5"/>
      <c r="C1634" s="5"/>
      <c r="D1634" s="5"/>
      <c r="E1634" s="5"/>
      <c r="F1634" s="5"/>
      <c r="G1634" s="5"/>
      <c r="H1634" s="5"/>
      <c r="I1634" s="5"/>
      <c r="J1634" s="5"/>
      <c r="K1634" s="5"/>
      <c r="L1634" s="105"/>
      <c r="M1634" s="379"/>
      <c r="N1634" s="391"/>
      <c r="O1634" s="379"/>
      <c r="P1634" s="379"/>
      <c r="Q1634" s="379"/>
      <c r="R1634" s="379"/>
      <c r="S1634" s="379"/>
      <c r="T1634" s="379"/>
      <c r="U1634" s="379"/>
      <c r="V1634" s="379"/>
      <c r="W1634" s="379"/>
      <c r="X1634" s="379"/>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c r="BT1634" s="5"/>
      <c r="BU1634" s="5"/>
    </row>
    <row r="1635" spans="1:73" x14ac:dyDescent="0.25">
      <c r="A1635" s="5"/>
      <c r="B1635" s="5"/>
      <c r="C1635" s="5"/>
      <c r="D1635" s="5"/>
      <c r="E1635" s="5"/>
      <c r="F1635" s="5"/>
      <c r="G1635" s="5"/>
      <c r="H1635" s="5"/>
      <c r="I1635" s="5"/>
      <c r="J1635" s="5"/>
      <c r="K1635" s="5"/>
      <c r="L1635" s="105"/>
      <c r="M1635" s="379"/>
      <c r="N1635" s="391"/>
      <c r="O1635" s="379"/>
      <c r="P1635" s="379"/>
      <c r="Q1635" s="379"/>
      <c r="R1635" s="379"/>
      <c r="S1635" s="379"/>
      <c r="T1635" s="379"/>
      <c r="U1635" s="379"/>
      <c r="V1635" s="379"/>
      <c r="W1635" s="379"/>
      <c r="X1635" s="379"/>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c r="BT1635" s="5"/>
      <c r="BU1635" s="5"/>
    </row>
    <row r="1636" spans="1:73" x14ac:dyDescent="0.25">
      <c r="A1636" s="5"/>
      <c r="B1636" s="5"/>
      <c r="C1636" s="5"/>
      <c r="D1636" s="5"/>
      <c r="E1636" s="5"/>
      <c r="F1636" s="5"/>
      <c r="G1636" s="5"/>
      <c r="H1636" s="5"/>
      <c r="I1636" s="5"/>
      <c r="J1636" s="5"/>
      <c r="K1636" s="5"/>
      <c r="L1636" s="105"/>
      <c r="M1636" s="379"/>
      <c r="N1636" s="391"/>
      <c r="O1636" s="379"/>
      <c r="P1636" s="379"/>
      <c r="Q1636" s="379"/>
      <c r="R1636" s="379"/>
      <c r="S1636" s="379"/>
      <c r="T1636" s="379"/>
      <c r="U1636" s="379"/>
      <c r="V1636" s="379"/>
      <c r="W1636" s="379"/>
      <c r="X1636" s="379"/>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c r="BU1636" s="5"/>
    </row>
    <row r="1637" spans="1:73" x14ac:dyDescent="0.25">
      <c r="A1637" s="5"/>
      <c r="B1637" s="5"/>
      <c r="C1637" s="5"/>
      <c r="D1637" s="5"/>
      <c r="E1637" s="5"/>
      <c r="F1637" s="5"/>
      <c r="G1637" s="5"/>
      <c r="H1637" s="5"/>
      <c r="I1637" s="5"/>
      <c r="J1637" s="5"/>
      <c r="K1637" s="5"/>
      <c r="L1637" s="390"/>
      <c r="M1637" s="379"/>
      <c r="N1637" s="391"/>
      <c r="O1637" s="379"/>
      <c r="P1637" s="379"/>
      <c r="Q1637" s="379"/>
      <c r="R1637" s="379"/>
      <c r="S1637" s="379"/>
      <c r="T1637" s="379"/>
      <c r="U1637" s="379"/>
      <c r="V1637" s="379"/>
      <c r="W1637" s="379"/>
      <c r="X1637" s="379"/>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c r="BT1637" s="5"/>
      <c r="BU1637" s="5"/>
    </row>
    <row r="1638" spans="1:73" x14ac:dyDescent="0.25">
      <c r="A1638" s="5"/>
      <c r="B1638" s="5"/>
      <c r="C1638" s="5"/>
      <c r="D1638" s="5"/>
      <c r="E1638" s="5"/>
      <c r="F1638" s="5"/>
      <c r="G1638" s="5"/>
      <c r="H1638" s="5"/>
      <c r="I1638" s="5"/>
      <c r="J1638" s="5"/>
      <c r="K1638" s="5"/>
      <c r="L1638" s="105"/>
      <c r="M1638" s="379"/>
      <c r="N1638" s="391"/>
      <c r="O1638" s="379"/>
      <c r="P1638" s="379"/>
      <c r="Q1638" s="379"/>
      <c r="R1638" s="379"/>
      <c r="S1638" s="379"/>
      <c r="T1638" s="379"/>
      <c r="U1638" s="379"/>
      <c r="V1638" s="379"/>
      <c r="W1638" s="379"/>
      <c r="X1638" s="379"/>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c r="BT1638" s="5"/>
      <c r="BU1638" s="5"/>
    </row>
    <row r="1639" spans="1:73" x14ac:dyDescent="0.25">
      <c r="A1639" s="5"/>
      <c r="B1639" s="5"/>
      <c r="C1639" s="5"/>
      <c r="D1639" s="5"/>
      <c r="E1639" s="5"/>
      <c r="F1639" s="5"/>
      <c r="G1639" s="5"/>
      <c r="H1639" s="5"/>
      <c r="I1639" s="5"/>
      <c r="J1639" s="5"/>
      <c r="K1639" s="5"/>
      <c r="L1639" s="105"/>
      <c r="M1639" s="379"/>
      <c r="N1639" s="391"/>
      <c r="O1639" s="379"/>
      <c r="P1639" s="379"/>
      <c r="Q1639" s="379"/>
      <c r="R1639" s="379"/>
      <c r="S1639" s="379"/>
      <c r="T1639" s="379"/>
      <c r="U1639" s="379"/>
      <c r="V1639" s="379"/>
      <c r="W1639" s="379"/>
      <c r="X1639" s="379"/>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c r="BT1639" s="5"/>
      <c r="BU1639" s="5"/>
    </row>
    <row r="1640" spans="1:73" x14ac:dyDescent="0.25">
      <c r="A1640" s="5"/>
      <c r="B1640" s="5"/>
      <c r="C1640" s="5"/>
      <c r="D1640" s="5"/>
      <c r="E1640" s="5"/>
      <c r="F1640" s="5"/>
      <c r="G1640" s="5"/>
      <c r="H1640" s="5"/>
      <c r="I1640" s="5"/>
      <c r="J1640" s="5"/>
      <c r="K1640" s="5"/>
      <c r="L1640" s="105"/>
      <c r="M1640" s="379"/>
      <c r="N1640" s="391"/>
      <c r="O1640" s="379"/>
      <c r="P1640" s="379"/>
      <c r="Q1640" s="379"/>
      <c r="R1640" s="379"/>
      <c r="S1640" s="379"/>
      <c r="T1640" s="379"/>
      <c r="U1640" s="379"/>
      <c r="V1640" s="379"/>
      <c r="W1640" s="379"/>
      <c r="X1640" s="379"/>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c r="BT1640" s="5"/>
      <c r="BU1640" s="5"/>
    </row>
    <row r="1641" spans="1:73" x14ac:dyDescent="0.25">
      <c r="A1641" s="5"/>
      <c r="B1641" s="5"/>
      <c r="C1641" s="5"/>
      <c r="D1641" s="5"/>
      <c r="E1641" s="5"/>
      <c r="F1641" s="5"/>
      <c r="G1641" s="5"/>
      <c r="H1641" s="5"/>
      <c r="I1641" s="5"/>
      <c r="J1641" s="5"/>
      <c r="K1641" s="5"/>
      <c r="L1641" s="390"/>
      <c r="M1641" s="379"/>
      <c r="N1641" s="391"/>
      <c r="O1641" s="379"/>
      <c r="P1641" s="379"/>
      <c r="Q1641" s="379"/>
      <c r="R1641" s="379"/>
      <c r="S1641" s="379"/>
      <c r="T1641" s="379"/>
      <c r="U1641" s="379"/>
      <c r="V1641" s="379"/>
      <c r="W1641" s="379"/>
      <c r="X1641" s="379"/>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c r="BT1641" s="5"/>
      <c r="BU1641" s="5"/>
    </row>
    <row r="1642" spans="1:73" x14ac:dyDescent="0.25">
      <c r="A1642" s="5"/>
      <c r="B1642" s="5"/>
      <c r="C1642" s="5"/>
      <c r="D1642" s="5"/>
      <c r="E1642" s="5"/>
      <c r="F1642" s="5"/>
      <c r="G1642" s="5"/>
      <c r="H1642" s="5"/>
      <c r="I1642" s="5"/>
      <c r="J1642" s="5"/>
      <c r="K1642" s="5"/>
      <c r="L1642" s="105"/>
      <c r="M1642" s="379"/>
      <c r="N1642" s="391"/>
      <c r="O1642" s="379"/>
      <c r="P1642" s="379"/>
      <c r="Q1642" s="379"/>
      <c r="R1642" s="379"/>
      <c r="S1642" s="379"/>
      <c r="T1642" s="379"/>
      <c r="U1642" s="379"/>
      <c r="V1642" s="379"/>
      <c r="W1642" s="379"/>
      <c r="X1642" s="379"/>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c r="BT1642" s="5"/>
      <c r="BU1642" s="5"/>
    </row>
    <row r="1643" spans="1:73" x14ac:dyDescent="0.25">
      <c r="A1643" s="5"/>
      <c r="B1643" s="5"/>
      <c r="C1643" s="5"/>
      <c r="D1643" s="5"/>
      <c r="E1643" s="5"/>
      <c r="F1643" s="5"/>
      <c r="G1643" s="5"/>
      <c r="H1643" s="5"/>
      <c r="I1643" s="5"/>
      <c r="J1643" s="5"/>
      <c r="K1643" s="5"/>
      <c r="L1643" s="105"/>
      <c r="M1643" s="379"/>
      <c r="N1643" s="391"/>
      <c r="O1643" s="379"/>
      <c r="P1643" s="379"/>
      <c r="Q1643" s="379"/>
      <c r="R1643" s="379"/>
      <c r="S1643" s="379"/>
      <c r="T1643" s="379"/>
      <c r="U1643" s="379"/>
      <c r="V1643" s="379"/>
      <c r="W1643" s="379"/>
      <c r="X1643" s="379"/>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c r="BT1643" s="5"/>
      <c r="BU1643" s="5"/>
    </row>
    <row r="1644" spans="1:73" x14ac:dyDescent="0.25">
      <c r="A1644" s="5"/>
      <c r="B1644" s="5"/>
      <c r="C1644" s="5"/>
      <c r="D1644" s="5"/>
      <c r="E1644" s="5"/>
      <c r="F1644" s="5"/>
      <c r="G1644" s="5"/>
      <c r="H1644" s="5"/>
      <c r="I1644" s="5"/>
      <c r="J1644" s="5"/>
      <c r="K1644" s="5"/>
      <c r="L1644" s="105"/>
      <c r="M1644" s="379"/>
      <c r="N1644" s="391"/>
      <c r="O1644" s="379"/>
      <c r="P1644" s="379"/>
      <c r="Q1644" s="379"/>
      <c r="R1644" s="379"/>
      <c r="S1644" s="379"/>
      <c r="T1644" s="379"/>
      <c r="U1644" s="379"/>
      <c r="V1644" s="379"/>
      <c r="W1644" s="379"/>
      <c r="X1644" s="379"/>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c r="BT1644" s="5"/>
      <c r="BU1644" s="5"/>
    </row>
    <row r="1645" spans="1:73" x14ac:dyDescent="0.25">
      <c r="A1645" s="5"/>
      <c r="B1645" s="5"/>
      <c r="C1645" s="5"/>
      <c r="D1645" s="5"/>
      <c r="E1645" s="5"/>
      <c r="F1645" s="5"/>
      <c r="G1645" s="5"/>
      <c r="H1645" s="5"/>
      <c r="I1645" s="5"/>
      <c r="J1645" s="5"/>
      <c r="K1645" s="5"/>
      <c r="L1645" s="390"/>
      <c r="M1645" s="379"/>
      <c r="N1645" s="391"/>
      <c r="O1645" s="379"/>
      <c r="P1645" s="379"/>
      <c r="Q1645" s="379"/>
      <c r="R1645" s="379"/>
      <c r="S1645" s="379"/>
      <c r="T1645" s="379"/>
      <c r="U1645" s="379"/>
      <c r="V1645" s="379"/>
      <c r="W1645" s="379"/>
      <c r="X1645" s="379"/>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c r="BT1645" s="5"/>
      <c r="BU1645" s="5"/>
    </row>
    <row r="1646" spans="1:73" x14ac:dyDescent="0.25">
      <c r="A1646" s="5"/>
      <c r="B1646" s="5"/>
      <c r="C1646" s="5"/>
      <c r="D1646" s="5"/>
      <c r="E1646" s="5"/>
      <c r="F1646" s="5"/>
      <c r="G1646" s="5"/>
      <c r="H1646" s="5"/>
      <c r="I1646" s="5"/>
      <c r="J1646" s="5"/>
      <c r="K1646" s="5"/>
      <c r="L1646" s="390"/>
      <c r="M1646" s="379"/>
      <c r="N1646" s="391"/>
      <c r="O1646" s="379"/>
      <c r="P1646" s="379"/>
      <c r="Q1646" s="379"/>
      <c r="R1646" s="379"/>
      <c r="S1646" s="379"/>
      <c r="T1646" s="379"/>
      <c r="U1646" s="379"/>
      <c r="V1646" s="379"/>
      <c r="W1646" s="379"/>
      <c r="X1646" s="379"/>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c r="BT1646" s="5"/>
      <c r="BU1646" s="5"/>
    </row>
    <row r="1647" spans="1:73" x14ac:dyDescent="0.25">
      <c r="A1647" s="5"/>
      <c r="B1647" s="5"/>
      <c r="C1647" s="5"/>
      <c r="D1647" s="5"/>
      <c r="E1647" s="5"/>
      <c r="F1647" s="5"/>
      <c r="G1647" s="5"/>
      <c r="H1647" s="5"/>
      <c r="I1647" s="5"/>
      <c r="J1647" s="5"/>
      <c r="K1647" s="5"/>
      <c r="L1647" s="105"/>
      <c r="M1647" s="379"/>
      <c r="N1647" s="391"/>
      <c r="O1647" s="379"/>
      <c r="P1647" s="379"/>
      <c r="Q1647" s="379"/>
      <c r="R1647" s="379"/>
      <c r="S1647" s="379"/>
      <c r="T1647" s="379"/>
      <c r="U1647" s="379"/>
      <c r="V1647" s="379"/>
      <c r="W1647" s="379"/>
      <c r="X1647" s="379"/>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c r="BT1647" s="5"/>
      <c r="BU1647" s="5"/>
    </row>
    <row r="1648" spans="1:73" x14ac:dyDescent="0.25">
      <c r="A1648" s="5"/>
      <c r="B1648" s="5"/>
      <c r="C1648" s="5"/>
      <c r="D1648" s="5"/>
      <c r="E1648" s="5"/>
      <c r="F1648" s="5"/>
      <c r="G1648" s="5"/>
      <c r="H1648" s="5"/>
      <c r="I1648" s="5"/>
      <c r="J1648" s="5"/>
      <c r="K1648" s="5"/>
      <c r="L1648" s="105"/>
      <c r="M1648" s="379"/>
      <c r="N1648" s="391"/>
      <c r="O1648" s="379"/>
      <c r="P1648" s="379"/>
      <c r="Q1648" s="379"/>
      <c r="R1648" s="379"/>
      <c r="S1648" s="379"/>
      <c r="T1648" s="379"/>
      <c r="U1648" s="379"/>
      <c r="V1648" s="379"/>
      <c r="W1648" s="379"/>
      <c r="X1648" s="379"/>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c r="BT1648" s="5"/>
      <c r="BU1648" s="5"/>
    </row>
    <row r="1649" spans="1:73" x14ac:dyDescent="0.25">
      <c r="A1649" s="5"/>
      <c r="B1649" s="5"/>
      <c r="C1649" s="5"/>
      <c r="D1649" s="5"/>
      <c r="E1649" s="5"/>
      <c r="F1649" s="5"/>
      <c r="G1649" s="5"/>
      <c r="H1649" s="5"/>
      <c r="I1649" s="5"/>
      <c r="J1649" s="5"/>
      <c r="K1649" s="5"/>
      <c r="L1649" s="105"/>
      <c r="M1649" s="379"/>
      <c r="N1649" s="391"/>
      <c r="O1649" s="379"/>
      <c r="P1649" s="379"/>
      <c r="Q1649" s="379"/>
      <c r="R1649" s="379"/>
      <c r="S1649" s="379"/>
      <c r="T1649" s="379"/>
      <c r="U1649" s="379"/>
      <c r="V1649" s="379"/>
      <c r="W1649" s="379"/>
      <c r="X1649" s="379"/>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c r="BT1649" s="5"/>
      <c r="BU1649" s="5"/>
    </row>
    <row r="1650" spans="1:73" x14ac:dyDescent="0.25">
      <c r="A1650" s="5"/>
      <c r="B1650" s="5"/>
      <c r="C1650" s="5"/>
      <c r="D1650" s="5"/>
      <c r="E1650" s="5"/>
      <c r="F1650" s="5"/>
      <c r="G1650" s="5"/>
      <c r="H1650" s="5"/>
      <c r="I1650" s="5"/>
      <c r="J1650" s="5"/>
      <c r="K1650" s="5"/>
      <c r="L1650" s="390"/>
      <c r="M1650" s="379"/>
      <c r="N1650" s="391"/>
      <c r="O1650" s="379"/>
      <c r="P1650" s="379"/>
      <c r="Q1650" s="379"/>
      <c r="R1650" s="379"/>
      <c r="S1650" s="379"/>
      <c r="T1650" s="379"/>
      <c r="U1650" s="379"/>
      <c r="V1650" s="379"/>
      <c r="W1650" s="379"/>
      <c r="X1650" s="379"/>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c r="BT1650" s="5"/>
      <c r="BU1650" s="5"/>
    </row>
    <row r="1651" spans="1:73" x14ac:dyDescent="0.25">
      <c r="A1651" s="5"/>
      <c r="B1651" s="5"/>
      <c r="C1651" s="5"/>
      <c r="D1651" s="5"/>
      <c r="E1651" s="5"/>
      <c r="F1651" s="5"/>
      <c r="G1651" s="5"/>
      <c r="H1651" s="5"/>
      <c r="I1651" s="5"/>
      <c r="J1651" s="5"/>
      <c r="K1651" s="5"/>
      <c r="L1651" s="105"/>
      <c r="M1651" s="379"/>
      <c r="N1651" s="391"/>
      <c r="O1651" s="379"/>
      <c r="P1651" s="379"/>
      <c r="Q1651" s="379"/>
      <c r="R1651" s="379"/>
      <c r="S1651" s="379"/>
      <c r="T1651" s="379"/>
      <c r="U1651" s="379"/>
      <c r="V1651" s="379"/>
      <c r="W1651" s="379"/>
      <c r="X1651" s="379"/>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c r="BT1651" s="5"/>
      <c r="BU1651" s="5"/>
    </row>
    <row r="1652" spans="1:73" x14ac:dyDescent="0.25">
      <c r="A1652" s="5"/>
      <c r="B1652" s="5"/>
      <c r="C1652" s="5"/>
      <c r="D1652" s="5"/>
      <c r="E1652" s="5"/>
      <c r="F1652" s="5"/>
      <c r="G1652" s="5"/>
      <c r="H1652" s="5"/>
      <c r="I1652" s="5"/>
      <c r="J1652" s="5"/>
      <c r="K1652" s="5"/>
      <c r="L1652" s="105"/>
      <c r="M1652" s="379"/>
      <c r="N1652" s="391"/>
      <c r="O1652" s="379"/>
      <c r="P1652" s="379"/>
      <c r="Q1652" s="379"/>
      <c r="R1652" s="379"/>
      <c r="S1652" s="379"/>
      <c r="T1652" s="379"/>
      <c r="U1652" s="379"/>
      <c r="V1652" s="379"/>
      <c r="W1652" s="379"/>
      <c r="X1652" s="379"/>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c r="BT1652" s="5"/>
      <c r="BU1652" s="5"/>
    </row>
    <row r="1653" spans="1:73" x14ac:dyDescent="0.25">
      <c r="A1653" s="5"/>
      <c r="B1653" s="5"/>
      <c r="C1653" s="5"/>
      <c r="D1653" s="5"/>
      <c r="E1653" s="5"/>
      <c r="F1653" s="5"/>
      <c r="G1653" s="5"/>
      <c r="H1653" s="5"/>
      <c r="I1653" s="5"/>
      <c r="J1653" s="5"/>
      <c r="K1653" s="5"/>
      <c r="L1653" s="105"/>
      <c r="M1653" s="379"/>
      <c r="N1653" s="391"/>
      <c r="O1653" s="379"/>
      <c r="P1653" s="379"/>
      <c r="Q1653" s="379"/>
      <c r="R1653" s="379"/>
      <c r="S1653" s="379"/>
      <c r="T1653" s="379"/>
      <c r="U1653" s="379"/>
      <c r="V1653" s="379"/>
      <c r="W1653" s="379"/>
      <c r="X1653" s="379"/>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c r="BT1653" s="5"/>
      <c r="BU1653" s="5"/>
    </row>
    <row r="1654" spans="1:73" x14ac:dyDescent="0.25">
      <c r="A1654" s="5"/>
      <c r="B1654" s="5"/>
      <c r="C1654" s="5"/>
      <c r="D1654" s="5"/>
      <c r="E1654" s="5"/>
      <c r="F1654" s="5"/>
      <c r="G1654" s="5"/>
      <c r="H1654" s="5"/>
      <c r="I1654" s="5"/>
      <c r="J1654" s="5"/>
      <c r="K1654" s="5"/>
      <c r="L1654" s="390"/>
      <c r="M1654" s="379"/>
      <c r="N1654" s="391"/>
      <c r="O1654" s="379"/>
      <c r="P1654" s="379"/>
      <c r="Q1654" s="379"/>
      <c r="R1654" s="379"/>
      <c r="S1654" s="379"/>
      <c r="T1654" s="379"/>
      <c r="U1654" s="379"/>
      <c r="V1654" s="379"/>
      <c r="W1654" s="379"/>
      <c r="X1654" s="379"/>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c r="BT1654" s="5"/>
      <c r="BU1654" s="5"/>
    </row>
    <row r="1655" spans="1:73" x14ac:dyDescent="0.25">
      <c r="A1655" s="5"/>
      <c r="B1655" s="5"/>
      <c r="C1655" s="5"/>
      <c r="D1655" s="5"/>
      <c r="E1655" s="5"/>
      <c r="F1655" s="5"/>
      <c r="G1655" s="5"/>
      <c r="H1655" s="5"/>
      <c r="I1655" s="5"/>
      <c r="J1655" s="5"/>
      <c r="K1655" s="5"/>
      <c r="L1655" s="105"/>
      <c r="M1655" s="379"/>
      <c r="N1655" s="391"/>
      <c r="O1655" s="379"/>
      <c r="P1655" s="379"/>
      <c r="Q1655" s="379"/>
      <c r="R1655" s="379"/>
      <c r="S1655" s="379"/>
      <c r="T1655" s="379"/>
      <c r="U1655" s="379"/>
      <c r="V1655" s="379"/>
      <c r="W1655" s="379"/>
      <c r="X1655" s="379"/>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c r="BT1655" s="5"/>
      <c r="BU1655" s="5"/>
    </row>
    <row r="1656" spans="1:73" x14ac:dyDescent="0.25">
      <c r="A1656" s="5"/>
      <c r="B1656" s="5"/>
      <c r="C1656" s="5"/>
      <c r="D1656" s="5"/>
      <c r="E1656" s="5"/>
      <c r="F1656" s="5"/>
      <c r="G1656" s="5"/>
      <c r="H1656" s="5"/>
      <c r="I1656" s="5"/>
      <c r="J1656" s="5"/>
      <c r="K1656" s="5"/>
      <c r="L1656" s="105"/>
      <c r="M1656" s="379"/>
      <c r="N1656" s="391"/>
      <c r="O1656" s="379"/>
      <c r="P1656" s="379"/>
      <c r="Q1656" s="379"/>
      <c r="R1656" s="379"/>
      <c r="S1656" s="379"/>
      <c r="T1656" s="379"/>
      <c r="U1656" s="379"/>
      <c r="V1656" s="379"/>
      <c r="W1656" s="379"/>
      <c r="X1656" s="379"/>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c r="BT1656" s="5"/>
      <c r="BU1656" s="5"/>
    </row>
    <row r="1657" spans="1:73" x14ac:dyDescent="0.25">
      <c r="A1657" s="5"/>
      <c r="B1657" s="5"/>
      <c r="C1657" s="5"/>
      <c r="D1657" s="5"/>
      <c r="E1657" s="5"/>
      <c r="F1657" s="5"/>
      <c r="G1657" s="5"/>
      <c r="H1657" s="5"/>
      <c r="I1657" s="5"/>
      <c r="J1657" s="5"/>
      <c r="K1657" s="5"/>
      <c r="L1657" s="105"/>
      <c r="M1657" s="379"/>
      <c r="N1657" s="391"/>
      <c r="O1657" s="379"/>
      <c r="P1657" s="379"/>
      <c r="Q1657" s="379"/>
      <c r="R1657" s="379"/>
      <c r="S1657" s="379"/>
      <c r="T1657" s="379"/>
      <c r="U1657" s="379"/>
      <c r="V1657" s="379"/>
      <c r="W1657" s="379"/>
      <c r="X1657" s="379"/>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c r="BT1657" s="5"/>
      <c r="BU1657" s="5"/>
    </row>
    <row r="1658" spans="1:73" x14ac:dyDescent="0.25">
      <c r="A1658" s="5"/>
      <c r="B1658" s="5"/>
      <c r="C1658" s="5"/>
      <c r="D1658" s="5"/>
      <c r="E1658" s="5"/>
      <c r="F1658" s="5"/>
      <c r="G1658" s="5"/>
      <c r="H1658" s="5"/>
      <c r="I1658" s="5"/>
      <c r="J1658" s="5"/>
      <c r="K1658" s="5"/>
      <c r="L1658" s="390"/>
      <c r="M1658" s="379"/>
      <c r="N1658" s="391"/>
      <c r="O1658" s="379"/>
      <c r="P1658" s="379"/>
      <c r="Q1658" s="379"/>
      <c r="R1658" s="379"/>
      <c r="S1658" s="379"/>
      <c r="T1658" s="379"/>
      <c r="U1658" s="379"/>
      <c r="V1658" s="379"/>
      <c r="W1658" s="379"/>
      <c r="X1658" s="379"/>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c r="BT1658" s="5"/>
      <c r="BU1658" s="5"/>
    </row>
    <row r="1659" spans="1:73" x14ac:dyDescent="0.25">
      <c r="A1659" s="5"/>
      <c r="B1659" s="5"/>
      <c r="C1659" s="5"/>
      <c r="D1659" s="5"/>
      <c r="E1659" s="5"/>
      <c r="F1659" s="5"/>
      <c r="G1659" s="5"/>
      <c r="H1659" s="5"/>
      <c r="I1659" s="5"/>
      <c r="J1659" s="5"/>
      <c r="K1659" s="5"/>
      <c r="L1659" s="105"/>
      <c r="M1659" s="379"/>
      <c r="N1659" s="391"/>
      <c r="O1659" s="379"/>
      <c r="P1659" s="379"/>
      <c r="Q1659" s="379"/>
      <c r="R1659" s="379"/>
      <c r="S1659" s="379"/>
      <c r="T1659" s="379"/>
      <c r="U1659" s="379"/>
      <c r="V1659" s="379"/>
      <c r="W1659" s="379"/>
      <c r="X1659" s="379"/>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c r="BT1659" s="5"/>
      <c r="BU1659" s="5"/>
    </row>
    <row r="1660" spans="1:73" x14ac:dyDescent="0.25">
      <c r="A1660" s="5"/>
      <c r="B1660" s="5"/>
      <c r="C1660" s="5"/>
      <c r="D1660" s="5"/>
      <c r="E1660" s="5"/>
      <c r="F1660" s="5"/>
      <c r="G1660" s="5"/>
      <c r="H1660" s="5"/>
      <c r="I1660" s="5"/>
      <c r="J1660" s="5"/>
      <c r="K1660" s="5"/>
      <c r="L1660" s="105"/>
      <c r="M1660" s="379"/>
      <c r="N1660" s="391"/>
      <c r="O1660" s="379"/>
      <c r="P1660" s="379"/>
      <c r="Q1660" s="379"/>
      <c r="R1660" s="379"/>
      <c r="S1660" s="379"/>
      <c r="T1660" s="379"/>
      <c r="U1660" s="379"/>
      <c r="V1660" s="379"/>
      <c r="W1660" s="379"/>
      <c r="X1660" s="379"/>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c r="BU1660" s="5"/>
    </row>
    <row r="1661" spans="1:73" x14ac:dyDescent="0.25">
      <c r="A1661" s="5"/>
      <c r="B1661" s="5"/>
      <c r="C1661" s="5"/>
      <c r="D1661" s="5"/>
      <c r="E1661" s="5"/>
      <c r="F1661" s="5"/>
      <c r="G1661" s="5"/>
      <c r="H1661" s="5"/>
      <c r="I1661" s="5"/>
      <c r="J1661" s="5"/>
      <c r="K1661" s="5"/>
      <c r="L1661" s="105"/>
      <c r="M1661" s="379"/>
      <c r="N1661" s="391"/>
      <c r="O1661" s="379"/>
      <c r="P1661" s="379"/>
      <c r="Q1661" s="379"/>
      <c r="R1661" s="379"/>
      <c r="S1661" s="379"/>
      <c r="T1661" s="379"/>
      <c r="U1661" s="379"/>
      <c r="V1661" s="379"/>
      <c r="W1661" s="379"/>
      <c r="X1661" s="379"/>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c r="BT1661" s="5"/>
      <c r="BU1661" s="5"/>
    </row>
    <row r="1662" spans="1:73" x14ac:dyDescent="0.25">
      <c r="A1662" s="5"/>
      <c r="B1662" s="5"/>
      <c r="C1662" s="5"/>
      <c r="D1662" s="5"/>
      <c r="E1662" s="5"/>
      <c r="F1662" s="5"/>
      <c r="G1662" s="5"/>
      <c r="H1662" s="5"/>
      <c r="I1662" s="5"/>
      <c r="J1662" s="5"/>
      <c r="K1662" s="5"/>
      <c r="L1662" s="390"/>
      <c r="M1662" s="379"/>
      <c r="N1662" s="391"/>
      <c r="O1662" s="379"/>
      <c r="P1662" s="379"/>
      <c r="Q1662" s="379"/>
      <c r="R1662" s="379"/>
      <c r="S1662" s="379"/>
      <c r="T1662" s="379"/>
      <c r="U1662" s="379"/>
      <c r="V1662" s="379"/>
      <c r="W1662" s="379"/>
      <c r="X1662" s="379"/>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c r="BT1662" s="5"/>
      <c r="BU1662" s="5"/>
    </row>
    <row r="1663" spans="1:73" x14ac:dyDescent="0.25">
      <c r="A1663" s="5"/>
      <c r="B1663" s="5"/>
      <c r="C1663" s="5"/>
      <c r="D1663" s="5"/>
      <c r="E1663" s="5"/>
      <c r="F1663" s="5"/>
      <c r="G1663" s="5"/>
      <c r="H1663" s="5"/>
      <c r="I1663" s="5"/>
      <c r="J1663" s="5"/>
      <c r="K1663" s="5"/>
      <c r="L1663" s="105"/>
      <c r="M1663" s="379"/>
      <c r="N1663" s="391"/>
      <c r="O1663" s="379"/>
      <c r="P1663" s="379"/>
      <c r="Q1663" s="379"/>
      <c r="R1663" s="379"/>
      <c r="S1663" s="379"/>
      <c r="T1663" s="379"/>
      <c r="U1663" s="379"/>
      <c r="V1663" s="379"/>
      <c r="W1663" s="379"/>
      <c r="X1663" s="379"/>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c r="BT1663" s="5"/>
      <c r="BU1663" s="5"/>
    </row>
    <row r="1664" spans="1:73" x14ac:dyDescent="0.25">
      <c r="A1664" s="5"/>
      <c r="B1664" s="5"/>
      <c r="C1664" s="5"/>
      <c r="D1664" s="5"/>
      <c r="E1664" s="5"/>
      <c r="F1664" s="5"/>
      <c r="G1664" s="5"/>
      <c r="H1664" s="5"/>
      <c r="I1664" s="5"/>
      <c r="J1664" s="5"/>
      <c r="K1664" s="5"/>
      <c r="L1664" s="105"/>
      <c r="M1664" s="379"/>
      <c r="N1664" s="391"/>
      <c r="O1664" s="379"/>
      <c r="P1664" s="379"/>
      <c r="Q1664" s="379"/>
      <c r="R1664" s="379"/>
      <c r="S1664" s="379"/>
      <c r="T1664" s="379"/>
      <c r="U1664" s="379"/>
      <c r="V1664" s="379"/>
      <c r="W1664" s="379"/>
      <c r="X1664" s="379"/>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c r="BT1664" s="5"/>
      <c r="BU1664" s="5"/>
    </row>
    <row r="1665" spans="1:73" x14ac:dyDescent="0.25">
      <c r="A1665" s="5"/>
      <c r="B1665" s="5"/>
      <c r="C1665" s="5"/>
      <c r="D1665" s="5"/>
      <c r="E1665" s="5"/>
      <c r="F1665" s="5"/>
      <c r="G1665" s="5"/>
      <c r="H1665" s="5"/>
      <c r="I1665" s="5"/>
      <c r="J1665" s="5"/>
      <c r="K1665" s="5"/>
      <c r="L1665" s="105"/>
      <c r="M1665" s="379"/>
      <c r="N1665" s="391"/>
      <c r="O1665" s="379"/>
      <c r="P1665" s="379"/>
      <c r="Q1665" s="379"/>
      <c r="R1665" s="379"/>
      <c r="S1665" s="379"/>
      <c r="T1665" s="379"/>
      <c r="U1665" s="379"/>
      <c r="V1665" s="379"/>
      <c r="W1665" s="379"/>
      <c r="X1665" s="379"/>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c r="BT1665" s="5"/>
      <c r="BU1665" s="5"/>
    </row>
    <row r="1666" spans="1:73" x14ac:dyDescent="0.25">
      <c r="A1666" s="5"/>
      <c r="B1666" s="5"/>
      <c r="C1666" s="5"/>
      <c r="D1666" s="5"/>
      <c r="E1666" s="5"/>
      <c r="F1666" s="5"/>
      <c r="G1666" s="5"/>
      <c r="H1666" s="5"/>
      <c r="I1666" s="5"/>
      <c r="J1666" s="5"/>
      <c r="K1666" s="5"/>
      <c r="L1666" s="390"/>
      <c r="M1666" s="379"/>
      <c r="N1666" s="391"/>
      <c r="O1666" s="379"/>
      <c r="P1666" s="379"/>
      <c r="Q1666" s="379"/>
      <c r="R1666" s="379"/>
      <c r="S1666" s="379"/>
      <c r="T1666" s="379"/>
      <c r="U1666" s="379"/>
      <c r="V1666" s="379"/>
      <c r="W1666" s="379"/>
      <c r="X1666" s="379"/>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c r="BT1666" s="5"/>
      <c r="BU1666" s="5"/>
    </row>
    <row r="1667" spans="1:73" x14ac:dyDescent="0.25">
      <c r="A1667" s="5"/>
      <c r="B1667" s="5"/>
      <c r="C1667" s="5"/>
      <c r="D1667" s="5"/>
      <c r="E1667" s="5"/>
      <c r="F1667" s="5"/>
      <c r="G1667" s="5"/>
      <c r="H1667" s="5"/>
      <c r="I1667" s="5"/>
      <c r="J1667" s="5"/>
      <c r="K1667" s="5"/>
      <c r="L1667" s="379"/>
      <c r="M1667" s="379"/>
      <c r="N1667" s="379"/>
      <c r="O1667" s="379"/>
      <c r="P1667" s="379"/>
      <c r="Q1667" s="379"/>
      <c r="R1667" s="379"/>
      <c r="S1667" s="379"/>
      <c r="T1667" s="379"/>
      <c r="U1667" s="379"/>
      <c r="V1667" s="379"/>
      <c r="W1667" s="379"/>
      <c r="X1667" s="379"/>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c r="BT1667" s="5"/>
      <c r="BU1667" s="5"/>
    </row>
    <row r="1668" spans="1:73" x14ac:dyDescent="0.25">
      <c r="A1668" s="5"/>
      <c r="B1668" s="5"/>
      <c r="C1668" s="5"/>
      <c r="D1668" s="5"/>
      <c r="E1668" s="5"/>
      <c r="F1668" s="5"/>
      <c r="G1668" s="5"/>
      <c r="H1668" s="5"/>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c r="BT1668" s="5"/>
      <c r="BU1668" s="5"/>
    </row>
    <row r="1669" spans="1:73" x14ac:dyDescent="0.25">
      <c r="A1669" s="5"/>
      <c r="B1669" s="5"/>
      <c r="C1669" s="5"/>
      <c r="D1669" s="5"/>
      <c r="E1669" s="5"/>
      <c r="F1669" s="5"/>
      <c r="G1669" s="5"/>
      <c r="H1669" s="5"/>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c r="BT1669" s="5"/>
      <c r="BU1669" s="5"/>
    </row>
    <row r="1670" spans="1:73" x14ac:dyDescent="0.25">
      <c r="A1670" s="5"/>
      <c r="B1670" s="5"/>
      <c r="C1670" s="5"/>
      <c r="D1670" s="5"/>
      <c r="E1670" s="5"/>
      <c r="F1670" s="5"/>
      <c r="G1670" s="5"/>
      <c r="H1670" s="5"/>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c r="BT1670" s="5"/>
      <c r="BU1670" s="5"/>
    </row>
    <row r="1671" spans="1:73" x14ac:dyDescent="0.25">
      <c r="A1671" s="5"/>
      <c r="B1671" s="5"/>
      <c r="C1671" s="5"/>
      <c r="D1671" s="5"/>
      <c r="E1671" s="5"/>
      <c r="F1671" s="5"/>
      <c r="G1671" s="5"/>
      <c r="H1671" s="5"/>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c r="BT1671" s="5"/>
      <c r="BU1671" s="5"/>
    </row>
    <row r="1672" spans="1:73" x14ac:dyDescent="0.25">
      <c r="A1672" s="5"/>
      <c r="B1672" s="5"/>
      <c r="C1672" s="5"/>
      <c r="D1672" s="5"/>
      <c r="E1672" s="5"/>
      <c r="F1672" s="5"/>
      <c r="G1672" s="5"/>
      <c r="H1672" s="5"/>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c r="BU1672" s="5"/>
    </row>
    <row r="1673" spans="1:73" x14ac:dyDescent="0.25">
      <c r="A1673" s="5"/>
      <c r="B1673" s="5"/>
      <c r="C1673" s="5"/>
      <c r="D1673" s="5"/>
      <c r="E1673" s="5"/>
      <c r="F1673" s="5"/>
      <c r="G1673" s="5"/>
      <c r="H1673" s="5"/>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c r="BT1673" s="5"/>
      <c r="BU1673" s="5"/>
    </row>
    <row r="1674" spans="1:73" x14ac:dyDescent="0.25">
      <c r="A1674" s="5"/>
      <c r="B1674" s="5"/>
      <c r="C1674" s="5"/>
      <c r="D1674" s="5"/>
      <c r="E1674" s="5"/>
      <c r="F1674" s="5"/>
      <c r="G1674" s="5"/>
      <c r="H1674" s="5"/>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c r="BT1674" s="5"/>
      <c r="BU1674" s="5"/>
    </row>
    <row r="1675" spans="1:73" x14ac:dyDescent="0.25">
      <c r="A1675" s="5"/>
      <c r="B1675" s="5"/>
      <c r="C1675" s="5"/>
      <c r="D1675" s="5"/>
      <c r="E1675" s="5"/>
      <c r="F1675" s="5"/>
      <c r="G1675" s="5"/>
      <c r="H1675" s="5"/>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c r="BT1675" s="5"/>
      <c r="BU1675" s="5"/>
    </row>
    <row r="1676" spans="1:73" x14ac:dyDescent="0.25">
      <c r="A1676" s="5"/>
      <c r="B1676" s="5"/>
      <c r="C1676" s="5"/>
      <c r="D1676" s="5"/>
      <c r="E1676" s="5"/>
      <c r="F1676" s="5"/>
      <c r="G1676" s="5"/>
      <c r="H1676" s="5"/>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c r="BT1676" s="5"/>
      <c r="BU1676" s="5"/>
    </row>
    <row r="1677" spans="1:73" x14ac:dyDescent="0.25">
      <c r="A1677" s="5"/>
      <c r="B1677" s="5"/>
      <c r="C1677" s="5"/>
      <c r="D1677" s="5"/>
      <c r="E1677" s="5"/>
      <c r="F1677" s="5"/>
      <c r="G1677" s="5"/>
      <c r="H1677" s="5"/>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c r="BT1677" s="5"/>
      <c r="BU1677" s="5"/>
    </row>
    <row r="1678" spans="1:73" x14ac:dyDescent="0.25">
      <c r="A1678" s="5"/>
      <c r="B1678" s="5"/>
      <c r="C1678" s="5"/>
      <c r="D1678" s="5"/>
      <c r="E1678" s="5"/>
      <c r="F1678" s="5"/>
      <c r="G1678" s="5"/>
      <c r="H1678" s="5"/>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c r="BT1678" s="5"/>
      <c r="BU1678" s="5"/>
    </row>
    <row r="1679" spans="1:73" x14ac:dyDescent="0.25">
      <c r="A1679" s="5"/>
      <c r="B1679" s="5"/>
      <c r="C1679" s="5"/>
      <c r="D1679" s="5"/>
      <c r="E1679" s="5"/>
      <c r="F1679" s="5"/>
      <c r="G1679" s="5"/>
      <c r="H1679" s="5"/>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c r="BT1679" s="5"/>
      <c r="BU1679" s="5"/>
    </row>
    <row r="1680" spans="1:73" x14ac:dyDescent="0.25">
      <c r="A1680" s="5"/>
      <c r="B1680" s="5"/>
      <c r="C1680" s="5"/>
      <c r="D1680" s="5"/>
      <c r="E1680" s="5"/>
      <c r="F1680" s="5"/>
      <c r="G1680" s="5"/>
      <c r="H1680" s="5"/>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c r="BT1680" s="5"/>
      <c r="BU1680" s="5"/>
    </row>
    <row r="1681" spans="1:73" x14ac:dyDescent="0.25">
      <c r="A1681" s="5"/>
      <c r="B1681" s="5"/>
      <c r="C1681" s="5"/>
      <c r="D1681" s="5"/>
      <c r="E1681" s="5"/>
      <c r="F1681" s="5"/>
      <c r="G1681" s="5"/>
      <c r="H1681" s="5"/>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BD1681" s="5"/>
      <c r="BE1681" s="5"/>
      <c r="BF1681" s="5"/>
      <c r="BG1681" s="5"/>
      <c r="BH1681" s="5"/>
      <c r="BI1681" s="5"/>
      <c r="BJ1681" s="5"/>
      <c r="BK1681" s="5"/>
      <c r="BL1681" s="5"/>
      <c r="BM1681" s="5"/>
      <c r="BN1681" s="5"/>
      <c r="BO1681" s="5"/>
      <c r="BP1681" s="5"/>
      <c r="BQ1681" s="5"/>
      <c r="BR1681" s="5"/>
      <c r="BS1681" s="5"/>
      <c r="BT1681" s="5"/>
      <c r="BU1681" s="5"/>
    </row>
    <row r="1682" spans="1:73" x14ac:dyDescent="0.25">
      <c r="A1682" s="5"/>
      <c r="B1682" s="5"/>
      <c r="C1682" s="5"/>
      <c r="D1682" s="5"/>
      <c r="E1682" s="5"/>
      <c r="F1682" s="5"/>
      <c r="G1682" s="5"/>
      <c r="H1682" s="5"/>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BD1682" s="5"/>
      <c r="BE1682" s="5"/>
      <c r="BF1682" s="5"/>
      <c r="BG1682" s="5"/>
      <c r="BH1682" s="5"/>
      <c r="BI1682" s="5"/>
      <c r="BJ1682" s="5"/>
      <c r="BK1682" s="5"/>
      <c r="BL1682" s="5"/>
      <c r="BM1682" s="5"/>
      <c r="BN1682" s="5"/>
      <c r="BO1682" s="5"/>
      <c r="BP1682" s="5"/>
      <c r="BQ1682" s="5"/>
      <c r="BR1682" s="5"/>
      <c r="BS1682" s="5"/>
      <c r="BT1682" s="5"/>
      <c r="BU1682" s="5"/>
    </row>
    <row r="1683" spans="1:73" x14ac:dyDescent="0.25">
      <c r="A1683" s="5"/>
      <c r="B1683" s="5"/>
      <c r="C1683" s="5"/>
      <c r="D1683" s="5"/>
      <c r="E1683" s="5"/>
      <c r="F1683" s="5"/>
      <c r="G1683" s="5"/>
      <c r="H1683" s="5"/>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BD1683" s="5"/>
      <c r="BE1683" s="5"/>
      <c r="BF1683" s="5"/>
      <c r="BG1683" s="5"/>
      <c r="BH1683" s="5"/>
      <c r="BI1683" s="5"/>
      <c r="BJ1683" s="5"/>
      <c r="BK1683" s="5"/>
      <c r="BL1683" s="5"/>
      <c r="BM1683" s="5"/>
      <c r="BN1683" s="5"/>
      <c r="BO1683" s="5"/>
      <c r="BP1683" s="5"/>
      <c r="BQ1683" s="5"/>
      <c r="BR1683" s="5"/>
      <c r="BS1683" s="5"/>
      <c r="BT1683" s="5"/>
      <c r="BU1683" s="5"/>
    </row>
    <row r="1684" spans="1:73" x14ac:dyDescent="0.25">
      <c r="A1684" s="5"/>
      <c r="B1684" s="5"/>
      <c r="C1684" s="5"/>
      <c r="D1684" s="5"/>
      <c r="E1684" s="5"/>
      <c r="F1684" s="5"/>
      <c r="G1684" s="5"/>
      <c r="H1684" s="5"/>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BD1684" s="5"/>
      <c r="BE1684" s="5"/>
      <c r="BF1684" s="5"/>
      <c r="BG1684" s="5"/>
      <c r="BH1684" s="5"/>
      <c r="BI1684" s="5"/>
      <c r="BJ1684" s="5"/>
      <c r="BK1684" s="5"/>
      <c r="BL1684" s="5"/>
      <c r="BM1684" s="5"/>
      <c r="BN1684" s="5"/>
      <c r="BO1684" s="5"/>
      <c r="BP1684" s="5"/>
      <c r="BQ1684" s="5"/>
      <c r="BR1684" s="5"/>
      <c r="BS1684" s="5"/>
      <c r="BT1684" s="5"/>
      <c r="BU1684" s="5"/>
    </row>
    <row r="1685" spans="1:73" x14ac:dyDescent="0.25">
      <c r="A1685" s="5"/>
      <c r="B1685" s="5"/>
      <c r="C1685" s="5"/>
      <c r="D1685" s="5"/>
      <c r="E1685" s="5"/>
      <c r="F1685" s="5"/>
      <c r="G1685" s="5"/>
      <c r="H1685" s="5"/>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BD1685" s="5"/>
      <c r="BE1685" s="5"/>
      <c r="BF1685" s="5"/>
      <c r="BG1685" s="5"/>
      <c r="BH1685" s="5"/>
      <c r="BI1685" s="5"/>
      <c r="BJ1685" s="5"/>
      <c r="BK1685" s="5"/>
      <c r="BL1685" s="5"/>
      <c r="BM1685" s="5"/>
      <c r="BN1685" s="5"/>
      <c r="BO1685" s="5"/>
      <c r="BP1685" s="5"/>
      <c r="BQ1685" s="5"/>
      <c r="BR1685" s="5"/>
      <c r="BS1685" s="5"/>
      <c r="BT1685" s="5"/>
      <c r="BU1685" s="5"/>
    </row>
    <row r="1686" spans="1:73" x14ac:dyDescent="0.25">
      <c r="A1686" s="5"/>
      <c r="B1686" s="5"/>
      <c r="C1686" s="5"/>
      <c r="D1686" s="5"/>
      <c r="E1686" s="5"/>
      <c r="F1686" s="5"/>
      <c r="G1686" s="5"/>
      <c r="H1686" s="5"/>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BD1686" s="5"/>
      <c r="BE1686" s="5"/>
      <c r="BF1686" s="5"/>
      <c r="BG1686" s="5"/>
      <c r="BH1686" s="5"/>
      <c r="BI1686" s="5"/>
      <c r="BJ1686" s="5"/>
      <c r="BK1686" s="5"/>
      <c r="BL1686" s="5"/>
      <c r="BM1686" s="5"/>
      <c r="BN1686" s="5"/>
      <c r="BO1686" s="5"/>
      <c r="BP1686" s="5"/>
      <c r="BQ1686" s="5"/>
      <c r="BR1686" s="5"/>
      <c r="BS1686" s="5"/>
      <c r="BT1686" s="5"/>
      <c r="BU1686" s="5"/>
    </row>
    <row r="1687" spans="1:73" x14ac:dyDescent="0.25">
      <c r="A1687" s="5"/>
      <c r="B1687" s="5"/>
      <c r="C1687" s="5"/>
      <c r="D1687" s="5"/>
      <c r="E1687" s="5"/>
      <c r="F1687" s="5"/>
      <c r="G1687" s="5"/>
      <c r="H1687" s="5"/>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BD1687" s="5"/>
      <c r="BE1687" s="5"/>
      <c r="BF1687" s="5"/>
      <c r="BG1687" s="5"/>
      <c r="BH1687" s="5"/>
      <c r="BI1687" s="5"/>
      <c r="BJ1687" s="5"/>
      <c r="BK1687" s="5"/>
      <c r="BL1687" s="5"/>
      <c r="BM1687" s="5"/>
      <c r="BN1687" s="5"/>
      <c r="BO1687" s="5"/>
      <c r="BP1687" s="5"/>
      <c r="BQ1687" s="5"/>
      <c r="BR1687" s="5"/>
      <c r="BS1687" s="5"/>
      <c r="BT1687" s="5"/>
      <c r="BU1687" s="5"/>
    </row>
    <row r="1688" spans="1:73" x14ac:dyDescent="0.25">
      <c r="A1688" s="5"/>
      <c r="B1688" s="5"/>
      <c r="C1688" s="5"/>
      <c r="D1688" s="5"/>
      <c r="E1688" s="5"/>
      <c r="F1688" s="5"/>
      <c r="G1688" s="5"/>
      <c r="H1688" s="5"/>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BD1688" s="5"/>
      <c r="BE1688" s="5"/>
      <c r="BF1688" s="5"/>
      <c r="BG1688" s="5"/>
      <c r="BH1688" s="5"/>
      <c r="BI1688" s="5"/>
      <c r="BJ1688" s="5"/>
      <c r="BK1688" s="5"/>
      <c r="BL1688" s="5"/>
      <c r="BM1688" s="5"/>
      <c r="BN1688" s="5"/>
      <c r="BO1688" s="5"/>
      <c r="BP1688" s="5"/>
      <c r="BQ1688" s="5"/>
      <c r="BR1688" s="5"/>
      <c r="BS1688" s="5"/>
      <c r="BT1688" s="5"/>
      <c r="BU1688" s="5"/>
    </row>
    <row r="1689" spans="1:73" x14ac:dyDescent="0.25">
      <c r="A1689" s="5"/>
      <c r="B1689" s="5"/>
      <c r="C1689" s="5"/>
      <c r="D1689" s="5"/>
      <c r="E1689" s="5"/>
      <c r="F1689" s="5"/>
      <c r="G1689" s="5"/>
      <c r="H1689" s="5"/>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BD1689" s="5"/>
      <c r="BE1689" s="5"/>
      <c r="BF1689" s="5"/>
      <c r="BG1689" s="5"/>
      <c r="BH1689" s="5"/>
      <c r="BI1689" s="5"/>
      <c r="BJ1689" s="5"/>
      <c r="BK1689" s="5"/>
      <c r="BL1689" s="5"/>
      <c r="BM1689" s="5"/>
      <c r="BN1689" s="5"/>
      <c r="BO1689" s="5"/>
      <c r="BP1689" s="5"/>
      <c r="BQ1689" s="5"/>
      <c r="BR1689" s="5"/>
      <c r="BS1689" s="5"/>
      <c r="BT1689" s="5"/>
      <c r="BU1689" s="5"/>
    </row>
    <row r="1690" spans="1:73" x14ac:dyDescent="0.25">
      <c r="A1690" s="5"/>
      <c r="B1690" s="5"/>
      <c r="C1690" s="5"/>
      <c r="D1690" s="5"/>
      <c r="E1690" s="5"/>
      <c r="F1690" s="5"/>
      <c r="G1690" s="5"/>
      <c r="H1690" s="5"/>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BD1690" s="5"/>
      <c r="BE1690" s="5"/>
      <c r="BF1690" s="5"/>
      <c r="BG1690" s="5"/>
      <c r="BH1690" s="5"/>
      <c r="BI1690" s="5"/>
      <c r="BJ1690" s="5"/>
      <c r="BK1690" s="5"/>
      <c r="BL1690" s="5"/>
      <c r="BM1690" s="5"/>
      <c r="BN1690" s="5"/>
      <c r="BO1690" s="5"/>
      <c r="BP1690" s="5"/>
      <c r="BQ1690" s="5"/>
      <c r="BR1690" s="5"/>
      <c r="BS1690" s="5"/>
      <c r="BT1690" s="5"/>
      <c r="BU1690" s="5"/>
    </row>
    <row r="1691" spans="1:73" x14ac:dyDescent="0.25">
      <c r="A1691" s="5"/>
      <c r="B1691" s="5"/>
      <c r="C1691" s="5"/>
      <c r="D1691" s="5"/>
      <c r="E1691" s="5"/>
      <c r="F1691" s="5"/>
      <c r="G1691" s="5"/>
      <c r="H1691" s="5"/>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BD1691" s="5"/>
      <c r="BE1691" s="5"/>
      <c r="BF1691" s="5"/>
      <c r="BG1691" s="5"/>
      <c r="BH1691" s="5"/>
      <c r="BI1691" s="5"/>
      <c r="BJ1691" s="5"/>
      <c r="BK1691" s="5"/>
      <c r="BL1691" s="5"/>
      <c r="BM1691" s="5"/>
      <c r="BN1691" s="5"/>
      <c r="BO1691" s="5"/>
      <c r="BP1691" s="5"/>
      <c r="BQ1691" s="5"/>
      <c r="BR1691" s="5"/>
      <c r="BS1691" s="5"/>
      <c r="BT1691" s="5"/>
      <c r="BU1691" s="5"/>
    </row>
    <row r="1692" spans="1:73" x14ac:dyDescent="0.25">
      <c r="A1692" s="5"/>
      <c r="B1692" s="5"/>
      <c r="C1692" s="5"/>
      <c r="D1692" s="5"/>
      <c r="E1692" s="5"/>
      <c r="F1692" s="5"/>
      <c r="G1692" s="5"/>
      <c r="H1692" s="5"/>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BD1692" s="5"/>
      <c r="BE1692" s="5"/>
      <c r="BF1692" s="5"/>
      <c r="BG1692" s="5"/>
      <c r="BH1692" s="5"/>
      <c r="BI1692" s="5"/>
      <c r="BJ1692" s="5"/>
      <c r="BK1692" s="5"/>
      <c r="BL1692" s="5"/>
      <c r="BM1692" s="5"/>
      <c r="BN1692" s="5"/>
      <c r="BO1692" s="5"/>
      <c r="BP1692" s="5"/>
      <c r="BQ1692" s="5"/>
      <c r="BR1692" s="5"/>
      <c r="BS1692" s="5"/>
      <c r="BT1692" s="5"/>
      <c r="BU1692" s="5"/>
    </row>
    <row r="1693" spans="1:73" x14ac:dyDescent="0.25">
      <c r="A1693" s="5"/>
      <c r="B1693" s="5"/>
      <c r="C1693" s="5"/>
      <c r="D1693" s="5"/>
      <c r="E1693" s="5"/>
      <c r="F1693" s="5"/>
      <c r="G1693" s="5"/>
      <c r="H1693" s="5"/>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BD1693" s="5"/>
      <c r="BE1693" s="5"/>
      <c r="BF1693" s="5"/>
      <c r="BG1693" s="5"/>
      <c r="BH1693" s="5"/>
      <c r="BI1693" s="5"/>
      <c r="BJ1693" s="5"/>
      <c r="BK1693" s="5"/>
      <c r="BL1693" s="5"/>
      <c r="BM1693" s="5"/>
      <c r="BN1693" s="5"/>
      <c r="BO1693" s="5"/>
      <c r="BP1693" s="5"/>
      <c r="BQ1693" s="5"/>
      <c r="BR1693" s="5"/>
      <c r="BS1693" s="5"/>
      <c r="BT1693" s="5"/>
      <c r="BU1693" s="5"/>
    </row>
    <row r="1694" spans="1:73" x14ac:dyDescent="0.25">
      <c r="A1694" s="5"/>
      <c r="B1694" s="5"/>
      <c r="C1694" s="5"/>
      <c r="D1694" s="5"/>
      <c r="E1694" s="5"/>
      <c r="F1694" s="5"/>
      <c r="G1694" s="5"/>
      <c r="H1694" s="5"/>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BD1694" s="5"/>
      <c r="BE1694" s="5"/>
      <c r="BF1694" s="5"/>
      <c r="BG1694" s="5"/>
      <c r="BH1694" s="5"/>
      <c r="BI1694" s="5"/>
      <c r="BJ1694" s="5"/>
      <c r="BK1694" s="5"/>
      <c r="BL1694" s="5"/>
      <c r="BM1694" s="5"/>
      <c r="BN1694" s="5"/>
      <c r="BO1694" s="5"/>
      <c r="BP1694" s="5"/>
      <c r="BQ1694" s="5"/>
      <c r="BR1694" s="5"/>
      <c r="BS1694" s="5"/>
      <c r="BT1694" s="5"/>
      <c r="BU1694" s="5"/>
    </row>
    <row r="1695" spans="1:73" x14ac:dyDescent="0.25">
      <c r="A1695" s="5"/>
      <c r="B1695" s="5"/>
      <c r="C1695" s="5"/>
      <c r="D1695" s="5"/>
      <c r="E1695" s="5"/>
      <c r="F1695" s="5"/>
      <c r="G1695" s="5"/>
      <c r="H1695" s="5"/>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BD1695" s="5"/>
      <c r="BE1695" s="5"/>
      <c r="BF1695" s="5"/>
      <c r="BG1695" s="5"/>
      <c r="BH1695" s="5"/>
      <c r="BI1695" s="5"/>
      <c r="BJ1695" s="5"/>
      <c r="BK1695" s="5"/>
      <c r="BL1695" s="5"/>
      <c r="BM1695" s="5"/>
      <c r="BN1695" s="5"/>
      <c r="BO1695" s="5"/>
      <c r="BP1695" s="5"/>
      <c r="BQ1695" s="5"/>
      <c r="BR1695" s="5"/>
      <c r="BS1695" s="5"/>
      <c r="BT1695" s="5"/>
      <c r="BU1695" s="5"/>
    </row>
    <row r="1696" spans="1:73" x14ac:dyDescent="0.25">
      <c r="A1696" s="5"/>
      <c r="B1696" s="5"/>
      <c r="C1696" s="5"/>
      <c r="D1696" s="5"/>
      <c r="E1696" s="5"/>
      <c r="F1696" s="5"/>
      <c r="G1696" s="5"/>
      <c r="H1696" s="5"/>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BD1696" s="5"/>
      <c r="BE1696" s="5"/>
      <c r="BF1696" s="5"/>
      <c r="BG1696" s="5"/>
      <c r="BH1696" s="5"/>
      <c r="BI1696" s="5"/>
      <c r="BJ1696" s="5"/>
      <c r="BK1696" s="5"/>
      <c r="BL1696" s="5"/>
      <c r="BM1696" s="5"/>
      <c r="BN1696" s="5"/>
      <c r="BO1696" s="5"/>
      <c r="BP1696" s="5"/>
      <c r="BQ1696" s="5"/>
      <c r="BR1696" s="5"/>
      <c r="BS1696" s="5"/>
      <c r="BT1696" s="5"/>
      <c r="BU1696" s="5"/>
    </row>
    <row r="1697" spans="1:73" x14ac:dyDescent="0.25">
      <c r="A1697" s="5"/>
      <c r="B1697" s="5"/>
      <c r="C1697" s="5"/>
      <c r="D1697" s="5"/>
      <c r="E1697" s="5"/>
      <c r="F1697" s="5"/>
      <c r="G1697" s="5"/>
      <c r="H1697" s="5"/>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BD1697" s="5"/>
      <c r="BE1697" s="5"/>
      <c r="BF1697" s="5"/>
      <c r="BG1697" s="5"/>
      <c r="BH1697" s="5"/>
      <c r="BI1697" s="5"/>
      <c r="BJ1697" s="5"/>
      <c r="BK1697" s="5"/>
      <c r="BL1697" s="5"/>
      <c r="BM1697" s="5"/>
      <c r="BN1697" s="5"/>
      <c r="BO1697" s="5"/>
      <c r="BP1697" s="5"/>
      <c r="BQ1697" s="5"/>
      <c r="BR1697" s="5"/>
      <c r="BS1697" s="5"/>
      <c r="BT1697" s="5"/>
      <c r="BU1697" s="5"/>
    </row>
    <row r="1698" spans="1:73" x14ac:dyDescent="0.25">
      <c r="A1698" s="5"/>
      <c r="B1698" s="5"/>
      <c r="C1698" s="5"/>
      <c r="D1698" s="5"/>
      <c r="E1698" s="5"/>
      <c r="F1698" s="5"/>
      <c r="G1698" s="5"/>
      <c r="H1698" s="5"/>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BD1698" s="5"/>
      <c r="BE1698" s="5"/>
      <c r="BF1698" s="5"/>
      <c r="BG1698" s="5"/>
      <c r="BH1698" s="5"/>
      <c r="BI1698" s="5"/>
      <c r="BJ1698" s="5"/>
      <c r="BK1698" s="5"/>
      <c r="BL1698" s="5"/>
      <c r="BM1698" s="5"/>
      <c r="BN1698" s="5"/>
      <c r="BO1698" s="5"/>
      <c r="BP1698" s="5"/>
      <c r="BQ1698" s="5"/>
      <c r="BR1698" s="5"/>
      <c r="BS1698" s="5"/>
      <c r="BT1698" s="5"/>
      <c r="BU1698" s="5"/>
    </row>
    <row r="1699" spans="1:73" x14ac:dyDescent="0.25">
      <c r="A1699" s="5"/>
      <c r="B1699" s="5"/>
      <c r="C1699" s="5"/>
      <c r="D1699" s="5"/>
      <c r="E1699" s="5"/>
      <c r="F1699" s="5"/>
      <c r="G1699" s="5"/>
      <c r="H1699" s="5"/>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BD1699" s="5"/>
      <c r="BE1699" s="5"/>
      <c r="BF1699" s="5"/>
      <c r="BG1699" s="5"/>
      <c r="BH1699" s="5"/>
      <c r="BI1699" s="5"/>
      <c r="BJ1699" s="5"/>
      <c r="BK1699" s="5"/>
      <c r="BL1699" s="5"/>
      <c r="BM1699" s="5"/>
      <c r="BN1699" s="5"/>
      <c r="BO1699" s="5"/>
      <c r="BP1699" s="5"/>
      <c r="BQ1699" s="5"/>
      <c r="BR1699" s="5"/>
      <c r="BS1699" s="5"/>
      <c r="BT1699" s="5"/>
      <c r="BU1699" s="5"/>
    </row>
    <row r="1700" spans="1:73" x14ac:dyDescent="0.25">
      <c r="A1700" s="5"/>
      <c r="B1700" s="5"/>
      <c r="C1700" s="5"/>
      <c r="D1700" s="5"/>
      <c r="E1700" s="5"/>
      <c r="F1700" s="5"/>
      <c r="G1700" s="5"/>
      <c r="H1700" s="5"/>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BD1700" s="5"/>
      <c r="BE1700" s="5"/>
      <c r="BF1700" s="5"/>
      <c r="BG1700" s="5"/>
      <c r="BH1700" s="5"/>
      <c r="BI1700" s="5"/>
      <c r="BJ1700" s="5"/>
      <c r="BK1700" s="5"/>
      <c r="BL1700" s="5"/>
      <c r="BM1700" s="5"/>
      <c r="BN1700" s="5"/>
      <c r="BO1700" s="5"/>
      <c r="BP1700" s="5"/>
      <c r="BQ1700" s="5"/>
      <c r="BR1700" s="5"/>
      <c r="BS1700" s="5"/>
      <c r="BT1700" s="5"/>
      <c r="BU1700" s="5"/>
    </row>
    <row r="1701" spans="1:73" x14ac:dyDescent="0.25">
      <c r="A1701" s="5"/>
      <c r="B1701" s="5"/>
      <c r="C1701" s="5"/>
      <c r="D1701" s="5"/>
      <c r="E1701" s="5"/>
      <c r="F1701" s="5"/>
      <c r="G1701" s="5"/>
      <c r="H1701" s="5"/>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BD1701" s="5"/>
      <c r="BE1701" s="5"/>
      <c r="BF1701" s="5"/>
      <c r="BG1701" s="5"/>
      <c r="BH1701" s="5"/>
      <c r="BI1701" s="5"/>
      <c r="BJ1701" s="5"/>
      <c r="BK1701" s="5"/>
      <c r="BL1701" s="5"/>
      <c r="BM1701" s="5"/>
      <c r="BN1701" s="5"/>
      <c r="BO1701" s="5"/>
      <c r="BP1701" s="5"/>
      <c r="BQ1701" s="5"/>
      <c r="BR1701" s="5"/>
      <c r="BS1701" s="5"/>
      <c r="BT1701" s="5"/>
      <c r="BU1701" s="5"/>
    </row>
    <row r="1702" spans="1:73" x14ac:dyDescent="0.25">
      <c r="A1702" s="5"/>
      <c r="B1702" s="5"/>
      <c r="C1702" s="5"/>
      <c r="D1702" s="5"/>
      <c r="E1702" s="5"/>
      <c r="F1702" s="5"/>
      <c r="G1702" s="5"/>
      <c r="H1702" s="5"/>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BD1702" s="5"/>
      <c r="BE1702" s="5"/>
      <c r="BF1702" s="5"/>
      <c r="BG1702" s="5"/>
      <c r="BH1702" s="5"/>
      <c r="BI1702" s="5"/>
      <c r="BJ1702" s="5"/>
      <c r="BK1702" s="5"/>
      <c r="BL1702" s="5"/>
      <c r="BM1702" s="5"/>
      <c r="BN1702" s="5"/>
      <c r="BO1702" s="5"/>
      <c r="BP1702" s="5"/>
      <c r="BQ1702" s="5"/>
      <c r="BR1702" s="5"/>
      <c r="BS1702" s="5"/>
      <c r="BT1702" s="5"/>
      <c r="BU1702" s="5"/>
    </row>
    <row r="1703" spans="1:73" x14ac:dyDescent="0.25">
      <c r="A1703" s="5"/>
      <c r="B1703" s="5"/>
      <c r="C1703" s="5"/>
      <c r="D1703" s="5"/>
      <c r="E1703" s="5"/>
      <c r="F1703" s="5"/>
      <c r="G1703" s="5"/>
      <c r="H1703" s="5"/>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BD1703" s="5"/>
      <c r="BE1703" s="5"/>
      <c r="BF1703" s="5"/>
      <c r="BG1703" s="5"/>
      <c r="BH1703" s="5"/>
      <c r="BI1703" s="5"/>
      <c r="BJ1703" s="5"/>
      <c r="BK1703" s="5"/>
      <c r="BL1703" s="5"/>
      <c r="BM1703" s="5"/>
      <c r="BN1703" s="5"/>
      <c r="BO1703" s="5"/>
      <c r="BP1703" s="5"/>
      <c r="BQ1703" s="5"/>
      <c r="BR1703" s="5"/>
      <c r="BS1703" s="5"/>
      <c r="BT1703" s="5"/>
      <c r="BU1703" s="5"/>
    </row>
    <row r="1704" spans="1:73" x14ac:dyDescent="0.25">
      <c r="A1704" s="5"/>
      <c r="B1704" s="5"/>
      <c r="C1704" s="5"/>
      <c r="D1704" s="5"/>
      <c r="E1704" s="5"/>
      <c r="F1704" s="5"/>
      <c r="G1704" s="5"/>
      <c r="H1704" s="5"/>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BD1704" s="5"/>
      <c r="BE1704" s="5"/>
      <c r="BF1704" s="5"/>
      <c r="BG1704" s="5"/>
      <c r="BH1704" s="5"/>
      <c r="BI1704" s="5"/>
      <c r="BJ1704" s="5"/>
      <c r="BK1704" s="5"/>
      <c r="BL1704" s="5"/>
      <c r="BM1704" s="5"/>
      <c r="BN1704" s="5"/>
      <c r="BO1704" s="5"/>
      <c r="BP1704" s="5"/>
      <c r="BQ1704" s="5"/>
      <c r="BR1704" s="5"/>
      <c r="BS1704" s="5"/>
      <c r="BT1704" s="5"/>
      <c r="BU1704" s="5"/>
    </row>
    <row r="1705" spans="1:73" x14ac:dyDescent="0.25">
      <c r="A1705" s="5"/>
      <c r="B1705" s="5"/>
      <c r="C1705" s="5"/>
      <c r="D1705" s="5"/>
      <c r="E1705" s="5"/>
      <c r="F1705" s="5"/>
      <c r="G1705" s="5"/>
      <c r="H1705" s="5"/>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BD1705" s="5"/>
      <c r="BE1705" s="5"/>
      <c r="BF1705" s="5"/>
      <c r="BG1705" s="5"/>
      <c r="BH1705" s="5"/>
      <c r="BI1705" s="5"/>
      <c r="BJ1705" s="5"/>
      <c r="BK1705" s="5"/>
      <c r="BL1705" s="5"/>
      <c r="BM1705" s="5"/>
      <c r="BN1705" s="5"/>
      <c r="BO1705" s="5"/>
      <c r="BP1705" s="5"/>
      <c r="BQ1705" s="5"/>
      <c r="BR1705" s="5"/>
      <c r="BS1705" s="5"/>
      <c r="BT1705" s="5"/>
      <c r="BU1705" s="5"/>
    </row>
    <row r="1706" spans="1:73" x14ac:dyDescent="0.25">
      <c r="A1706" s="5"/>
      <c r="B1706" s="5"/>
      <c r="C1706" s="5"/>
      <c r="D1706" s="5"/>
      <c r="E1706" s="5"/>
      <c r="F1706" s="5"/>
      <c r="G1706" s="5"/>
      <c r="H1706" s="5"/>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BD1706" s="5"/>
      <c r="BE1706" s="5"/>
      <c r="BF1706" s="5"/>
      <c r="BG1706" s="5"/>
      <c r="BH1706" s="5"/>
      <c r="BI1706" s="5"/>
      <c r="BJ1706" s="5"/>
      <c r="BK1706" s="5"/>
      <c r="BL1706" s="5"/>
      <c r="BM1706" s="5"/>
      <c r="BN1706" s="5"/>
      <c r="BO1706" s="5"/>
      <c r="BP1706" s="5"/>
      <c r="BQ1706" s="5"/>
      <c r="BR1706" s="5"/>
      <c r="BS1706" s="5"/>
      <c r="BT1706" s="5"/>
      <c r="BU1706" s="5"/>
    </row>
    <row r="1707" spans="1:73" x14ac:dyDescent="0.25">
      <c r="A1707" s="5"/>
      <c r="B1707" s="5"/>
      <c r="C1707" s="5"/>
      <c r="D1707" s="5"/>
      <c r="E1707" s="5"/>
      <c r="F1707" s="5"/>
      <c r="G1707" s="5"/>
      <c r="H1707" s="5"/>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BD1707" s="5"/>
      <c r="BE1707" s="5"/>
      <c r="BF1707" s="5"/>
      <c r="BG1707" s="5"/>
      <c r="BH1707" s="5"/>
      <c r="BI1707" s="5"/>
      <c r="BJ1707" s="5"/>
      <c r="BK1707" s="5"/>
      <c r="BL1707" s="5"/>
      <c r="BM1707" s="5"/>
      <c r="BN1707" s="5"/>
      <c r="BO1707" s="5"/>
      <c r="BP1707" s="5"/>
      <c r="BQ1707" s="5"/>
      <c r="BR1707" s="5"/>
      <c r="BS1707" s="5"/>
      <c r="BT1707" s="5"/>
      <c r="BU1707" s="5"/>
    </row>
    <row r="1708" spans="1:73" x14ac:dyDescent="0.25">
      <c r="A1708" s="5"/>
      <c r="B1708" s="5"/>
      <c r="C1708" s="5"/>
      <c r="D1708" s="5"/>
      <c r="E1708" s="5"/>
      <c r="F1708" s="5"/>
      <c r="G1708" s="5"/>
      <c r="H1708" s="5"/>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BD1708" s="5"/>
      <c r="BE1708" s="5"/>
      <c r="BF1708" s="5"/>
      <c r="BG1708" s="5"/>
      <c r="BH1708" s="5"/>
      <c r="BI1708" s="5"/>
      <c r="BJ1708" s="5"/>
      <c r="BK1708" s="5"/>
      <c r="BL1708" s="5"/>
      <c r="BM1708" s="5"/>
      <c r="BN1708" s="5"/>
      <c r="BO1708" s="5"/>
      <c r="BP1708" s="5"/>
      <c r="BQ1708" s="5"/>
      <c r="BR1708" s="5"/>
      <c r="BS1708" s="5"/>
      <c r="BT1708" s="5"/>
      <c r="BU1708" s="5"/>
    </row>
    <row r="1709" spans="1:73" x14ac:dyDescent="0.25">
      <c r="A1709" s="5"/>
      <c r="B1709" s="5"/>
      <c r="C1709" s="5"/>
      <c r="D1709" s="5"/>
      <c r="E1709" s="5"/>
      <c r="F1709" s="5"/>
      <c r="G1709" s="5"/>
      <c r="H1709" s="5"/>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BD1709" s="5"/>
      <c r="BE1709" s="5"/>
      <c r="BF1709" s="5"/>
      <c r="BG1709" s="5"/>
      <c r="BH1709" s="5"/>
      <c r="BI1709" s="5"/>
      <c r="BJ1709" s="5"/>
      <c r="BK1709" s="5"/>
      <c r="BL1709" s="5"/>
      <c r="BM1709" s="5"/>
      <c r="BN1709" s="5"/>
      <c r="BO1709" s="5"/>
      <c r="BP1709" s="5"/>
      <c r="BQ1709" s="5"/>
      <c r="BR1709" s="5"/>
      <c r="BS1709" s="5"/>
      <c r="BT1709" s="5"/>
      <c r="BU1709" s="5"/>
    </row>
    <row r="1710" spans="1:73" x14ac:dyDescent="0.25">
      <c r="A1710" s="5"/>
      <c r="B1710" s="5"/>
      <c r="C1710" s="5"/>
      <c r="D1710" s="5"/>
      <c r="E1710" s="5"/>
      <c r="F1710" s="5"/>
      <c r="G1710" s="5"/>
      <c r="H1710" s="5"/>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BD1710" s="5"/>
      <c r="BE1710" s="5"/>
      <c r="BF1710" s="5"/>
      <c r="BG1710" s="5"/>
      <c r="BH1710" s="5"/>
      <c r="BI1710" s="5"/>
      <c r="BJ1710" s="5"/>
      <c r="BK1710" s="5"/>
      <c r="BL1710" s="5"/>
      <c r="BM1710" s="5"/>
      <c r="BN1710" s="5"/>
      <c r="BO1710" s="5"/>
      <c r="BP1710" s="5"/>
      <c r="BQ1710" s="5"/>
      <c r="BR1710" s="5"/>
      <c r="BS1710" s="5"/>
      <c r="BT1710" s="5"/>
      <c r="BU1710" s="5"/>
    </row>
    <row r="1711" spans="1:73" x14ac:dyDescent="0.25">
      <c r="A1711" s="5"/>
      <c r="B1711" s="5"/>
      <c r="C1711" s="5"/>
      <c r="D1711" s="5"/>
      <c r="E1711" s="5"/>
      <c r="F1711" s="5"/>
      <c r="G1711" s="5"/>
      <c r="H1711" s="5"/>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BD1711" s="5"/>
      <c r="BE1711" s="5"/>
      <c r="BF1711" s="5"/>
      <c r="BG1711" s="5"/>
      <c r="BH1711" s="5"/>
      <c r="BI1711" s="5"/>
      <c r="BJ1711" s="5"/>
      <c r="BK1711" s="5"/>
      <c r="BL1711" s="5"/>
      <c r="BM1711" s="5"/>
      <c r="BN1711" s="5"/>
      <c r="BO1711" s="5"/>
      <c r="BP1711" s="5"/>
      <c r="BQ1711" s="5"/>
      <c r="BR1711" s="5"/>
      <c r="BS1711" s="5"/>
      <c r="BT1711" s="5"/>
      <c r="BU1711" s="5"/>
    </row>
    <row r="1712" spans="1:73" x14ac:dyDescent="0.25">
      <c r="A1712" s="5"/>
      <c r="B1712" s="5"/>
      <c r="C1712" s="5"/>
      <c r="D1712" s="5"/>
      <c r="E1712" s="5"/>
      <c r="F1712" s="5"/>
      <c r="G1712" s="5"/>
      <c r="H1712" s="5"/>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BD1712" s="5"/>
      <c r="BE1712" s="5"/>
      <c r="BF1712" s="5"/>
      <c r="BG1712" s="5"/>
      <c r="BH1712" s="5"/>
      <c r="BI1712" s="5"/>
      <c r="BJ1712" s="5"/>
      <c r="BK1712" s="5"/>
      <c r="BL1712" s="5"/>
      <c r="BM1712" s="5"/>
      <c r="BN1712" s="5"/>
      <c r="BO1712" s="5"/>
      <c r="BP1712" s="5"/>
      <c r="BQ1712" s="5"/>
      <c r="BR1712" s="5"/>
      <c r="BS1712" s="5"/>
      <c r="BT1712" s="5"/>
      <c r="BU1712" s="5"/>
    </row>
    <row r="1713" spans="1:73" x14ac:dyDescent="0.25">
      <c r="A1713" s="5"/>
      <c r="B1713" s="5"/>
      <c r="C1713" s="5"/>
      <c r="D1713" s="5"/>
      <c r="E1713" s="5"/>
      <c r="F1713" s="5"/>
      <c r="G1713" s="5"/>
      <c r="H1713" s="5"/>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BD1713" s="5"/>
      <c r="BE1713" s="5"/>
      <c r="BF1713" s="5"/>
      <c r="BG1713" s="5"/>
      <c r="BH1713" s="5"/>
      <c r="BI1713" s="5"/>
      <c r="BJ1713" s="5"/>
      <c r="BK1713" s="5"/>
      <c r="BL1713" s="5"/>
      <c r="BM1713" s="5"/>
      <c r="BN1713" s="5"/>
      <c r="BO1713" s="5"/>
      <c r="BP1713" s="5"/>
      <c r="BQ1713" s="5"/>
      <c r="BR1713" s="5"/>
      <c r="BS1713" s="5"/>
      <c r="BT1713" s="5"/>
      <c r="BU1713" s="5"/>
    </row>
    <row r="1714" spans="1:73" x14ac:dyDescent="0.25">
      <c r="A1714" s="5"/>
      <c r="B1714" s="5"/>
      <c r="C1714" s="5"/>
      <c r="D1714" s="5"/>
      <c r="E1714" s="5"/>
      <c r="F1714" s="5"/>
      <c r="G1714" s="5"/>
      <c r="H1714" s="5"/>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BD1714" s="5"/>
      <c r="BE1714" s="5"/>
      <c r="BF1714" s="5"/>
      <c r="BG1714" s="5"/>
      <c r="BH1714" s="5"/>
      <c r="BI1714" s="5"/>
      <c r="BJ1714" s="5"/>
      <c r="BK1714" s="5"/>
      <c r="BL1714" s="5"/>
      <c r="BM1714" s="5"/>
      <c r="BN1714" s="5"/>
      <c r="BO1714" s="5"/>
      <c r="BP1714" s="5"/>
      <c r="BQ1714" s="5"/>
      <c r="BR1714" s="5"/>
      <c r="BS1714" s="5"/>
      <c r="BT1714" s="5"/>
      <c r="BU1714" s="5"/>
    </row>
    <row r="1715" spans="1:73" x14ac:dyDescent="0.25">
      <c r="A1715" s="5"/>
      <c r="B1715" s="5"/>
      <c r="C1715" s="5"/>
      <c r="D1715" s="5"/>
      <c r="E1715" s="5"/>
      <c r="F1715" s="5"/>
      <c r="G1715" s="5"/>
      <c r="H1715" s="5"/>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BD1715" s="5"/>
      <c r="BE1715" s="5"/>
      <c r="BF1715" s="5"/>
      <c r="BG1715" s="5"/>
      <c r="BH1715" s="5"/>
      <c r="BI1715" s="5"/>
      <c r="BJ1715" s="5"/>
      <c r="BK1715" s="5"/>
      <c r="BL1715" s="5"/>
      <c r="BM1715" s="5"/>
      <c r="BN1715" s="5"/>
      <c r="BO1715" s="5"/>
      <c r="BP1715" s="5"/>
      <c r="BQ1715" s="5"/>
      <c r="BR1715" s="5"/>
      <c r="BS1715" s="5"/>
      <c r="BT1715" s="5"/>
      <c r="BU1715" s="5"/>
    </row>
    <row r="1716" spans="1:73" x14ac:dyDescent="0.25">
      <c r="A1716" s="5"/>
      <c r="B1716" s="5"/>
      <c r="C1716" s="5"/>
      <c r="D1716" s="5"/>
      <c r="E1716" s="5"/>
      <c r="F1716" s="5"/>
      <c r="G1716" s="5"/>
      <c r="H1716" s="5"/>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BD1716" s="5"/>
      <c r="BE1716" s="5"/>
      <c r="BF1716" s="5"/>
      <c r="BG1716" s="5"/>
      <c r="BH1716" s="5"/>
      <c r="BI1716" s="5"/>
      <c r="BJ1716" s="5"/>
      <c r="BK1716" s="5"/>
      <c r="BL1716" s="5"/>
      <c r="BM1716" s="5"/>
      <c r="BN1716" s="5"/>
      <c r="BO1716" s="5"/>
      <c r="BP1716" s="5"/>
      <c r="BQ1716" s="5"/>
      <c r="BR1716" s="5"/>
      <c r="BS1716" s="5"/>
      <c r="BT1716" s="5"/>
      <c r="BU1716" s="5"/>
    </row>
    <row r="1717" spans="1:73" x14ac:dyDescent="0.25">
      <c r="A1717" s="5"/>
      <c r="B1717" s="5"/>
      <c r="C1717" s="5"/>
      <c r="D1717" s="5"/>
      <c r="E1717" s="5"/>
      <c r="F1717" s="5"/>
      <c r="G1717" s="5"/>
      <c r="H1717" s="5"/>
      <c r="I1717" s="5"/>
      <c r="J1717" s="5"/>
      <c r="K1717" s="5"/>
      <c r="L1717" s="5"/>
      <c r="M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BD1717" s="5"/>
      <c r="BE1717" s="5"/>
      <c r="BF1717" s="5"/>
      <c r="BG1717" s="5"/>
      <c r="BH1717" s="5"/>
      <c r="BI1717" s="5"/>
      <c r="BJ1717" s="5"/>
      <c r="BK1717" s="5"/>
      <c r="BL1717" s="5"/>
      <c r="BM1717" s="5"/>
      <c r="BN1717" s="5"/>
      <c r="BO1717" s="5"/>
      <c r="BP1717" s="5"/>
      <c r="BQ1717" s="5"/>
      <c r="BR1717" s="5"/>
      <c r="BS1717" s="5"/>
      <c r="BT1717" s="5"/>
      <c r="BU1717" s="5"/>
    </row>
    <row r="1718" spans="1:73" x14ac:dyDescent="0.25">
      <c r="A1718" s="5"/>
      <c r="B1718" s="5"/>
      <c r="C1718" s="5"/>
      <c r="D1718" s="5"/>
      <c r="E1718" s="5"/>
      <c r="F1718" s="5"/>
      <c r="G1718" s="5"/>
      <c r="H1718" s="5"/>
      <c r="I1718" s="5"/>
      <c r="J1718" s="5"/>
      <c r="K1718" s="5"/>
      <c r="L1718" s="5"/>
      <c r="M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BD1718" s="5"/>
      <c r="BE1718" s="5"/>
      <c r="BF1718" s="5"/>
      <c r="BG1718" s="5"/>
      <c r="BH1718" s="5"/>
      <c r="BI1718" s="5"/>
      <c r="BJ1718" s="5"/>
      <c r="BK1718" s="5"/>
      <c r="BL1718" s="5"/>
      <c r="BM1718" s="5"/>
      <c r="BN1718" s="5"/>
      <c r="BO1718" s="5"/>
      <c r="BP1718" s="5"/>
      <c r="BQ1718" s="5"/>
      <c r="BR1718" s="5"/>
      <c r="BS1718" s="5"/>
      <c r="BT1718" s="5"/>
      <c r="BU1718" s="5"/>
    </row>
    <row r="1719" spans="1:73" x14ac:dyDescent="0.25">
      <c r="A1719" s="5"/>
      <c r="B1719" s="5"/>
      <c r="C1719" s="5"/>
      <c r="D1719" s="5"/>
      <c r="E1719" s="5"/>
      <c r="F1719" s="5"/>
      <c r="G1719" s="5"/>
      <c r="H1719" s="5"/>
      <c r="I1719" s="5"/>
      <c r="J1719" s="5"/>
      <c r="K1719" s="5"/>
      <c r="L1719" s="5"/>
      <c r="M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BD1719" s="5"/>
      <c r="BE1719" s="5"/>
      <c r="BF1719" s="5"/>
      <c r="BG1719" s="5"/>
      <c r="BH1719" s="5"/>
      <c r="BI1719" s="5"/>
      <c r="BJ1719" s="5"/>
      <c r="BK1719" s="5"/>
      <c r="BL1719" s="5"/>
      <c r="BM1719" s="5"/>
      <c r="BN1719" s="5"/>
      <c r="BO1719" s="5"/>
      <c r="BP1719" s="5"/>
      <c r="BQ1719" s="5"/>
      <c r="BR1719" s="5"/>
      <c r="BS1719" s="5"/>
      <c r="BT1719" s="5"/>
      <c r="BU1719" s="5"/>
    </row>
    <row r="1720" spans="1:73" x14ac:dyDescent="0.25">
      <c r="A1720" s="5"/>
      <c r="B1720" s="5"/>
      <c r="C1720" s="5"/>
      <c r="D1720" s="5"/>
      <c r="E1720" s="5"/>
      <c r="F1720" s="5"/>
      <c r="G1720" s="5"/>
      <c r="H1720" s="5"/>
      <c r="I1720" s="5"/>
      <c r="J1720" s="5"/>
      <c r="K1720" s="5"/>
      <c r="L1720" s="5"/>
      <c r="M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BD1720" s="5"/>
      <c r="BE1720" s="5"/>
      <c r="BF1720" s="5"/>
      <c r="BG1720" s="5"/>
      <c r="BH1720" s="5"/>
      <c r="BI1720" s="5"/>
      <c r="BJ1720" s="5"/>
      <c r="BK1720" s="5"/>
      <c r="BL1720" s="5"/>
      <c r="BM1720" s="5"/>
      <c r="BN1720" s="5"/>
      <c r="BO1720" s="5"/>
      <c r="BP1720" s="5"/>
      <c r="BQ1720" s="5"/>
      <c r="BR1720" s="5"/>
      <c r="BS1720" s="5"/>
      <c r="BT1720" s="5"/>
      <c r="BU1720" s="5"/>
    </row>
    <row r="1721" spans="1:73" x14ac:dyDescent="0.25">
      <c r="A1721" s="5"/>
      <c r="B1721" s="5"/>
      <c r="C1721" s="5"/>
      <c r="D1721" s="5"/>
      <c r="E1721" s="5"/>
      <c r="F1721" s="5"/>
      <c r="G1721" s="5"/>
      <c r="H1721" s="5"/>
      <c r="I1721" s="5"/>
      <c r="J1721" s="5"/>
      <c r="K1721" s="5"/>
      <c r="L1721" s="5"/>
      <c r="M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BD1721" s="5"/>
      <c r="BE1721" s="5"/>
      <c r="BF1721" s="5"/>
      <c r="BG1721" s="5"/>
      <c r="BH1721" s="5"/>
      <c r="BI1721" s="5"/>
      <c r="BJ1721" s="5"/>
      <c r="BK1721" s="5"/>
      <c r="BL1721" s="5"/>
      <c r="BM1721" s="5"/>
      <c r="BN1721" s="5"/>
      <c r="BO1721" s="5"/>
      <c r="BP1721" s="5"/>
      <c r="BQ1721" s="5"/>
      <c r="BR1721" s="5"/>
      <c r="BS1721" s="5"/>
      <c r="BT1721" s="5"/>
      <c r="BU1721" s="5"/>
    </row>
    <row r="1722" spans="1:73" x14ac:dyDescent="0.25">
      <c r="A1722" s="5"/>
      <c r="B1722" s="5"/>
      <c r="C1722" s="5"/>
      <c r="D1722" s="5"/>
      <c r="E1722" s="5"/>
      <c r="F1722" s="5"/>
      <c r="G1722" s="5"/>
      <c r="H1722" s="5"/>
      <c r="I1722" s="5"/>
      <c r="J1722" s="5"/>
      <c r="K1722" s="5"/>
      <c r="L1722" s="5"/>
      <c r="M1722" s="5"/>
      <c r="Y1722" s="5"/>
      <c r="Z1722" s="5"/>
      <c r="AA1722" s="5"/>
      <c r="AB1722" s="5"/>
      <c r="AC1722" s="5"/>
      <c r="AD1722" s="5"/>
      <c r="AE1722" s="5"/>
      <c r="AF1722" s="5"/>
      <c r="AG1722" s="5"/>
      <c r="AH1722" s="5"/>
      <c r="AI1722" s="5"/>
      <c r="AJ1722" s="5"/>
      <c r="AK1722" s="5"/>
      <c r="BD1722" s="5"/>
      <c r="BE1722" s="5"/>
      <c r="BF1722" s="5"/>
      <c r="BG1722" s="5"/>
      <c r="BH1722" s="5"/>
      <c r="BI1722" s="5"/>
      <c r="BJ1722" s="5"/>
      <c r="BK1722" s="5"/>
      <c r="BL1722" s="5"/>
      <c r="BM1722" s="5"/>
      <c r="BN1722" s="5"/>
      <c r="BO1722" s="5"/>
      <c r="BP1722" s="5"/>
      <c r="BQ1722" s="5"/>
      <c r="BR1722" s="5"/>
      <c r="BS1722" s="5"/>
      <c r="BT1722" s="5"/>
      <c r="BU1722" s="5"/>
    </row>
    <row r="1723" spans="1:73" x14ac:dyDescent="0.25">
      <c r="A1723" s="5"/>
      <c r="B1723" s="5"/>
      <c r="C1723" s="5"/>
      <c r="D1723" s="5"/>
      <c r="E1723" s="5"/>
      <c r="F1723" s="5"/>
      <c r="G1723" s="5"/>
      <c r="H1723" s="5"/>
      <c r="I1723" s="5"/>
      <c r="J1723" s="5"/>
      <c r="K1723" s="5"/>
      <c r="L1723" s="5"/>
      <c r="M1723" s="5"/>
      <c r="Y1723" s="5"/>
      <c r="Z1723" s="5"/>
      <c r="AA1723" s="5"/>
      <c r="AB1723" s="5"/>
      <c r="AC1723" s="5"/>
      <c r="AD1723" s="5"/>
      <c r="AE1723" s="5"/>
      <c r="AF1723" s="5"/>
      <c r="AG1723" s="5"/>
      <c r="AH1723" s="5"/>
      <c r="AI1723" s="5"/>
      <c r="AJ1723" s="5"/>
      <c r="AK1723" s="5"/>
      <c r="BD1723" s="5"/>
      <c r="BE1723" s="5"/>
      <c r="BF1723" s="5"/>
      <c r="BG1723" s="5"/>
      <c r="BH1723" s="5"/>
      <c r="BI1723" s="5"/>
      <c r="BJ1723" s="5"/>
      <c r="BK1723" s="5"/>
      <c r="BL1723" s="5"/>
      <c r="BM1723" s="5"/>
      <c r="BN1723" s="5"/>
      <c r="BO1723" s="5"/>
      <c r="BP1723" s="5"/>
      <c r="BQ1723" s="5"/>
      <c r="BR1723" s="5"/>
      <c r="BS1723" s="5"/>
      <c r="BT1723" s="5"/>
      <c r="BU1723" s="5"/>
    </row>
    <row r="1724" spans="1:73" x14ac:dyDescent="0.25">
      <c r="A1724" s="5"/>
      <c r="B1724" s="5"/>
      <c r="C1724" s="5"/>
      <c r="D1724" s="5"/>
      <c r="E1724" s="5"/>
      <c r="F1724" s="5"/>
      <c r="G1724" s="5"/>
      <c r="H1724" s="5"/>
      <c r="I1724" s="5"/>
      <c r="J1724" s="5"/>
      <c r="K1724" s="5"/>
      <c r="L1724" s="5"/>
      <c r="M1724" s="5"/>
      <c r="Y1724" s="5"/>
      <c r="Z1724" s="5"/>
      <c r="AA1724" s="5"/>
      <c r="AB1724" s="5"/>
      <c r="AC1724" s="5"/>
      <c r="AD1724" s="5"/>
      <c r="AE1724" s="5"/>
      <c r="AF1724" s="5"/>
      <c r="AG1724" s="5"/>
      <c r="AH1724" s="5"/>
      <c r="AI1724" s="5"/>
      <c r="AJ1724" s="5"/>
      <c r="AK1724" s="5"/>
      <c r="BH1724" s="5"/>
      <c r="BI1724" s="5"/>
      <c r="BJ1724" s="5"/>
      <c r="BK1724" s="5"/>
      <c r="BL1724" s="5"/>
      <c r="BM1724" s="5"/>
      <c r="BN1724" s="5"/>
      <c r="BO1724" s="5"/>
      <c r="BP1724" s="5"/>
      <c r="BQ1724" s="5"/>
      <c r="BR1724" s="5"/>
      <c r="BS1724" s="5"/>
      <c r="BT1724" s="5"/>
      <c r="BU1724" s="5"/>
    </row>
    <row r="1725" spans="1:73" x14ac:dyDescent="0.25">
      <c r="A1725" s="5"/>
      <c r="B1725" s="5"/>
      <c r="C1725" s="5"/>
      <c r="D1725" s="5"/>
      <c r="E1725" s="5"/>
      <c r="F1725" s="5"/>
      <c r="G1725" s="5"/>
      <c r="H1725" s="5"/>
      <c r="I1725" s="5"/>
      <c r="J1725" s="5"/>
      <c r="K1725" s="5"/>
      <c r="L1725" s="5"/>
      <c r="M1725" s="5"/>
      <c r="Y1725" s="5"/>
      <c r="AA1725" s="5"/>
      <c r="AB1725" s="5"/>
      <c r="AC1725" s="5"/>
      <c r="AD1725" s="5"/>
      <c r="AE1725" s="5"/>
      <c r="AF1725" s="5"/>
      <c r="AG1725" s="5"/>
      <c r="AH1725" s="5"/>
      <c r="AI1725" s="5"/>
      <c r="AJ1725" s="5"/>
      <c r="AK1725" s="5"/>
      <c r="BH1725" s="5"/>
      <c r="BI1725" s="5"/>
      <c r="BJ1725" s="5"/>
      <c r="BK1725" s="5"/>
      <c r="BL1725" s="5"/>
      <c r="BM1725" s="5"/>
      <c r="BN1725" s="5"/>
      <c r="BO1725" s="5"/>
      <c r="BP1725" s="5"/>
      <c r="BQ1725" s="5"/>
      <c r="BR1725" s="5"/>
      <c r="BS1725" s="5"/>
      <c r="BT1725" s="5"/>
      <c r="BU1725" s="5"/>
    </row>
    <row r="1726" spans="1:73" x14ac:dyDescent="0.25">
      <c r="A1726" s="5"/>
      <c r="B1726" s="5"/>
      <c r="C1726" s="5"/>
      <c r="D1726" s="5"/>
      <c r="E1726" s="5"/>
      <c r="F1726" s="5"/>
      <c r="G1726" s="5"/>
      <c r="H1726" s="5"/>
      <c r="I1726" s="5"/>
      <c r="J1726" s="5"/>
      <c r="K1726" s="5"/>
      <c r="L1726" s="5"/>
      <c r="M1726" s="5"/>
      <c r="Y1726" s="5"/>
      <c r="AI1726" s="5"/>
      <c r="AJ1726" s="5"/>
      <c r="AK1726" s="5"/>
      <c r="BI1726" s="5"/>
      <c r="BJ1726" s="5"/>
      <c r="BK1726" s="5"/>
      <c r="BL1726" s="5"/>
      <c r="BM1726" s="5"/>
      <c r="BN1726" s="5"/>
      <c r="BO1726" s="5"/>
      <c r="BP1726" s="5"/>
      <c r="BQ1726" s="5"/>
      <c r="BR1726" s="5"/>
      <c r="BS1726" s="5"/>
      <c r="BT1726" s="5"/>
      <c r="BU1726" s="5"/>
    </row>
    <row r="1727" spans="1:73" x14ac:dyDescent="0.25">
      <c r="A1727" s="5"/>
      <c r="B1727" s="5"/>
      <c r="C1727" s="5"/>
      <c r="D1727" s="5"/>
      <c r="E1727" s="5"/>
      <c r="F1727" s="5"/>
      <c r="G1727" s="5"/>
      <c r="H1727" s="5"/>
      <c r="I1727" s="5"/>
      <c r="J1727" s="5"/>
      <c r="K1727" s="5"/>
      <c r="L1727" s="5"/>
      <c r="M1727" s="5"/>
      <c r="Y1727" s="5"/>
      <c r="AI1727" s="5"/>
      <c r="AJ1727" s="5"/>
      <c r="AK1727" s="5"/>
      <c r="BI1727" s="5"/>
      <c r="BJ1727" s="5"/>
      <c r="BK1727" s="5"/>
      <c r="BL1727" s="5"/>
      <c r="BM1727" s="5"/>
      <c r="BN1727" s="5"/>
      <c r="BO1727" s="5"/>
      <c r="BP1727" s="5"/>
      <c r="BQ1727" s="5"/>
      <c r="BR1727" s="5"/>
      <c r="BS1727" s="5"/>
      <c r="BT1727" s="5"/>
      <c r="BU1727" s="5"/>
    </row>
    <row r="1728" spans="1:73" x14ac:dyDescent="0.25">
      <c r="A1728" s="5"/>
      <c r="B1728" s="5"/>
      <c r="C1728" s="5"/>
      <c r="D1728" s="5"/>
      <c r="E1728" s="5"/>
      <c r="F1728" s="5"/>
      <c r="G1728" s="5"/>
      <c r="H1728" s="5"/>
      <c r="I1728" s="5"/>
      <c r="J1728" s="5"/>
      <c r="K1728" s="5"/>
      <c r="L1728" s="5"/>
      <c r="M1728" s="5"/>
      <c r="Y1728" s="5"/>
      <c r="AI1728" s="5"/>
      <c r="AJ1728" s="5"/>
      <c r="AK1728" s="5"/>
      <c r="BI1728" s="5"/>
      <c r="BJ1728" s="5"/>
      <c r="BK1728" s="5"/>
      <c r="BL1728" s="5"/>
      <c r="BM1728" s="5"/>
      <c r="BN1728" s="5"/>
      <c r="BO1728" s="5"/>
      <c r="BP1728" s="5"/>
      <c r="BQ1728" s="5"/>
      <c r="BR1728" s="5"/>
      <c r="BS1728" s="5"/>
      <c r="BT1728" s="5"/>
      <c r="BU1728" s="5"/>
    </row>
    <row r="1729" spans="1:73" x14ac:dyDescent="0.25">
      <c r="A1729" s="5"/>
      <c r="B1729" s="5"/>
      <c r="C1729" s="5"/>
      <c r="D1729" s="5"/>
      <c r="E1729" s="5"/>
      <c r="F1729" s="5"/>
      <c r="G1729" s="5"/>
      <c r="H1729" s="5"/>
      <c r="I1729" s="5"/>
      <c r="J1729" s="5"/>
      <c r="K1729" s="5"/>
      <c r="L1729" s="5"/>
      <c r="M1729" s="5"/>
      <c r="Y1729" s="5"/>
      <c r="AI1729" s="5"/>
      <c r="AJ1729" s="5"/>
      <c r="AK1729" s="5"/>
      <c r="BI1729" s="5"/>
      <c r="BJ1729" s="5"/>
      <c r="BK1729" s="5"/>
      <c r="BL1729" s="5"/>
      <c r="BM1729" s="5"/>
      <c r="BN1729" s="5"/>
      <c r="BO1729" s="5"/>
      <c r="BP1729" s="5"/>
      <c r="BQ1729" s="5"/>
      <c r="BR1729" s="5"/>
      <c r="BS1729" s="5"/>
      <c r="BT1729" s="5"/>
      <c r="BU1729" s="5"/>
    </row>
    <row r="1730" spans="1:73" x14ac:dyDescent="0.25">
      <c r="A1730" s="5"/>
      <c r="B1730" s="5"/>
      <c r="C1730" s="5"/>
      <c r="D1730" s="5"/>
      <c r="E1730" s="5"/>
      <c r="F1730" s="5"/>
      <c r="G1730" s="5"/>
      <c r="H1730" s="5"/>
      <c r="I1730" s="5"/>
      <c r="J1730" s="5"/>
      <c r="K1730" s="5"/>
      <c r="L1730" s="5"/>
      <c r="M1730" s="5"/>
      <c r="Y1730" s="5"/>
      <c r="AI1730" s="5"/>
      <c r="AJ1730" s="5"/>
      <c r="AK1730" s="5"/>
      <c r="BJ1730" s="5"/>
      <c r="BK1730" s="5"/>
      <c r="BL1730" s="5"/>
      <c r="BM1730" s="5"/>
      <c r="BN1730" s="5"/>
      <c r="BO1730" s="5"/>
      <c r="BP1730" s="5"/>
      <c r="BQ1730" s="5"/>
      <c r="BR1730" s="5"/>
      <c r="BS1730" s="5"/>
      <c r="BT1730" s="5"/>
      <c r="BU1730" s="5"/>
    </row>
    <row r="1731" spans="1:73" x14ac:dyDescent="0.25">
      <c r="A1731" s="5"/>
      <c r="B1731" s="5"/>
      <c r="C1731" s="5"/>
      <c r="D1731" s="5"/>
      <c r="E1731" s="5"/>
      <c r="F1731" s="5"/>
      <c r="G1731" s="5"/>
      <c r="H1731" s="5"/>
      <c r="I1731" s="5"/>
      <c r="J1731" s="5"/>
      <c r="K1731" s="5"/>
      <c r="L1731" s="5"/>
      <c r="M1731" s="5"/>
      <c r="Y1731" s="5"/>
      <c r="AI1731" s="5"/>
      <c r="AJ1731" s="5"/>
      <c r="AK1731" s="5"/>
      <c r="BJ1731" s="5"/>
      <c r="BK1731" s="5"/>
      <c r="BL1731" s="5"/>
      <c r="BM1731" s="5"/>
      <c r="BN1731" s="5"/>
      <c r="BO1731" s="5"/>
      <c r="BP1731" s="5"/>
      <c r="BQ1731" s="5"/>
      <c r="BR1731" s="5"/>
      <c r="BS1731" s="5"/>
      <c r="BT1731" s="5"/>
      <c r="BU1731" s="5"/>
    </row>
    <row r="1732" spans="1:73" x14ac:dyDescent="0.25">
      <c r="A1732" s="5"/>
      <c r="B1732" s="5"/>
      <c r="C1732" s="5"/>
      <c r="D1732" s="5"/>
      <c r="E1732" s="5"/>
      <c r="F1732" s="5"/>
      <c r="G1732" s="5"/>
      <c r="H1732" s="5"/>
      <c r="I1732" s="5"/>
      <c r="J1732" s="5"/>
      <c r="K1732" s="5"/>
      <c r="L1732" s="5"/>
      <c r="M1732" s="5"/>
      <c r="Y1732" s="5"/>
      <c r="AI1732" s="5"/>
      <c r="AJ1732" s="5"/>
      <c r="AK1732" s="5"/>
      <c r="BK1732" s="5"/>
      <c r="BL1732" s="5"/>
      <c r="BM1732" s="5"/>
      <c r="BN1732" s="5"/>
      <c r="BO1732" s="5"/>
      <c r="BP1732" s="5"/>
      <c r="BQ1732" s="5"/>
      <c r="BR1732" s="5"/>
      <c r="BS1732" s="5"/>
      <c r="BT1732" s="5"/>
      <c r="BU1732" s="5"/>
    </row>
    <row r="1733" spans="1:73" x14ac:dyDescent="0.25">
      <c r="A1733" s="5"/>
      <c r="B1733" s="5"/>
      <c r="C1733" s="5"/>
      <c r="D1733" s="5"/>
      <c r="E1733" s="5"/>
      <c r="F1733" s="5"/>
      <c r="G1733" s="5"/>
      <c r="H1733" s="5"/>
      <c r="I1733" s="5"/>
      <c r="J1733" s="5"/>
      <c r="K1733" s="5"/>
      <c r="L1733" s="5"/>
      <c r="M1733" s="5"/>
      <c r="Y1733" s="5"/>
      <c r="AI1733" s="5"/>
      <c r="AJ1733" s="5"/>
      <c r="AK1733" s="5"/>
      <c r="BK1733" s="5"/>
      <c r="BL1733" s="5"/>
      <c r="BM1733" s="5"/>
      <c r="BN1733" s="5"/>
      <c r="BO1733" s="5"/>
      <c r="BP1733" s="5"/>
      <c r="BQ1733" s="5"/>
      <c r="BR1733" s="5"/>
      <c r="BS1733" s="5"/>
      <c r="BT1733" s="5"/>
      <c r="BU1733" s="5"/>
    </row>
    <row r="1734" spans="1:73" x14ac:dyDescent="0.25">
      <c r="C1734" s="5"/>
      <c r="L1734" s="5"/>
      <c r="M1734" s="5"/>
    </row>
    <row r="1735" spans="1:73" x14ac:dyDescent="0.25">
      <c r="C1735" s="5"/>
      <c r="L1735" s="5"/>
      <c r="M1735" s="5"/>
    </row>
    <row r="1736" spans="1:73" x14ac:dyDescent="0.25">
      <c r="C1736" s="5"/>
      <c r="L1736" s="5"/>
      <c r="M1736" s="5"/>
    </row>
    <row r="1737" spans="1:73" x14ac:dyDescent="0.25">
      <c r="C1737" s="5"/>
      <c r="L1737" s="5"/>
      <c r="M1737" s="5"/>
    </row>
    <row r="1738" spans="1:73" x14ac:dyDescent="0.25">
      <c r="C1738" s="5"/>
      <c r="L1738" s="5"/>
      <c r="M1738" s="5"/>
    </row>
    <row r="1739" spans="1:73" x14ac:dyDescent="0.25">
      <c r="C1739" s="5"/>
      <c r="L1739" s="5"/>
      <c r="M1739" s="5"/>
    </row>
    <row r="1740" spans="1:73" x14ac:dyDescent="0.25">
      <c r="C1740" s="5"/>
      <c r="L1740" s="5"/>
      <c r="M1740" s="5"/>
    </row>
    <row r="1741" spans="1:73" x14ac:dyDescent="0.25">
      <c r="C1741" s="5"/>
    </row>
    <row r="1742" spans="1:73" x14ac:dyDescent="0.25">
      <c r="C1742" s="5"/>
    </row>
    <row r="1743" spans="1:73" x14ac:dyDescent="0.25">
      <c r="C1743" s="5"/>
    </row>
    <row r="1744" spans="1:73" x14ac:dyDescent="0.25">
      <c r="C1744" s="5"/>
    </row>
    <row r="1745" spans="3:3" x14ac:dyDescent="0.25">
      <c r="C1745" s="5"/>
    </row>
    <row r="1746" spans="3:3" x14ac:dyDescent="0.25">
      <c r="C1746" s="5"/>
    </row>
    <row r="1747" spans="3:3" x14ac:dyDescent="0.25">
      <c r="C1747" s="5"/>
    </row>
    <row r="1748" spans="3:3" x14ac:dyDescent="0.25">
      <c r="C1748" s="5"/>
    </row>
  </sheetData>
  <sheetProtection algorithmName="SHA-512" hashValue="n7Jf0G5SUNPZFJYCrW6TEJzC6N3YzIG5qkTD8kWOM5zfFmzfKE0kSb0Cxde4b71PB3jqdTgezLb7fl0lCmn0yA==" saltValue="Q2UElHuWSP7vB2nnPlu10A==" spinCount="100000" sheet="1" objects="1" scenarios="1"/>
  <mergeCells count="2480">
    <mergeCell ref="G1:AJ1"/>
    <mergeCell ref="G2:AJ2"/>
    <mergeCell ref="H4:J4"/>
    <mergeCell ref="K4:N4"/>
    <mergeCell ref="O4:Y4"/>
    <mergeCell ref="C5:AH6"/>
    <mergeCell ref="C8:AH9"/>
    <mergeCell ref="C11:O11"/>
    <mergeCell ref="B1:F2"/>
    <mergeCell ref="AM2:BL31"/>
    <mergeCell ref="B3:G3"/>
    <mergeCell ref="H3:J3"/>
    <mergeCell ref="K3:N3"/>
    <mergeCell ref="O3:Y3"/>
    <mergeCell ref="Z3:AD4"/>
    <mergeCell ref="AE3:AJ4"/>
    <mergeCell ref="B4:G4"/>
    <mergeCell ref="C18:O18"/>
    <mergeCell ref="C20:D21"/>
    <mergeCell ref="E20:H20"/>
    <mergeCell ref="I20:J20"/>
    <mergeCell ref="K20:P20"/>
    <mergeCell ref="Q20:R20"/>
    <mergeCell ref="C15:G15"/>
    <mergeCell ref="H15:N15"/>
    <mergeCell ref="O15:Q15"/>
    <mergeCell ref="R15:S15"/>
    <mergeCell ref="AG16:AH16"/>
    <mergeCell ref="H16:N16"/>
    <mergeCell ref="O16:Q16"/>
    <mergeCell ref="C13:G13"/>
    <mergeCell ref="H13:N13"/>
    <mergeCell ref="O13:Q13"/>
    <mergeCell ref="R13:S13"/>
    <mergeCell ref="AF13:AH13"/>
    <mergeCell ref="C14:G14"/>
    <mergeCell ref="H14:N14"/>
    <mergeCell ref="O14:Q14"/>
    <mergeCell ref="R14:S14"/>
    <mergeCell ref="C25:K25"/>
    <mergeCell ref="L25:S25"/>
    <mergeCell ref="T25:AA25"/>
    <mergeCell ref="AB25:AH25"/>
    <mergeCell ref="AF14:AH14"/>
    <mergeCell ref="AF15:AH15"/>
    <mergeCell ref="T13:T17"/>
    <mergeCell ref="AG17:AH17"/>
    <mergeCell ref="W27:AH27"/>
    <mergeCell ref="J28:Q28"/>
    <mergeCell ref="AB28:AH28"/>
    <mergeCell ref="AA21:AD21"/>
    <mergeCell ref="AE21:AF21"/>
    <mergeCell ref="AG21:AH21"/>
    <mergeCell ref="C24:K24"/>
    <mergeCell ref="L24:Q24"/>
    <mergeCell ref="R24:W24"/>
    <mergeCell ref="X24:AC24"/>
    <mergeCell ref="AD24:AH24"/>
    <mergeCell ref="S20:V20"/>
    <mergeCell ref="W20:Y20"/>
    <mergeCell ref="Z20:AD20"/>
    <mergeCell ref="AE20:AF20"/>
    <mergeCell ref="AG20:AH20"/>
    <mergeCell ref="E21:H21"/>
    <mergeCell ref="I21:J21"/>
    <mergeCell ref="L21:P21"/>
    <mergeCell ref="Q21:R21"/>
    <mergeCell ref="T21:Y21"/>
    <mergeCell ref="F37:Q37"/>
    <mergeCell ref="U37:AC37"/>
    <mergeCell ref="AG37:AH37"/>
    <mergeCell ref="U39:AG39"/>
    <mergeCell ref="C47:J47"/>
    <mergeCell ref="N47:O47"/>
    <mergeCell ref="P47:AA47"/>
    <mergeCell ref="AG47:AH47"/>
    <mergeCell ref="C31:R31"/>
    <mergeCell ref="AG31:AH31"/>
    <mergeCell ref="AG33:AH33"/>
    <mergeCell ref="C35:J35"/>
    <mergeCell ref="N35:O35"/>
    <mergeCell ref="P35:AA35"/>
    <mergeCell ref="AG35:AH35"/>
    <mergeCell ref="U43:AC43"/>
    <mergeCell ref="AG43:AH43"/>
    <mergeCell ref="F45:R45"/>
    <mergeCell ref="AG45:AH45"/>
    <mergeCell ref="F43:R43"/>
    <mergeCell ref="F39:Q39"/>
    <mergeCell ref="C63:Y63"/>
    <mergeCell ref="C80:G80"/>
    <mergeCell ref="U59:AG59"/>
    <mergeCell ref="C61:J61"/>
    <mergeCell ref="N61:O61"/>
    <mergeCell ref="P61:AA61"/>
    <mergeCell ref="AG61:AH61"/>
    <mergeCell ref="C41:J41"/>
    <mergeCell ref="N41:O41"/>
    <mergeCell ref="P41:AA41"/>
    <mergeCell ref="AG41:AH41"/>
    <mergeCell ref="C55:J55"/>
    <mergeCell ref="N55:O55"/>
    <mergeCell ref="P55:AA55"/>
    <mergeCell ref="AG55:AH55"/>
    <mergeCell ref="U57:AC57"/>
    <mergeCell ref="AG57:AH57"/>
    <mergeCell ref="F57:R57"/>
    <mergeCell ref="U49:AC49"/>
    <mergeCell ref="AG49:AH49"/>
    <mergeCell ref="U51:AG51"/>
    <mergeCell ref="E53:N53"/>
    <mergeCell ref="U53:AG53"/>
    <mergeCell ref="F49:Q49"/>
    <mergeCell ref="AK101:BU101"/>
    <mergeCell ref="C102:F102"/>
    <mergeCell ref="AK102:BU102"/>
    <mergeCell ref="AK103:BU103"/>
    <mergeCell ref="AK104:BU104"/>
    <mergeCell ref="AK105:BU105"/>
    <mergeCell ref="AK95:BU95"/>
    <mergeCell ref="AK96:BU96"/>
    <mergeCell ref="AK97:BU97"/>
    <mergeCell ref="AK98:BU98"/>
    <mergeCell ref="AK99:BU99"/>
    <mergeCell ref="AK100:BU100"/>
    <mergeCell ref="AD81:AL81"/>
    <mergeCell ref="AO81:AP81"/>
    <mergeCell ref="J92:N92"/>
    <mergeCell ref="C93:F93"/>
    <mergeCell ref="J93:M93"/>
    <mergeCell ref="S93:Y93"/>
    <mergeCell ref="AA93:AG93"/>
    <mergeCell ref="C81:D81"/>
    <mergeCell ref="F81:G81"/>
    <mergeCell ref="I81:N81"/>
    <mergeCell ref="P81:Q81"/>
    <mergeCell ref="S81:Y81"/>
    <mergeCell ref="AA81:AB81"/>
    <mergeCell ref="AK117:BU117"/>
    <mergeCell ref="AK118:BU118"/>
    <mergeCell ref="C119:F119"/>
    <mergeCell ref="AK119:BU119"/>
    <mergeCell ref="AK120:BU120"/>
    <mergeCell ref="AK121:BU121"/>
    <mergeCell ref="AK111:BU111"/>
    <mergeCell ref="AK112:BU112"/>
    <mergeCell ref="AK113:BU113"/>
    <mergeCell ref="AK114:BU114"/>
    <mergeCell ref="AK115:BU115"/>
    <mergeCell ref="AK116:BU116"/>
    <mergeCell ref="AK106:BU106"/>
    <mergeCell ref="AK107:BU107"/>
    <mergeCell ref="AK108:BU108"/>
    <mergeCell ref="C109:J109"/>
    <mergeCell ref="AK109:BU109"/>
    <mergeCell ref="AK110:BU110"/>
    <mergeCell ref="AK134:BU134"/>
    <mergeCell ref="AK135:BU135"/>
    <mergeCell ref="AK136:BU136"/>
    <mergeCell ref="AK137:BU137"/>
    <mergeCell ref="AK138:BU138"/>
    <mergeCell ref="AK139:BU139"/>
    <mergeCell ref="AK127:BU127"/>
    <mergeCell ref="AK128:BU128"/>
    <mergeCell ref="AK129:BU129"/>
    <mergeCell ref="AK130:BU130"/>
    <mergeCell ref="AK131:BU131"/>
    <mergeCell ref="C132:L133"/>
    <mergeCell ref="AK132:BU132"/>
    <mergeCell ref="AK133:BU133"/>
    <mergeCell ref="AK122:BU122"/>
    <mergeCell ref="AK123:BU123"/>
    <mergeCell ref="C124:K124"/>
    <mergeCell ref="AK124:BU124"/>
    <mergeCell ref="AK125:BU125"/>
    <mergeCell ref="AK126:BU126"/>
    <mergeCell ref="AK151:BU151"/>
    <mergeCell ref="AK152:BU152"/>
    <mergeCell ref="AK153:BU153"/>
    <mergeCell ref="AK154:BU154"/>
    <mergeCell ref="AK155:BU155"/>
    <mergeCell ref="AK156:BU156"/>
    <mergeCell ref="AK146:BU146"/>
    <mergeCell ref="AK147:BU147"/>
    <mergeCell ref="C148:K148"/>
    <mergeCell ref="AK148:BU148"/>
    <mergeCell ref="AK149:BU149"/>
    <mergeCell ref="AK150:BU150"/>
    <mergeCell ref="AK140:BU140"/>
    <mergeCell ref="AK141:BU141"/>
    <mergeCell ref="AK142:BU142"/>
    <mergeCell ref="AK143:BU143"/>
    <mergeCell ref="AK144:BU144"/>
    <mergeCell ref="AK145:BU145"/>
    <mergeCell ref="AK169:BU169"/>
    <mergeCell ref="AK170:BU170"/>
    <mergeCell ref="AK171:BU171"/>
    <mergeCell ref="AK172:BU172"/>
    <mergeCell ref="AK173:BU173"/>
    <mergeCell ref="AK174:BU174"/>
    <mergeCell ref="AK163:BU163"/>
    <mergeCell ref="AK164:BU164"/>
    <mergeCell ref="AK165:BU165"/>
    <mergeCell ref="AK166:BU166"/>
    <mergeCell ref="AK167:BU167"/>
    <mergeCell ref="AK168:BU168"/>
    <mergeCell ref="AK157:BU157"/>
    <mergeCell ref="AK158:BU158"/>
    <mergeCell ref="AK159:BU159"/>
    <mergeCell ref="AK160:BU160"/>
    <mergeCell ref="AK161:BU161"/>
    <mergeCell ref="AK162:BU162"/>
    <mergeCell ref="AT192:AU192"/>
    <mergeCell ref="AV192:AW192"/>
    <mergeCell ref="BB192:BC192"/>
    <mergeCell ref="AT191:AU191"/>
    <mergeCell ref="AV191:AW191"/>
    <mergeCell ref="BB191:BC191"/>
    <mergeCell ref="Q185:AV185"/>
    <mergeCell ref="M188:X188"/>
    <mergeCell ref="Z188:AH188"/>
    <mergeCell ref="AL188:BB188"/>
    <mergeCell ref="AG190:AH190"/>
    <mergeCell ref="AT190:AU190"/>
    <mergeCell ref="BB190:BC190"/>
    <mergeCell ref="AK175:BU175"/>
    <mergeCell ref="AK176:BU176"/>
    <mergeCell ref="AK177:BU177"/>
    <mergeCell ref="AK178:BU178"/>
    <mergeCell ref="Q183:AV183"/>
    <mergeCell ref="AT198:AU198"/>
    <mergeCell ref="AV198:AW198"/>
    <mergeCell ref="BB198:BC198"/>
    <mergeCell ref="AT197:AU197"/>
    <mergeCell ref="AV197:AW197"/>
    <mergeCell ref="BB197:BC197"/>
    <mergeCell ref="AT196:AU196"/>
    <mergeCell ref="AV196:AW196"/>
    <mergeCell ref="BB196:BC196"/>
    <mergeCell ref="AT195:AU195"/>
    <mergeCell ref="AV195:AW195"/>
    <mergeCell ref="BB195:BC195"/>
    <mergeCell ref="AT194:AU194"/>
    <mergeCell ref="AV194:AW194"/>
    <mergeCell ref="BB194:BC194"/>
    <mergeCell ref="AT193:AU193"/>
    <mergeCell ref="AV193:AW193"/>
    <mergeCell ref="BB193:BC193"/>
    <mergeCell ref="AT204:AU204"/>
    <mergeCell ref="AV204:AW204"/>
    <mergeCell ref="BB204:BC204"/>
    <mergeCell ref="AT203:AU203"/>
    <mergeCell ref="AV203:AW203"/>
    <mergeCell ref="BB203:BC203"/>
    <mergeCell ref="AT202:AU202"/>
    <mergeCell ref="AV202:AW202"/>
    <mergeCell ref="BB202:BC202"/>
    <mergeCell ref="AT201:AU201"/>
    <mergeCell ref="AV201:AW201"/>
    <mergeCell ref="BB201:BC201"/>
    <mergeCell ref="AT200:AU200"/>
    <mergeCell ref="AV200:AW200"/>
    <mergeCell ref="BB200:BC200"/>
    <mergeCell ref="AT199:AU199"/>
    <mergeCell ref="AV199:AW199"/>
    <mergeCell ref="BB199:BC199"/>
    <mergeCell ref="AT210:AU210"/>
    <mergeCell ref="AV210:AW210"/>
    <mergeCell ref="BB210:BC210"/>
    <mergeCell ref="AT209:AU209"/>
    <mergeCell ref="AV209:AW209"/>
    <mergeCell ref="BB209:BC209"/>
    <mergeCell ref="AT208:AU208"/>
    <mergeCell ref="AV208:AW208"/>
    <mergeCell ref="BB208:BC208"/>
    <mergeCell ref="AT207:AU207"/>
    <mergeCell ref="AV207:AW207"/>
    <mergeCell ref="BB207:BC207"/>
    <mergeCell ref="AT206:AU206"/>
    <mergeCell ref="AV206:AW206"/>
    <mergeCell ref="BB206:BC206"/>
    <mergeCell ref="AT205:AU205"/>
    <mergeCell ref="AV205:AW205"/>
    <mergeCell ref="BB205:BC205"/>
    <mergeCell ref="AT216:AU216"/>
    <mergeCell ref="AV216:AW216"/>
    <mergeCell ref="BB216:BC216"/>
    <mergeCell ref="AT215:AU215"/>
    <mergeCell ref="AV215:AW215"/>
    <mergeCell ref="BB215:BC215"/>
    <mergeCell ref="AT214:AU214"/>
    <mergeCell ref="AV214:AW214"/>
    <mergeCell ref="BB214:BC214"/>
    <mergeCell ref="AT213:AU213"/>
    <mergeCell ref="AV213:AW213"/>
    <mergeCell ref="BB213:BC213"/>
    <mergeCell ref="AT212:AU212"/>
    <mergeCell ref="AV212:AW212"/>
    <mergeCell ref="BB212:BC212"/>
    <mergeCell ref="AT211:AU211"/>
    <mergeCell ref="AV211:AW211"/>
    <mergeCell ref="BB211:BC211"/>
    <mergeCell ref="AT222:AU222"/>
    <mergeCell ref="AV222:AW222"/>
    <mergeCell ref="BB222:BC222"/>
    <mergeCell ref="AT221:AU221"/>
    <mergeCell ref="AV221:AW221"/>
    <mergeCell ref="BB221:BC221"/>
    <mergeCell ref="AT220:AU220"/>
    <mergeCell ref="AV220:AW220"/>
    <mergeCell ref="BB220:BC220"/>
    <mergeCell ref="AT219:AU219"/>
    <mergeCell ref="AV219:AW219"/>
    <mergeCell ref="BB219:BC219"/>
    <mergeCell ref="AT218:AU218"/>
    <mergeCell ref="AV218:AW218"/>
    <mergeCell ref="BB218:BC218"/>
    <mergeCell ref="AT217:AU217"/>
    <mergeCell ref="AV217:AW217"/>
    <mergeCell ref="BB217:BC217"/>
    <mergeCell ref="AT228:AU228"/>
    <mergeCell ref="AV228:AW228"/>
    <mergeCell ref="BB228:BC228"/>
    <mergeCell ref="AT227:AU227"/>
    <mergeCell ref="AV227:AW227"/>
    <mergeCell ref="BB227:BC227"/>
    <mergeCell ref="AT226:AU226"/>
    <mergeCell ref="AV226:AW226"/>
    <mergeCell ref="BB226:BC226"/>
    <mergeCell ref="AT225:AU225"/>
    <mergeCell ref="AV225:AW225"/>
    <mergeCell ref="BB225:BC225"/>
    <mergeCell ref="AT224:AU224"/>
    <mergeCell ref="AV224:AW224"/>
    <mergeCell ref="BB224:BC224"/>
    <mergeCell ref="AT223:AU223"/>
    <mergeCell ref="AV223:AW223"/>
    <mergeCell ref="BB223:BC223"/>
    <mergeCell ref="AT234:AU234"/>
    <mergeCell ref="AV234:AW234"/>
    <mergeCell ref="BB234:BC234"/>
    <mergeCell ref="AT233:AU233"/>
    <mergeCell ref="AV233:AW233"/>
    <mergeCell ref="BB233:BC233"/>
    <mergeCell ref="AT232:AU232"/>
    <mergeCell ref="AV232:AW232"/>
    <mergeCell ref="BB232:BC232"/>
    <mergeCell ref="AT231:AU231"/>
    <mergeCell ref="AV231:AW231"/>
    <mergeCell ref="BB231:BC231"/>
    <mergeCell ref="AT230:AU230"/>
    <mergeCell ref="AV230:AW230"/>
    <mergeCell ref="BB230:BC230"/>
    <mergeCell ref="AT229:AU229"/>
    <mergeCell ref="AV229:AW229"/>
    <mergeCell ref="BB229:BC229"/>
    <mergeCell ref="AT240:AU240"/>
    <mergeCell ref="AV240:AW240"/>
    <mergeCell ref="BB240:BC240"/>
    <mergeCell ref="AT239:AU239"/>
    <mergeCell ref="AV239:AW239"/>
    <mergeCell ref="BB239:BC239"/>
    <mergeCell ref="AT238:AU238"/>
    <mergeCell ref="AV238:AW238"/>
    <mergeCell ref="BB238:BC238"/>
    <mergeCell ref="AT237:AU237"/>
    <mergeCell ref="AV237:AW237"/>
    <mergeCell ref="BB237:BC237"/>
    <mergeCell ref="AT236:AU236"/>
    <mergeCell ref="AV236:AW236"/>
    <mergeCell ref="BB236:BC236"/>
    <mergeCell ref="AT235:AU235"/>
    <mergeCell ref="AV235:AW235"/>
    <mergeCell ref="BB235:BC235"/>
    <mergeCell ref="AT246:AU246"/>
    <mergeCell ref="AV246:AW246"/>
    <mergeCell ref="BB246:BC246"/>
    <mergeCell ref="AT245:AU245"/>
    <mergeCell ref="AV245:AW245"/>
    <mergeCell ref="BB245:BC245"/>
    <mergeCell ref="AT244:AU244"/>
    <mergeCell ref="AV244:AW244"/>
    <mergeCell ref="BB244:BC244"/>
    <mergeCell ref="AT243:AU243"/>
    <mergeCell ref="AV243:AW243"/>
    <mergeCell ref="BB243:BC243"/>
    <mergeCell ref="AT242:AU242"/>
    <mergeCell ref="AV242:AW242"/>
    <mergeCell ref="BB242:BC242"/>
    <mergeCell ref="AT241:AU241"/>
    <mergeCell ref="AV241:AW241"/>
    <mergeCell ref="BB241:BC241"/>
    <mergeCell ref="AT252:AU252"/>
    <mergeCell ref="AV252:AW252"/>
    <mergeCell ref="BB252:BC252"/>
    <mergeCell ref="AT251:AU251"/>
    <mergeCell ref="AV251:AW251"/>
    <mergeCell ref="BB251:BC251"/>
    <mergeCell ref="AT250:AU250"/>
    <mergeCell ref="AV250:AW250"/>
    <mergeCell ref="BB250:BC250"/>
    <mergeCell ref="AT249:AU249"/>
    <mergeCell ref="AV249:AW249"/>
    <mergeCell ref="BB249:BC249"/>
    <mergeCell ref="AT248:AU248"/>
    <mergeCell ref="AV248:AW248"/>
    <mergeCell ref="BB248:BC248"/>
    <mergeCell ref="AT247:AU247"/>
    <mergeCell ref="AV247:AW247"/>
    <mergeCell ref="BB247:BC247"/>
    <mergeCell ref="AT258:AU258"/>
    <mergeCell ref="AV258:AW258"/>
    <mergeCell ref="BB258:BC258"/>
    <mergeCell ref="AT257:AU257"/>
    <mergeCell ref="AV257:AW257"/>
    <mergeCell ref="BB257:BC257"/>
    <mergeCell ref="AT256:AU256"/>
    <mergeCell ref="AV256:AW256"/>
    <mergeCell ref="BB256:BC256"/>
    <mergeCell ref="AT255:AU255"/>
    <mergeCell ref="AV255:AW255"/>
    <mergeCell ref="BB255:BC255"/>
    <mergeCell ref="AT254:AU254"/>
    <mergeCell ref="AV254:AW254"/>
    <mergeCell ref="BB254:BC254"/>
    <mergeCell ref="AT253:AU253"/>
    <mergeCell ref="AV253:AW253"/>
    <mergeCell ref="BB253:BC253"/>
    <mergeCell ref="AT264:AU264"/>
    <mergeCell ref="AV264:AW264"/>
    <mergeCell ref="BB264:BC264"/>
    <mergeCell ref="AT263:AU263"/>
    <mergeCell ref="AV263:AW263"/>
    <mergeCell ref="BB263:BC263"/>
    <mergeCell ref="AT262:AU262"/>
    <mergeCell ref="AV262:AW262"/>
    <mergeCell ref="BB262:BC262"/>
    <mergeCell ref="AT261:AU261"/>
    <mergeCell ref="AV261:AW261"/>
    <mergeCell ref="BB261:BC261"/>
    <mergeCell ref="AT260:AU260"/>
    <mergeCell ref="AV260:AW260"/>
    <mergeCell ref="BB260:BC260"/>
    <mergeCell ref="AT259:AU259"/>
    <mergeCell ref="AV259:AW259"/>
    <mergeCell ref="BB259:BC259"/>
    <mergeCell ref="AT270:AU270"/>
    <mergeCell ref="AV270:AW270"/>
    <mergeCell ref="BB270:BC270"/>
    <mergeCell ref="AT269:AU269"/>
    <mergeCell ref="AV269:AW269"/>
    <mergeCell ref="BB269:BC269"/>
    <mergeCell ref="AT268:AU268"/>
    <mergeCell ref="AV268:AW268"/>
    <mergeCell ref="BB268:BC268"/>
    <mergeCell ref="AT267:AU267"/>
    <mergeCell ref="AV267:AW267"/>
    <mergeCell ref="BB267:BC267"/>
    <mergeCell ref="AT266:AU266"/>
    <mergeCell ref="AV266:AW266"/>
    <mergeCell ref="BB266:BC266"/>
    <mergeCell ref="AT265:AU265"/>
    <mergeCell ref="AV265:AW265"/>
    <mergeCell ref="BB265:BC265"/>
    <mergeCell ref="AT276:AU276"/>
    <mergeCell ref="AV276:AW276"/>
    <mergeCell ref="BB276:BC276"/>
    <mergeCell ref="AT275:AU275"/>
    <mergeCell ref="AV275:AW275"/>
    <mergeCell ref="BB275:BC275"/>
    <mergeCell ref="AT274:AU274"/>
    <mergeCell ref="AV274:AW274"/>
    <mergeCell ref="BB274:BC274"/>
    <mergeCell ref="AT273:AU273"/>
    <mergeCell ref="AV273:AW273"/>
    <mergeCell ref="BB273:BC273"/>
    <mergeCell ref="AT272:AU272"/>
    <mergeCell ref="AV272:AW272"/>
    <mergeCell ref="BB272:BC272"/>
    <mergeCell ref="AT271:AU271"/>
    <mergeCell ref="AV271:AW271"/>
    <mergeCell ref="BB271:BC271"/>
    <mergeCell ref="AT282:AU282"/>
    <mergeCell ref="AV282:AW282"/>
    <mergeCell ref="BB282:BC282"/>
    <mergeCell ref="AT281:AU281"/>
    <mergeCell ref="AV281:AW281"/>
    <mergeCell ref="BB281:BC281"/>
    <mergeCell ref="AT280:AU280"/>
    <mergeCell ref="AV280:AW280"/>
    <mergeCell ref="BB280:BC280"/>
    <mergeCell ref="AT279:AU279"/>
    <mergeCell ref="AV279:AW279"/>
    <mergeCell ref="BB279:BC279"/>
    <mergeCell ref="AT278:AU278"/>
    <mergeCell ref="AV278:AW278"/>
    <mergeCell ref="BB278:BC278"/>
    <mergeCell ref="AT277:AU277"/>
    <mergeCell ref="AV277:AW277"/>
    <mergeCell ref="BB277:BC277"/>
    <mergeCell ref="AT288:AU288"/>
    <mergeCell ref="AV288:AW288"/>
    <mergeCell ref="BB288:BC288"/>
    <mergeCell ref="AT287:AU287"/>
    <mergeCell ref="AV287:AW287"/>
    <mergeCell ref="BB287:BC287"/>
    <mergeCell ref="AT286:AU286"/>
    <mergeCell ref="AV286:AW286"/>
    <mergeCell ref="BB286:BC286"/>
    <mergeCell ref="AT285:AU285"/>
    <mergeCell ref="AV285:AW285"/>
    <mergeCell ref="BB285:BC285"/>
    <mergeCell ref="AT284:AU284"/>
    <mergeCell ref="AV284:AW284"/>
    <mergeCell ref="BB284:BC284"/>
    <mergeCell ref="AT283:AU283"/>
    <mergeCell ref="AV283:AW283"/>
    <mergeCell ref="BB283:BC283"/>
    <mergeCell ref="AT294:AU294"/>
    <mergeCell ref="AV294:AW294"/>
    <mergeCell ref="BB294:BC294"/>
    <mergeCell ref="AT293:AU293"/>
    <mergeCell ref="AV293:AW293"/>
    <mergeCell ref="BB293:BC293"/>
    <mergeCell ref="AT292:AU292"/>
    <mergeCell ref="AV292:AW292"/>
    <mergeCell ref="BB292:BC292"/>
    <mergeCell ref="AT291:AU291"/>
    <mergeCell ref="AV291:AW291"/>
    <mergeCell ref="BB291:BC291"/>
    <mergeCell ref="AT290:AU290"/>
    <mergeCell ref="AV290:AW290"/>
    <mergeCell ref="BB290:BC290"/>
    <mergeCell ref="AT289:AU289"/>
    <mergeCell ref="AV289:AW289"/>
    <mergeCell ref="BB289:BC289"/>
    <mergeCell ref="AT300:AU300"/>
    <mergeCell ref="AV300:AW300"/>
    <mergeCell ref="BB300:BC300"/>
    <mergeCell ref="AT299:AU299"/>
    <mergeCell ref="AV299:AW299"/>
    <mergeCell ref="BB299:BC299"/>
    <mergeCell ref="AT298:AU298"/>
    <mergeCell ref="AV298:AW298"/>
    <mergeCell ref="BB298:BC298"/>
    <mergeCell ref="AT297:AU297"/>
    <mergeCell ref="AV297:AW297"/>
    <mergeCell ref="BB297:BC297"/>
    <mergeCell ref="AT296:AU296"/>
    <mergeCell ref="AV296:AW296"/>
    <mergeCell ref="BB296:BC296"/>
    <mergeCell ref="AT295:AU295"/>
    <mergeCell ref="AV295:AW295"/>
    <mergeCell ref="BB295:BC295"/>
    <mergeCell ref="AT306:AU306"/>
    <mergeCell ref="AV306:AW306"/>
    <mergeCell ref="BB306:BC306"/>
    <mergeCell ref="AT305:AU305"/>
    <mergeCell ref="AV305:AW305"/>
    <mergeCell ref="BB305:BC305"/>
    <mergeCell ref="AT304:AU304"/>
    <mergeCell ref="AV304:AW304"/>
    <mergeCell ref="BB304:BC304"/>
    <mergeCell ref="AT303:AU303"/>
    <mergeCell ref="AV303:AW303"/>
    <mergeCell ref="BB303:BC303"/>
    <mergeCell ref="AT302:AU302"/>
    <mergeCell ref="AV302:AW302"/>
    <mergeCell ref="BB302:BC302"/>
    <mergeCell ref="AT301:AU301"/>
    <mergeCell ref="AV301:AW301"/>
    <mergeCell ref="BB301:BC301"/>
    <mergeCell ref="AT312:AU312"/>
    <mergeCell ref="AV312:AW312"/>
    <mergeCell ref="BB312:BC312"/>
    <mergeCell ref="AT311:AU311"/>
    <mergeCell ref="AV311:AW311"/>
    <mergeCell ref="BB311:BC311"/>
    <mergeCell ref="AT310:AU310"/>
    <mergeCell ref="AV310:AW310"/>
    <mergeCell ref="BB310:BC310"/>
    <mergeCell ref="AT309:AU309"/>
    <mergeCell ref="AV309:AW309"/>
    <mergeCell ref="BB309:BC309"/>
    <mergeCell ref="AT308:AU308"/>
    <mergeCell ref="AV308:AW308"/>
    <mergeCell ref="BB308:BC308"/>
    <mergeCell ref="AT307:AU307"/>
    <mergeCell ref="AV307:AW307"/>
    <mergeCell ref="BB307:BC307"/>
    <mergeCell ref="AT318:AU318"/>
    <mergeCell ref="AV318:AW318"/>
    <mergeCell ref="BB318:BC318"/>
    <mergeCell ref="AT317:AU317"/>
    <mergeCell ref="AV317:AW317"/>
    <mergeCell ref="BB317:BC317"/>
    <mergeCell ref="AT316:AU316"/>
    <mergeCell ref="AV316:AW316"/>
    <mergeCell ref="BB316:BC316"/>
    <mergeCell ref="AT315:AU315"/>
    <mergeCell ref="AV315:AW315"/>
    <mergeCell ref="BB315:BC315"/>
    <mergeCell ref="AT314:AU314"/>
    <mergeCell ref="AV314:AW314"/>
    <mergeCell ref="BB314:BC314"/>
    <mergeCell ref="AT313:AU313"/>
    <mergeCell ref="AV313:AW313"/>
    <mergeCell ref="BB313:BC313"/>
    <mergeCell ref="AT324:AU324"/>
    <mergeCell ref="AV324:AW324"/>
    <mergeCell ref="BB324:BC324"/>
    <mergeCell ref="AT323:AU323"/>
    <mergeCell ref="AV323:AW323"/>
    <mergeCell ref="BB323:BC323"/>
    <mergeCell ref="AT322:AU322"/>
    <mergeCell ref="AV322:AW322"/>
    <mergeCell ref="BB322:BC322"/>
    <mergeCell ref="AT321:AU321"/>
    <mergeCell ref="AV321:AW321"/>
    <mergeCell ref="BB321:BC321"/>
    <mergeCell ref="AT320:AU320"/>
    <mergeCell ref="AV320:AW320"/>
    <mergeCell ref="BB320:BC320"/>
    <mergeCell ref="AT319:AU319"/>
    <mergeCell ref="AV319:AW319"/>
    <mergeCell ref="BB319:BC319"/>
    <mergeCell ref="AT330:AU330"/>
    <mergeCell ref="AV330:AW330"/>
    <mergeCell ref="BB330:BC330"/>
    <mergeCell ref="AT329:AU329"/>
    <mergeCell ref="AV329:AW329"/>
    <mergeCell ref="BB329:BC329"/>
    <mergeCell ref="AT328:AU328"/>
    <mergeCell ref="AV328:AW328"/>
    <mergeCell ref="BB328:BC328"/>
    <mergeCell ref="AT327:AU327"/>
    <mergeCell ref="AV327:AW327"/>
    <mergeCell ref="BB327:BC327"/>
    <mergeCell ref="AT326:AU326"/>
    <mergeCell ref="AV326:AW326"/>
    <mergeCell ref="BB326:BC326"/>
    <mergeCell ref="AT325:AU325"/>
    <mergeCell ref="AV325:AW325"/>
    <mergeCell ref="BB325:BC325"/>
    <mergeCell ref="AT336:AU336"/>
    <mergeCell ref="AV336:AW336"/>
    <mergeCell ref="BB336:BC336"/>
    <mergeCell ref="AT335:AU335"/>
    <mergeCell ref="AV335:AW335"/>
    <mergeCell ref="BB335:BC335"/>
    <mergeCell ref="AT334:AU334"/>
    <mergeCell ref="AV334:AW334"/>
    <mergeCell ref="BB334:BC334"/>
    <mergeCell ref="AT333:AU333"/>
    <mergeCell ref="AV333:AW333"/>
    <mergeCell ref="BB333:BC333"/>
    <mergeCell ref="AT332:AU332"/>
    <mergeCell ref="AV332:AW332"/>
    <mergeCell ref="BB332:BC332"/>
    <mergeCell ref="AT331:AU331"/>
    <mergeCell ref="AV331:AW331"/>
    <mergeCell ref="BB331:BC331"/>
    <mergeCell ref="AT342:AU342"/>
    <mergeCell ref="AV342:AW342"/>
    <mergeCell ref="BB342:BC342"/>
    <mergeCell ref="AT341:AU341"/>
    <mergeCell ref="AV341:AW341"/>
    <mergeCell ref="BB341:BC341"/>
    <mergeCell ref="AT340:AU340"/>
    <mergeCell ref="AV340:AW340"/>
    <mergeCell ref="BB340:BC340"/>
    <mergeCell ref="AT339:AU339"/>
    <mergeCell ref="AV339:AW339"/>
    <mergeCell ref="BB339:BC339"/>
    <mergeCell ref="AT338:AU338"/>
    <mergeCell ref="AV338:AW338"/>
    <mergeCell ref="BB338:BC338"/>
    <mergeCell ref="AT337:AU337"/>
    <mergeCell ref="AV337:AW337"/>
    <mergeCell ref="BB337:BC337"/>
    <mergeCell ref="AT348:AU348"/>
    <mergeCell ref="AV348:AW348"/>
    <mergeCell ref="BB348:BC348"/>
    <mergeCell ref="AT347:AU347"/>
    <mergeCell ref="AV347:AW347"/>
    <mergeCell ref="BB347:BC347"/>
    <mergeCell ref="AT346:AU346"/>
    <mergeCell ref="AV346:AW346"/>
    <mergeCell ref="BB346:BC346"/>
    <mergeCell ref="AT345:AU345"/>
    <mergeCell ref="AV345:AW345"/>
    <mergeCell ref="BB345:BC345"/>
    <mergeCell ref="AT344:AU344"/>
    <mergeCell ref="AV344:AW344"/>
    <mergeCell ref="BB344:BC344"/>
    <mergeCell ref="AT343:AU343"/>
    <mergeCell ref="AV343:AW343"/>
    <mergeCell ref="BB343:BC343"/>
    <mergeCell ref="AT354:AU354"/>
    <mergeCell ref="AV354:AW354"/>
    <mergeCell ref="BB354:BC354"/>
    <mergeCell ref="AT353:AU353"/>
    <mergeCell ref="AV353:AW353"/>
    <mergeCell ref="BB353:BC353"/>
    <mergeCell ref="AT352:AU352"/>
    <mergeCell ref="AV352:AW352"/>
    <mergeCell ref="BB352:BC352"/>
    <mergeCell ref="AT351:AU351"/>
    <mergeCell ref="AV351:AW351"/>
    <mergeCell ref="BB351:BC351"/>
    <mergeCell ref="AT350:AU350"/>
    <mergeCell ref="AV350:AW350"/>
    <mergeCell ref="BB350:BC350"/>
    <mergeCell ref="AT349:AU349"/>
    <mergeCell ref="AV349:AW349"/>
    <mergeCell ref="BB349:BC349"/>
    <mergeCell ref="AT360:AU360"/>
    <mergeCell ref="AV360:AW360"/>
    <mergeCell ref="BB360:BC360"/>
    <mergeCell ref="AT359:AU359"/>
    <mergeCell ref="AV359:AW359"/>
    <mergeCell ref="BB359:BC359"/>
    <mergeCell ref="AT358:AU358"/>
    <mergeCell ref="AV358:AW358"/>
    <mergeCell ref="BB358:BC358"/>
    <mergeCell ref="AT357:AU357"/>
    <mergeCell ref="AV357:AW357"/>
    <mergeCell ref="BB357:BC357"/>
    <mergeCell ref="AT356:AU356"/>
    <mergeCell ref="AV356:AW356"/>
    <mergeCell ref="BB356:BC356"/>
    <mergeCell ref="AT355:AU355"/>
    <mergeCell ref="AV355:AW355"/>
    <mergeCell ref="BB355:BC355"/>
    <mergeCell ref="AT366:AU366"/>
    <mergeCell ref="AV366:AW366"/>
    <mergeCell ref="BB366:BC366"/>
    <mergeCell ref="AT365:AU365"/>
    <mergeCell ref="AV365:AW365"/>
    <mergeCell ref="BB365:BC365"/>
    <mergeCell ref="AT364:AU364"/>
    <mergeCell ref="AV364:AW364"/>
    <mergeCell ref="BB364:BC364"/>
    <mergeCell ref="AT363:AU363"/>
    <mergeCell ref="AV363:AW363"/>
    <mergeCell ref="BB363:BC363"/>
    <mergeCell ref="AT362:AU362"/>
    <mergeCell ref="AV362:AW362"/>
    <mergeCell ref="BB362:BC362"/>
    <mergeCell ref="AT361:AU361"/>
    <mergeCell ref="AV361:AW361"/>
    <mergeCell ref="BB361:BC361"/>
    <mergeCell ref="AT372:AU372"/>
    <mergeCell ref="AV372:AW372"/>
    <mergeCell ref="BB372:BC372"/>
    <mergeCell ref="AT371:AU371"/>
    <mergeCell ref="AV371:AW371"/>
    <mergeCell ref="BB371:BC371"/>
    <mergeCell ref="AT370:AU370"/>
    <mergeCell ref="AV370:AW370"/>
    <mergeCell ref="BB370:BC370"/>
    <mergeCell ref="AT369:AU369"/>
    <mergeCell ref="AV369:AW369"/>
    <mergeCell ref="BB369:BC369"/>
    <mergeCell ref="AT368:AU368"/>
    <mergeCell ref="AV368:AW368"/>
    <mergeCell ref="BB368:BC368"/>
    <mergeCell ref="AT367:AU367"/>
    <mergeCell ref="AV367:AW367"/>
    <mergeCell ref="BB367:BC367"/>
    <mergeCell ref="AT378:AU378"/>
    <mergeCell ref="AV378:AW378"/>
    <mergeCell ref="BB378:BC378"/>
    <mergeCell ref="AT377:AU377"/>
    <mergeCell ref="AV377:AW377"/>
    <mergeCell ref="BB377:BC377"/>
    <mergeCell ref="AT376:AU376"/>
    <mergeCell ref="AV376:AW376"/>
    <mergeCell ref="BB376:BC376"/>
    <mergeCell ref="AT375:AU375"/>
    <mergeCell ref="AV375:AW375"/>
    <mergeCell ref="BB375:BC375"/>
    <mergeCell ref="AT374:AU374"/>
    <mergeCell ref="AV374:AW374"/>
    <mergeCell ref="BB374:BC374"/>
    <mergeCell ref="AT373:AU373"/>
    <mergeCell ref="AV373:AW373"/>
    <mergeCell ref="BB373:BC373"/>
    <mergeCell ref="AT384:AU384"/>
    <mergeCell ref="AV384:AW384"/>
    <mergeCell ref="BB384:BC384"/>
    <mergeCell ref="AT383:AU383"/>
    <mergeCell ref="AV383:AW383"/>
    <mergeCell ref="BB383:BC383"/>
    <mergeCell ref="AT382:AU382"/>
    <mergeCell ref="AV382:AW382"/>
    <mergeCell ref="BB382:BC382"/>
    <mergeCell ref="AT381:AU381"/>
    <mergeCell ref="AV381:AW381"/>
    <mergeCell ref="BB381:BC381"/>
    <mergeCell ref="AT380:AU380"/>
    <mergeCell ref="AV380:AW380"/>
    <mergeCell ref="BB380:BC380"/>
    <mergeCell ref="AT379:AU379"/>
    <mergeCell ref="AV379:AW379"/>
    <mergeCell ref="BB379:BC379"/>
    <mergeCell ref="AT390:AU390"/>
    <mergeCell ref="AV390:AW390"/>
    <mergeCell ref="BB390:BC390"/>
    <mergeCell ref="AT389:AU389"/>
    <mergeCell ref="AV389:AW389"/>
    <mergeCell ref="BB389:BC389"/>
    <mergeCell ref="AT388:AU388"/>
    <mergeCell ref="AV388:AW388"/>
    <mergeCell ref="BB388:BC388"/>
    <mergeCell ref="AT387:AU387"/>
    <mergeCell ref="AV387:AW387"/>
    <mergeCell ref="BB387:BC387"/>
    <mergeCell ref="AT386:AU386"/>
    <mergeCell ref="AV386:AW386"/>
    <mergeCell ref="BB386:BC386"/>
    <mergeCell ref="AT385:AU385"/>
    <mergeCell ref="AV385:AW385"/>
    <mergeCell ref="BB385:BC385"/>
    <mergeCell ref="AT396:AU396"/>
    <mergeCell ref="AV396:AW396"/>
    <mergeCell ref="BB396:BC396"/>
    <mergeCell ref="AT395:AU395"/>
    <mergeCell ref="AV395:AW395"/>
    <mergeCell ref="BB395:BC395"/>
    <mergeCell ref="AT394:AU394"/>
    <mergeCell ref="AV394:AW394"/>
    <mergeCell ref="BB394:BC394"/>
    <mergeCell ref="AT393:AU393"/>
    <mergeCell ref="AV393:AW393"/>
    <mergeCell ref="BB393:BC393"/>
    <mergeCell ref="AT392:AU392"/>
    <mergeCell ref="AV392:AW392"/>
    <mergeCell ref="BB392:BC392"/>
    <mergeCell ref="AT391:AU391"/>
    <mergeCell ref="AV391:AW391"/>
    <mergeCell ref="BB391:BC391"/>
    <mergeCell ref="AT402:AU402"/>
    <mergeCell ref="AV402:AW402"/>
    <mergeCell ref="BB402:BC402"/>
    <mergeCell ref="AT401:AU401"/>
    <mergeCell ref="AV401:AW401"/>
    <mergeCell ref="BB401:BC401"/>
    <mergeCell ref="AT400:AU400"/>
    <mergeCell ref="AV400:AW400"/>
    <mergeCell ref="BB400:BC400"/>
    <mergeCell ref="AT399:AU399"/>
    <mergeCell ref="AV399:AW399"/>
    <mergeCell ref="BB399:BC399"/>
    <mergeCell ref="AT398:AU398"/>
    <mergeCell ref="AV398:AW398"/>
    <mergeCell ref="BB398:BC398"/>
    <mergeCell ref="AT397:AU397"/>
    <mergeCell ref="AV397:AW397"/>
    <mergeCell ref="BB397:BC397"/>
    <mergeCell ref="AT408:AU408"/>
    <mergeCell ref="AV408:AW408"/>
    <mergeCell ref="BB408:BC408"/>
    <mergeCell ref="AT407:AU407"/>
    <mergeCell ref="AV407:AW407"/>
    <mergeCell ref="BB407:BC407"/>
    <mergeCell ref="AT406:AU406"/>
    <mergeCell ref="AV406:AW406"/>
    <mergeCell ref="BB406:BC406"/>
    <mergeCell ref="AT405:AU405"/>
    <mergeCell ref="AV405:AW405"/>
    <mergeCell ref="BB405:BC405"/>
    <mergeCell ref="AT404:AU404"/>
    <mergeCell ref="AV404:AW404"/>
    <mergeCell ref="BB404:BC404"/>
    <mergeCell ref="AT403:AU403"/>
    <mergeCell ref="AV403:AW403"/>
    <mergeCell ref="BB403:BC403"/>
    <mergeCell ref="AT414:AU414"/>
    <mergeCell ref="AV414:AW414"/>
    <mergeCell ref="BB414:BC414"/>
    <mergeCell ref="AT413:AU413"/>
    <mergeCell ref="AV413:AW413"/>
    <mergeCell ref="BB413:BC413"/>
    <mergeCell ref="AT412:AU412"/>
    <mergeCell ref="AV412:AW412"/>
    <mergeCell ref="BB412:BC412"/>
    <mergeCell ref="AT411:AU411"/>
    <mergeCell ref="AV411:AW411"/>
    <mergeCell ref="BB411:BC411"/>
    <mergeCell ref="AT410:AU410"/>
    <mergeCell ref="AV410:AW410"/>
    <mergeCell ref="BB410:BC410"/>
    <mergeCell ref="AT409:AU409"/>
    <mergeCell ref="AV409:AW409"/>
    <mergeCell ref="BB409:BC409"/>
    <mergeCell ref="AT420:AU420"/>
    <mergeCell ref="AV420:AW420"/>
    <mergeCell ref="BB420:BC420"/>
    <mergeCell ref="AT419:AU419"/>
    <mergeCell ref="AV419:AW419"/>
    <mergeCell ref="BB419:BC419"/>
    <mergeCell ref="AT418:AU418"/>
    <mergeCell ref="AV418:AW418"/>
    <mergeCell ref="BB418:BC418"/>
    <mergeCell ref="AT417:AU417"/>
    <mergeCell ref="AV417:AW417"/>
    <mergeCell ref="BB417:BC417"/>
    <mergeCell ref="AT416:AU416"/>
    <mergeCell ref="AV416:AW416"/>
    <mergeCell ref="BB416:BC416"/>
    <mergeCell ref="AT415:AU415"/>
    <mergeCell ref="AV415:AW415"/>
    <mergeCell ref="BB415:BC415"/>
    <mergeCell ref="AT426:AU426"/>
    <mergeCell ref="AV426:AW426"/>
    <mergeCell ref="BB426:BC426"/>
    <mergeCell ref="AT425:AU425"/>
    <mergeCell ref="AV425:AW425"/>
    <mergeCell ref="BB425:BC425"/>
    <mergeCell ref="AT424:AU424"/>
    <mergeCell ref="AV424:AW424"/>
    <mergeCell ref="BB424:BC424"/>
    <mergeCell ref="AT423:AU423"/>
    <mergeCell ref="AV423:AW423"/>
    <mergeCell ref="BB423:BC423"/>
    <mergeCell ref="AT422:AU422"/>
    <mergeCell ref="AV422:AW422"/>
    <mergeCell ref="BB422:BC422"/>
    <mergeCell ref="AT421:AU421"/>
    <mergeCell ref="AV421:AW421"/>
    <mergeCell ref="BB421:BC421"/>
    <mergeCell ref="AT432:AU432"/>
    <mergeCell ref="AV432:AW432"/>
    <mergeCell ref="BB432:BC432"/>
    <mergeCell ref="AT431:AU431"/>
    <mergeCell ref="AV431:AW431"/>
    <mergeCell ref="BB431:BC431"/>
    <mergeCell ref="AT430:AU430"/>
    <mergeCell ref="AV430:AW430"/>
    <mergeCell ref="BB430:BC430"/>
    <mergeCell ref="AT429:AU429"/>
    <mergeCell ref="AV429:AW429"/>
    <mergeCell ref="BB429:BC429"/>
    <mergeCell ref="AT428:AU428"/>
    <mergeCell ref="AV428:AW428"/>
    <mergeCell ref="BB428:BC428"/>
    <mergeCell ref="AT427:AU427"/>
    <mergeCell ref="AV427:AW427"/>
    <mergeCell ref="BB427:BC427"/>
    <mergeCell ref="AT438:AU438"/>
    <mergeCell ref="AV438:AW438"/>
    <mergeCell ref="BB438:BC438"/>
    <mergeCell ref="AT437:AU437"/>
    <mergeCell ref="AV437:AW437"/>
    <mergeCell ref="BB437:BC437"/>
    <mergeCell ref="AT436:AU436"/>
    <mergeCell ref="AV436:AW436"/>
    <mergeCell ref="BB436:BC436"/>
    <mergeCell ref="AT435:AU435"/>
    <mergeCell ref="AV435:AW435"/>
    <mergeCell ref="BB435:BC435"/>
    <mergeCell ref="AT434:AU434"/>
    <mergeCell ref="AV434:AW434"/>
    <mergeCell ref="BB434:BC434"/>
    <mergeCell ref="AT433:AU433"/>
    <mergeCell ref="AV433:AW433"/>
    <mergeCell ref="BB433:BC433"/>
    <mergeCell ref="AT444:AU444"/>
    <mergeCell ref="AV444:AW444"/>
    <mergeCell ref="BB444:BC444"/>
    <mergeCell ref="AT443:AU443"/>
    <mergeCell ref="AV443:AW443"/>
    <mergeCell ref="BB443:BC443"/>
    <mergeCell ref="AT442:AU442"/>
    <mergeCell ref="AV442:AW442"/>
    <mergeCell ref="BB442:BC442"/>
    <mergeCell ref="AT441:AU441"/>
    <mergeCell ref="AV441:AW441"/>
    <mergeCell ref="BB441:BC441"/>
    <mergeCell ref="AT440:AU440"/>
    <mergeCell ref="AV440:AW440"/>
    <mergeCell ref="BB440:BC440"/>
    <mergeCell ref="AT439:AU439"/>
    <mergeCell ref="AV439:AW439"/>
    <mergeCell ref="BB439:BC439"/>
    <mergeCell ref="AT450:AU450"/>
    <mergeCell ref="AV450:AW450"/>
    <mergeCell ref="BB450:BC450"/>
    <mergeCell ref="AT449:AU449"/>
    <mergeCell ref="AV449:AW449"/>
    <mergeCell ref="BB449:BC449"/>
    <mergeCell ref="AT448:AU448"/>
    <mergeCell ref="AV448:AW448"/>
    <mergeCell ref="BB448:BC448"/>
    <mergeCell ref="AT447:AU447"/>
    <mergeCell ref="AV447:AW447"/>
    <mergeCell ref="BB447:BC447"/>
    <mergeCell ref="AT446:AU446"/>
    <mergeCell ref="AV446:AW446"/>
    <mergeCell ref="BB446:BC446"/>
    <mergeCell ref="AT445:AU445"/>
    <mergeCell ref="AV445:AW445"/>
    <mergeCell ref="BB445:BC445"/>
    <mergeCell ref="AT456:AU456"/>
    <mergeCell ref="AV456:AW456"/>
    <mergeCell ref="BB456:BC456"/>
    <mergeCell ref="AT455:AU455"/>
    <mergeCell ref="AV455:AW455"/>
    <mergeCell ref="BB455:BC455"/>
    <mergeCell ref="AT454:AU454"/>
    <mergeCell ref="AV454:AW454"/>
    <mergeCell ref="BB454:BC454"/>
    <mergeCell ref="AT453:AU453"/>
    <mergeCell ref="AV453:AW453"/>
    <mergeCell ref="BB453:BC453"/>
    <mergeCell ref="AT452:AU452"/>
    <mergeCell ref="AV452:AW452"/>
    <mergeCell ref="BB452:BC452"/>
    <mergeCell ref="AT451:AU451"/>
    <mergeCell ref="AV451:AW451"/>
    <mergeCell ref="BB451:BC451"/>
    <mergeCell ref="AT462:AU462"/>
    <mergeCell ref="AV462:AW462"/>
    <mergeCell ref="BB462:BC462"/>
    <mergeCell ref="AT461:AU461"/>
    <mergeCell ref="AV461:AW461"/>
    <mergeCell ref="BB461:BC461"/>
    <mergeCell ref="AT460:AU460"/>
    <mergeCell ref="AV460:AW460"/>
    <mergeCell ref="BB460:BC460"/>
    <mergeCell ref="AT459:AU459"/>
    <mergeCell ref="AV459:AW459"/>
    <mergeCell ref="BB459:BC459"/>
    <mergeCell ref="AT458:AU458"/>
    <mergeCell ref="AV458:AW458"/>
    <mergeCell ref="BB458:BC458"/>
    <mergeCell ref="AT457:AU457"/>
    <mergeCell ref="AV457:AW457"/>
    <mergeCell ref="BB457:BC457"/>
    <mergeCell ref="AT468:AU468"/>
    <mergeCell ref="AV468:AW468"/>
    <mergeCell ref="BB468:BC468"/>
    <mergeCell ref="AT467:AU467"/>
    <mergeCell ref="AV467:AW467"/>
    <mergeCell ref="BB467:BC467"/>
    <mergeCell ref="AT466:AU466"/>
    <mergeCell ref="AV466:AW466"/>
    <mergeCell ref="BB466:BC466"/>
    <mergeCell ref="AT465:AU465"/>
    <mergeCell ref="AV465:AW465"/>
    <mergeCell ref="BB465:BC465"/>
    <mergeCell ref="AT464:AU464"/>
    <mergeCell ref="AV464:AW464"/>
    <mergeCell ref="BB464:BC464"/>
    <mergeCell ref="AT463:AU463"/>
    <mergeCell ref="AV463:AW463"/>
    <mergeCell ref="BB463:BC463"/>
    <mergeCell ref="AT474:AU474"/>
    <mergeCell ref="AV474:AW474"/>
    <mergeCell ref="BB474:BC474"/>
    <mergeCell ref="AT473:AU473"/>
    <mergeCell ref="AV473:AW473"/>
    <mergeCell ref="BB473:BC473"/>
    <mergeCell ref="AT472:AU472"/>
    <mergeCell ref="AV472:AW472"/>
    <mergeCell ref="BB472:BC472"/>
    <mergeCell ref="AT471:AU471"/>
    <mergeCell ref="AV471:AW471"/>
    <mergeCell ref="BB471:BC471"/>
    <mergeCell ref="AT470:AU470"/>
    <mergeCell ref="AV470:AW470"/>
    <mergeCell ref="BB470:BC470"/>
    <mergeCell ref="AT469:AU469"/>
    <mergeCell ref="AV469:AW469"/>
    <mergeCell ref="BB469:BC469"/>
    <mergeCell ref="AT480:AU480"/>
    <mergeCell ref="AV480:AW480"/>
    <mergeCell ref="BB480:BC480"/>
    <mergeCell ref="AT479:AU479"/>
    <mergeCell ref="AV479:AW479"/>
    <mergeCell ref="BB479:BC479"/>
    <mergeCell ref="AT478:AU478"/>
    <mergeCell ref="AV478:AW478"/>
    <mergeCell ref="BB478:BC478"/>
    <mergeCell ref="AT477:AU477"/>
    <mergeCell ref="AV477:AW477"/>
    <mergeCell ref="BB477:BC477"/>
    <mergeCell ref="AT476:AU476"/>
    <mergeCell ref="AV476:AW476"/>
    <mergeCell ref="BB476:BC476"/>
    <mergeCell ref="AT475:AU475"/>
    <mergeCell ref="AV475:AW475"/>
    <mergeCell ref="BB475:BC475"/>
    <mergeCell ref="AT486:AU486"/>
    <mergeCell ref="AV486:AW486"/>
    <mergeCell ref="BB486:BC486"/>
    <mergeCell ref="AT485:AU485"/>
    <mergeCell ref="AV485:AW485"/>
    <mergeCell ref="BB485:BC485"/>
    <mergeCell ref="AT484:AU484"/>
    <mergeCell ref="AV484:AW484"/>
    <mergeCell ref="BB484:BC484"/>
    <mergeCell ref="AT483:AU483"/>
    <mergeCell ref="AV483:AW483"/>
    <mergeCell ref="BB483:BC483"/>
    <mergeCell ref="AT482:AU482"/>
    <mergeCell ref="AV482:AW482"/>
    <mergeCell ref="BB482:BC482"/>
    <mergeCell ref="AT481:AU481"/>
    <mergeCell ref="AV481:AW481"/>
    <mergeCell ref="BB481:BC481"/>
    <mergeCell ref="AT492:AU492"/>
    <mergeCell ref="AV492:AW492"/>
    <mergeCell ref="BB492:BC492"/>
    <mergeCell ref="AT491:AU491"/>
    <mergeCell ref="AV491:AW491"/>
    <mergeCell ref="BB491:BC491"/>
    <mergeCell ref="AT490:AU490"/>
    <mergeCell ref="AV490:AW490"/>
    <mergeCell ref="BB490:BC490"/>
    <mergeCell ref="AT489:AU489"/>
    <mergeCell ref="AV489:AW489"/>
    <mergeCell ref="BB489:BC489"/>
    <mergeCell ref="AT488:AU488"/>
    <mergeCell ref="AV488:AW488"/>
    <mergeCell ref="BB488:BC488"/>
    <mergeCell ref="AT487:AU487"/>
    <mergeCell ref="AV487:AW487"/>
    <mergeCell ref="BB487:BC487"/>
    <mergeCell ref="AT498:AU498"/>
    <mergeCell ref="AV498:AW498"/>
    <mergeCell ref="BB498:BC498"/>
    <mergeCell ref="AT497:AU497"/>
    <mergeCell ref="AV497:AW497"/>
    <mergeCell ref="BB497:BC497"/>
    <mergeCell ref="AT496:AU496"/>
    <mergeCell ref="AV496:AW496"/>
    <mergeCell ref="BB496:BC496"/>
    <mergeCell ref="AT495:AU495"/>
    <mergeCell ref="AV495:AW495"/>
    <mergeCell ref="BB495:BC495"/>
    <mergeCell ref="AT494:AU494"/>
    <mergeCell ref="AV494:AW494"/>
    <mergeCell ref="BB494:BC494"/>
    <mergeCell ref="AT493:AU493"/>
    <mergeCell ref="AV493:AW493"/>
    <mergeCell ref="BB493:BC493"/>
    <mergeCell ref="AT504:AU504"/>
    <mergeCell ref="AV504:AW504"/>
    <mergeCell ref="BB504:BC504"/>
    <mergeCell ref="AT503:AU503"/>
    <mergeCell ref="AV503:AW503"/>
    <mergeCell ref="BB503:BC503"/>
    <mergeCell ref="AT502:AU502"/>
    <mergeCell ref="AV502:AW502"/>
    <mergeCell ref="BB502:BC502"/>
    <mergeCell ref="AT501:AU501"/>
    <mergeCell ref="AV501:AW501"/>
    <mergeCell ref="BB501:BC501"/>
    <mergeCell ref="AT500:AU500"/>
    <mergeCell ref="AV500:AW500"/>
    <mergeCell ref="BB500:BC500"/>
    <mergeCell ref="AT499:AU499"/>
    <mergeCell ref="AV499:AW499"/>
    <mergeCell ref="BB499:BC499"/>
    <mergeCell ref="AT510:AU510"/>
    <mergeCell ref="AV510:AW510"/>
    <mergeCell ref="BB510:BC510"/>
    <mergeCell ref="AT509:AU509"/>
    <mergeCell ref="AV509:AW509"/>
    <mergeCell ref="BB509:BC509"/>
    <mergeCell ref="AT508:AU508"/>
    <mergeCell ref="AV508:AW508"/>
    <mergeCell ref="BB508:BC508"/>
    <mergeCell ref="AT507:AU507"/>
    <mergeCell ref="AV507:AW507"/>
    <mergeCell ref="BB507:BC507"/>
    <mergeCell ref="AT506:AU506"/>
    <mergeCell ref="AV506:AW506"/>
    <mergeCell ref="BB506:BC506"/>
    <mergeCell ref="AT505:AU505"/>
    <mergeCell ref="AV505:AW505"/>
    <mergeCell ref="BB505:BC505"/>
    <mergeCell ref="AT516:AU516"/>
    <mergeCell ref="AV516:AW516"/>
    <mergeCell ref="BB516:BC516"/>
    <mergeCell ref="AT515:AU515"/>
    <mergeCell ref="AV515:AW515"/>
    <mergeCell ref="BB515:BC515"/>
    <mergeCell ref="AT514:AU514"/>
    <mergeCell ref="AV514:AW514"/>
    <mergeCell ref="BB514:BC514"/>
    <mergeCell ref="AT513:AU513"/>
    <mergeCell ref="AV513:AW513"/>
    <mergeCell ref="BB513:BC513"/>
    <mergeCell ref="AT512:AU512"/>
    <mergeCell ref="AV512:AW512"/>
    <mergeCell ref="BB512:BC512"/>
    <mergeCell ref="AT511:AU511"/>
    <mergeCell ref="AV511:AW511"/>
    <mergeCell ref="BB511:BC511"/>
    <mergeCell ref="AT522:AU522"/>
    <mergeCell ref="AV522:AW522"/>
    <mergeCell ref="BB522:BC522"/>
    <mergeCell ref="AT521:AU521"/>
    <mergeCell ref="AV521:AW521"/>
    <mergeCell ref="BB521:BC521"/>
    <mergeCell ref="AT520:AU520"/>
    <mergeCell ref="AV520:AW520"/>
    <mergeCell ref="BB520:BC520"/>
    <mergeCell ref="AT519:AU519"/>
    <mergeCell ref="AV519:AW519"/>
    <mergeCell ref="BB519:BC519"/>
    <mergeCell ref="AT518:AU518"/>
    <mergeCell ref="AV518:AW518"/>
    <mergeCell ref="BB518:BC518"/>
    <mergeCell ref="AT517:AU517"/>
    <mergeCell ref="AV517:AW517"/>
    <mergeCell ref="BB517:BC517"/>
    <mergeCell ref="AT528:AU528"/>
    <mergeCell ref="AV528:AW528"/>
    <mergeCell ref="BB528:BC528"/>
    <mergeCell ref="AT527:AU527"/>
    <mergeCell ref="AV527:AW527"/>
    <mergeCell ref="BB527:BC527"/>
    <mergeCell ref="AT526:AU526"/>
    <mergeCell ref="AV526:AW526"/>
    <mergeCell ref="BB526:BC526"/>
    <mergeCell ref="AT525:AU525"/>
    <mergeCell ref="AV525:AW525"/>
    <mergeCell ref="BB525:BC525"/>
    <mergeCell ref="AT524:AU524"/>
    <mergeCell ref="AV524:AW524"/>
    <mergeCell ref="BB524:BC524"/>
    <mergeCell ref="AT523:AU523"/>
    <mergeCell ref="AV523:AW523"/>
    <mergeCell ref="BB523:BC523"/>
    <mergeCell ref="AT534:AU534"/>
    <mergeCell ref="AV534:AW534"/>
    <mergeCell ref="BB534:BC534"/>
    <mergeCell ref="AT533:AU533"/>
    <mergeCell ref="AV533:AW533"/>
    <mergeCell ref="BB533:BC533"/>
    <mergeCell ref="AT532:AU532"/>
    <mergeCell ref="AV532:AW532"/>
    <mergeCell ref="BB532:BC532"/>
    <mergeCell ref="AT531:AU531"/>
    <mergeCell ref="AV531:AW531"/>
    <mergeCell ref="BB531:BC531"/>
    <mergeCell ref="AT530:AU530"/>
    <mergeCell ref="AV530:AW530"/>
    <mergeCell ref="BB530:BC530"/>
    <mergeCell ref="AT529:AU529"/>
    <mergeCell ref="AV529:AW529"/>
    <mergeCell ref="BB529:BC529"/>
    <mergeCell ref="AT540:AU540"/>
    <mergeCell ref="AV540:AW540"/>
    <mergeCell ref="BB540:BC540"/>
    <mergeCell ref="AT539:AU539"/>
    <mergeCell ref="AV539:AW539"/>
    <mergeCell ref="BB539:BC539"/>
    <mergeCell ref="AT538:AU538"/>
    <mergeCell ref="AV538:AW538"/>
    <mergeCell ref="BB538:BC538"/>
    <mergeCell ref="AT537:AU537"/>
    <mergeCell ref="AV537:AW537"/>
    <mergeCell ref="BB537:BC537"/>
    <mergeCell ref="AT536:AU536"/>
    <mergeCell ref="AV536:AW536"/>
    <mergeCell ref="BB536:BC536"/>
    <mergeCell ref="AT535:AU535"/>
    <mergeCell ref="AV535:AW535"/>
    <mergeCell ref="BB535:BC535"/>
    <mergeCell ref="AT546:AU546"/>
    <mergeCell ref="AV546:AW546"/>
    <mergeCell ref="BB546:BC546"/>
    <mergeCell ref="AT545:AU545"/>
    <mergeCell ref="AV545:AW545"/>
    <mergeCell ref="BB545:BC545"/>
    <mergeCell ref="AT544:AU544"/>
    <mergeCell ref="AV544:AW544"/>
    <mergeCell ref="BB544:BC544"/>
    <mergeCell ref="AT543:AU543"/>
    <mergeCell ref="AV543:AW543"/>
    <mergeCell ref="BB543:BC543"/>
    <mergeCell ref="AT542:AU542"/>
    <mergeCell ref="AV542:AW542"/>
    <mergeCell ref="BB542:BC542"/>
    <mergeCell ref="AT541:AU541"/>
    <mergeCell ref="AV541:AW541"/>
    <mergeCell ref="BB541:BC541"/>
    <mergeCell ref="AT552:AU552"/>
    <mergeCell ref="AV552:AW552"/>
    <mergeCell ref="BB552:BC552"/>
    <mergeCell ref="AT551:AU551"/>
    <mergeCell ref="AV551:AW551"/>
    <mergeCell ref="BB551:BC551"/>
    <mergeCell ref="AT550:AU550"/>
    <mergeCell ref="AV550:AW550"/>
    <mergeCell ref="BB550:BC550"/>
    <mergeCell ref="AT549:AU549"/>
    <mergeCell ref="AV549:AW549"/>
    <mergeCell ref="BB549:BC549"/>
    <mergeCell ref="AT548:AU548"/>
    <mergeCell ref="AV548:AW548"/>
    <mergeCell ref="BB548:BC548"/>
    <mergeCell ref="AT547:AU547"/>
    <mergeCell ref="AV547:AW547"/>
    <mergeCell ref="BB547:BC547"/>
    <mergeCell ref="AT558:AU558"/>
    <mergeCell ref="AV558:AW558"/>
    <mergeCell ref="BB558:BC558"/>
    <mergeCell ref="AT557:AU557"/>
    <mergeCell ref="AV557:AW557"/>
    <mergeCell ref="BB557:BC557"/>
    <mergeCell ref="AT556:AU556"/>
    <mergeCell ref="AV556:AW556"/>
    <mergeCell ref="BB556:BC556"/>
    <mergeCell ref="AT555:AU555"/>
    <mergeCell ref="AV555:AW555"/>
    <mergeCell ref="BB555:BC555"/>
    <mergeCell ref="AT554:AU554"/>
    <mergeCell ref="AV554:AW554"/>
    <mergeCell ref="BB554:BC554"/>
    <mergeCell ref="AT553:AU553"/>
    <mergeCell ref="AV553:AW553"/>
    <mergeCell ref="BB553:BC553"/>
    <mergeCell ref="AT564:AU564"/>
    <mergeCell ref="AV564:AW564"/>
    <mergeCell ref="BB564:BC564"/>
    <mergeCell ref="AT563:AU563"/>
    <mergeCell ref="AV563:AW563"/>
    <mergeCell ref="BB563:BC563"/>
    <mergeCell ref="AT562:AU562"/>
    <mergeCell ref="AV562:AW562"/>
    <mergeCell ref="BB562:BC562"/>
    <mergeCell ref="AT561:AU561"/>
    <mergeCell ref="AV561:AW561"/>
    <mergeCell ref="BB561:BC561"/>
    <mergeCell ref="AT560:AU560"/>
    <mergeCell ref="AV560:AW560"/>
    <mergeCell ref="BB560:BC560"/>
    <mergeCell ref="AT559:AU559"/>
    <mergeCell ref="AV559:AW559"/>
    <mergeCell ref="BB559:BC559"/>
    <mergeCell ref="AT570:AU570"/>
    <mergeCell ref="AV570:AW570"/>
    <mergeCell ref="BB570:BC570"/>
    <mergeCell ref="AT569:AU569"/>
    <mergeCell ref="AV569:AW569"/>
    <mergeCell ref="BB569:BC569"/>
    <mergeCell ref="AT568:AU568"/>
    <mergeCell ref="AV568:AW568"/>
    <mergeCell ref="BB568:BC568"/>
    <mergeCell ref="AT567:AU567"/>
    <mergeCell ref="AV567:AW567"/>
    <mergeCell ref="BB567:BC567"/>
    <mergeCell ref="AT566:AU566"/>
    <mergeCell ref="AV566:AW566"/>
    <mergeCell ref="BB566:BC566"/>
    <mergeCell ref="AT565:AU565"/>
    <mergeCell ref="AV565:AW565"/>
    <mergeCell ref="BB565:BC565"/>
    <mergeCell ref="AT576:AU576"/>
    <mergeCell ref="AV576:AW576"/>
    <mergeCell ref="BB576:BC576"/>
    <mergeCell ref="AT575:AU575"/>
    <mergeCell ref="AV575:AW575"/>
    <mergeCell ref="BB575:BC575"/>
    <mergeCell ref="AT574:AU574"/>
    <mergeCell ref="AV574:AW574"/>
    <mergeCell ref="BB574:BC574"/>
    <mergeCell ref="AT573:AU573"/>
    <mergeCell ref="AV573:AW573"/>
    <mergeCell ref="BB573:BC573"/>
    <mergeCell ref="AT572:AU572"/>
    <mergeCell ref="AV572:AW572"/>
    <mergeCell ref="BB572:BC572"/>
    <mergeCell ref="AT571:AU571"/>
    <mergeCell ref="AV571:AW571"/>
    <mergeCell ref="BB571:BC571"/>
    <mergeCell ref="AT582:AU582"/>
    <mergeCell ref="AV582:AW582"/>
    <mergeCell ref="BB582:BC582"/>
    <mergeCell ref="AT581:AU581"/>
    <mergeCell ref="AV581:AW581"/>
    <mergeCell ref="BB581:BC581"/>
    <mergeCell ref="AT580:AU580"/>
    <mergeCell ref="AV580:AW580"/>
    <mergeCell ref="BB580:BC580"/>
    <mergeCell ref="AT579:AU579"/>
    <mergeCell ref="AV579:AW579"/>
    <mergeCell ref="BB579:BC579"/>
    <mergeCell ref="AT578:AU578"/>
    <mergeCell ref="AV578:AW578"/>
    <mergeCell ref="BB578:BC578"/>
    <mergeCell ref="AT577:AU577"/>
    <mergeCell ref="AV577:AW577"/>
    <mergeCell ref="BB577:BC577"/>
    <mergeCell ref="AT588:AU588"/>
    <mergeCell ref="AV588:AW588"/>
    <mergeCell ref="BB588:BC588"/>
    <mergeCell ref="AT587:AU587"/>
    <mergeCell ref="AV587:AW587"/>
    <mergeCell ref="BB587:BC587"/>
    <mergeCell ref="AT586:AU586"/>
    <mergeCell ref="AV586:AW586"/>
    <mergeCell ref="BB586:BC586"/>
    <mergeCell ref="AT585:AU585"/>
    <mergeCell ref="AV585:AW585"/>
    <mergeCell ref="BB585:BC585"/>
    <mergeCell ref="AT584:AU584"/>
    <mergeCell ref="AV584:AW584"/>
    <mergeCell ref="BB584:BC584"/>
    <mergeCell ref="AT583:AU583"/>
    <mergeCell ref="AV583:AW583"/>
    <mergeCell ref="BB583:BC583"/>
    <mergeCell ref="AT594:AU594"/>
    <mergeCell ref="AV594:AW594"/>
    <mergeCell ref="BB594:BC594"/>
    <mergeCell ref="AT593:AU593"/>
    <mergeCell ref="AV593:AW593"/>
    <mergeCell ref="BB593:BC593"/>
    <mergeCell ref="AT592:AU592"/>
    <mergeCell ref="AV592:AW592"/>
    <mergeCell ref="BB592:BC592"/>
    <mergeCell ref="AT591:AU591"/>
    <mergeCell ref="AV591:AW591"/>
    <mergeCell ref="BB591:BC591"/>
    <mergeCell ref="AT590:AU590"/>
    <mergeCell ref="AV590:AW590"/>
    <mergeCell ref="BB590:BC590"/>
    <mergeCell ref="AT589:AU589"/>
    <mergeCell ref="AV589:AW589"/>
    <mergeCell ref="BB589:BC589"/>
    <mergeCell ref="AT600:AU600"/>
    <mergeCell ref="AV600:AW600"/>
    <mergeCell ref="BB600:BC600"/>
    <mergeCell ref="AT599:AU599"/>
    <mergeCell ref="AV599:AW599"/>
    <mergeCell ref="BB599:BC599"/>
    <mergeCell ref="AT598:AU598"/>
    <mergeCell ref="AV598:AW598"/>
    <mergeCell ref="BB598:BC598"/>
    <mergeCell ref="AT597:AU597"/>
    <mergeCell ref="AV597:AW597"/>
    <mergeCell ref="BB597:BC597"/>
    <mergeCell ref="AT596:AU596"/>
    <mergeCell ref="AV596:AW596"/>
    <mergeCell ref="BB596:BC596"/>
    <mergeCell ref="AT595:AU595"/>
    <mergeCell ref="AV595:AW595"/>
    <mergeCell ref="BB595:BC595"/>
    <mergeCell ref="AT606:AU606"/>
    <mergeCell ref="AV606:AW606"/>
    <mergeCell ref="BB606:BC606"/>
    <mergeCell ref="AT605:AU605"/>
    <mergeCell ref="AV605:AW605"/>
    <mergeCell ref="BB605:BC605"/>
    <mergeCell ref="AT604:AU604"/>
    <mergeCell ref="AV604:AW604"/>
    <mergeCell ref="BB604:BC604"/>
    <mergeCell ref="AT603:AU603"/>
    <mergeCell ref="AV603:AW603"/>
    <mergeCell ref="BB603:BC603"/>
    <mergeCell ref="AT602:AU602"/>
    <mergeCell ref="AV602:AW602"/>
    <mergeCell ref="BB602:BC602"/>
    <mergeCell ref="AT601:AU601"/>
    <mergeCell ref="AV601:AW601"/>
    <mergeCell ref="BB601:BC601"/>
    <mergeCell ref="AT612:AU612"/>
    <mergeCell ref="AV612:AW612"/>
    <mergeCell ref="BB612:BC612"/>
    <mergeCell ref="AT611:AU611"/>
    <mergeCell ref="AV611:AW611"/>
    <mergeCell ref="BB611:BC611"/>
    <mergeCell ref="AT610:AU610"/>
    <mergeCell ref="AV610:AW610"/>
    <mergeCell ref="BB610:BC610"/>
    <mergeCell ref="AT609:AU609"/>
    <mergeCell ref="AV609:AW609"/>
    <mergeCell ref="BB609:BC609"/>
    <mergeCell ref="AT608:AU608"/>
    <mergeCell ref="AV608:AW608"/>
    <mergeCell ref="BB608:BC608"/>
    <mergeCell ref="AT607:AU607"/>
    <mergeCell ref="AV607:AW607"/>
    <mergeCell ref="BB607:BC607"/>
    <mergeCell ref="AT618:AU618"/>
    <mergeCell ref="AV618:AW618"/>
    <mergeCell ref="BB618:BC618"/>
    <mergeCell ref="AT617:AU617"/>
    <mergeCell ref="AV617:AW617"/>
    <mergeCell ref="BB617:BC617"/>
    <mergeCell ref="AT616:AU616"/>
    <mergeCell ref="AV616:AW616"/>
    <mergeCell ref="BB616:BC616"/>
    <mergeCell ref="AT615:AU615"/>
    <mergeCell ref="AV615:AW615"/>
    <mergeCell ref="BB615:BC615"/>
    <mergeCell ref="AT614:AU614"/>
    <mergeCell ref="AV614:AW614"/>
    <mergeCell ref="BB614:BC614"/>
    <mergeCell ref="AT613:AU613"/>
    <mergeCell ref="AV613:AW613"/>
    <mergeCell ref="BB613:BC613"/>
    <mergeCell ref="AT624:AU624"/>
    <mergeCell ref="AV624:AW624"/>
    <mergeCell ref="BB624:BC624"/>
    <mergeCell ref="AT623:AU623"/>
    <mergeCell ref="AV623:AW623"/>
    <mergeCell ref="BB623:BC623"/>
    <mergeCell ref="AT622:AU622"/>
    <mergeCell ref="AV622:AW622"/>
    <mergeCell ref="BB622:BC622"/>
    <mergeCell ref="AT621:AU621"/>
    <mergeCell ref="AV621:AW621"/>
    <mergeCell ref="BB621:BC621"/>
    <mergeCell ref="AT620:AU620"/>
    <mergeCell ref="AV620:AW620"/>
    <mergeCell ref="BB620:BC620"/>
    <mergeCell ref="AT619:AU619"/>
    <mergeCell ref="AV619:AW619"/>
    <mergeCell ref="BB619:BC619"/>
    <mergeCell ref="AT630:AU630"/>
    <mergeCell ref="AV630:AW630"/>
    <mergeCell ref="BB630:BC630"/>
    <mergeCell ref="AT629:AU629"/>
    <mergeCell ref="AV629:AW629"/>
    <mergeCell ref="BB629:BC629"/>
    <mergeCell ref="AT628:AU628"/>
    <mergeCell ref="AV628:AW628"/>
    <mergeCell ref="BB628:BC628"/>
    <mergeCell ref="AT627:AU627"/>
    <mergeCell ref="AV627:AW627"/>
    <mergeCell ref="BB627:BC627"/>
    <mergeCell ref="AT626:AU626"/>
    <mergeCell ref="AV626:AW626"/>
    <mergeCell ref="BB626:BC626"/>
    <mergeCell ref="AT625:AU625"/>
    <mergeCell ref="AV625:AW625"/>
    <mergeCell ref="BB625:BC625"/>
    <mergeCell ref="AT636:AU636"/>
    <mergeCell ref="AV636:AW636"/>
    <mergeCell ref="BB636:BC636"/>
    <mergeCell ref="AT635:AU635"/>
    <mergeCell ref="AV635:AW635"/>
    <mergeCell ref="BB635:BC635"/>
    <mergeCell ref="AT634:AU634"/>
    <mergeCell ref="AV634:AW634"/>
    <mergeCell ref="BB634:BC634"/>
    <mergeCell ref="AT633:AU633"/>
    <mergeCell ref="AV633:AW633"/>
    <mergeCell ref="BB633:BC633"/>
    <mergeCell ref="AT632:AU632"/>
    <mergeCell ref="AV632:AW632"/>
    <mergeCell ref="BB632:BC632"/>
    <mergeCell ref="AT631:AU631"/>
    <mergeCell ref="AV631:AW631"/>
    <mergeCell ref="BB631:BC631"/>
    <mergeCell ref="AT642:AU642"/>
    <mergeCell ref="AV642:AW642"/>
    <mergeCell ref="BB642:BC642"/>
    <mergeCell ref="AT641:AU641"/>
    <mergeCell ref="AV641:AW641"/>
    <mergeCell ref="BB641:BC641"/>
    <mergeCell ref="AT640:AU640"/>
    <mergeCell ref="AV640:AW640"/>
    <mergeCell ref="BB640:BC640"/>
    <mergeCell ref="AT639:AU639"/>
    <mergeCell ref="AV639:AW639"/>
    <mergeCell ref="BB639:BC639"/>
    <mergeCell ref="AT638:AU638"/>
    <mergeCell ref="AV638:AW638"/>
    <mergeCell ref="BB638:BC638"/>
    <mergeCell ref="AT637:AU637"/>
    <mergeCell ref="AV637:AW637"/>
    <mergeCell ref="BB637:BC637"/>
    <mergeCell ref="AT648:AU648"/>
    <mergeCell ref="AV648:AW648"/>
    <mergeCell ref="BB648:BC648"/>
    <mergeCell ref="AT647:AU647"/>
    <mergeCell ref="AV647:AW647"/>
    <mergeCell ref="BB647:BC647"/>
    <mergeCell ref="AT646:AU646"/>
    <mergeCell ref="AV646:AW646"/>
    <mergeCell ref="BB646:BC646"/>
    <mergeCell ref="AT645:AU645"/>
    <mergeCell ref="AV645:AW645"/>
    <mergeCell ref="BB645:BC645"/>
    <mergeCell ref="AT644:AU644"/>
    <mergeCell ref="AV644:AW644"/>
    <mergeCell ref="BB644:BC644"/>
    <mergeCell ref="AT643:AU643"/>
    <mergeCell ref="AV643:AW643"/>
    <mergeCell ref="BB643:BC643"/>
    <mergeCell ref="AT654:AU654"/>
    <mergeCell ref="AV654:AW654"/>
    <mergeCell ref="BB654:BC654"/>
    <mergeCell ref="AT653:AU653"/>
    <mergeCell ref="AV653:AW653"/>
    <mergeCell ref="BB653:BC653"/>
    <mergeCell ref="AT652:AU652"/>
    <mergeCell ref="AV652:AW652"/>
    <mergeCell ref="BB652:BC652"/>
    <mergeCell ref="AT651:AU651"/>
    <mergeCell ref="AV651:AW651"/>
    <mergeCell ref="BB651:BC651"/>
    <mergeCell ref="AT650:AU650"/>
    <mergeCell ref="AV650:AW650"/>
    <mergeCell ref="BB650:BC650"/>
    <mergeCell ref="AT649:AU649"/>
    <mergeCell ref="AV649:AW649"/>
    <mergeCell ref="BB649:BC649"/>
    <mergeCell ref="AT660:AU660"/>
    <mergeCell ref="AV660:AW660"/>
    <mergeCell ref="BB660:BC660"/>
    <mergeCell ref="AT659:AU659"/>
    <mergeCell ref="AV659:AW659"/>
    <mergeCell ref="BB659:BC659"/>
    <mergeCell ref="AT658:AU658"/>
    <mergeCell ref="AV658:AW658"/>
    <mergeCell ref="BB658:BC658"/>
    <mergeCell ref="AT657:AU657"/>
    <mergeCell ref="AV657:AW657"/>
    <mergeCell ref="BB657:BC657"/>
    <mergeCell ref="AT656:AU656"/>
    <mergeCell ref="AV656:AW656"/>
    <mergeCell ref="BB656:BC656"/>
    <mergeCell ref="AT655:AU655"/>
    <mergeCell ref="AV655:AW655"/>
    <mergeCell ref="BB655:BC655"/>
    <mergeCell ref="AT666:AU666"/>
    <mergeCell ref="AV666:AW666"/>
    <mergeCell ref="BB666:BC666"/>
    <mergeCell ref="AT665:AU665"/>
    <mergeCell ref="AV665:AW665"/>
    <mergeCell ref="BB665:BC665"/>
    <mergeCell ref="AT664:AU664"/>
    <mergeCell ref="AV664:AW664"/>
    <mergeCell ref="BB664:BC664"/>
    <mergeCell ref="AT663:AU663"/>
    <mergeCell ref="AV663:AW663"/>
    <mergeCell ref="BB663:BC663"/>
    <mergeCell ref="AT662:AU662"/>
    <mergeCell ref="AV662:AW662"/>
    <mergeCell ref="BB662:BC662"/>
    <mergeCell ref="AT661:AU661"/>
    <mergeCell ref="AV661:AW661"/>
    <mergeCell ref="BB661:BC661"/>
    <mergeCell ref="AT672:AU672"/>
    <mergeCell ref="AV672:AW672"/>
    <mergeCell ref="BB672:BC672"/>
    <mergeCell ref="AT671:AU671"/>
    <mergeCell ref="AV671:AW671"/>
    <mergeCell ref="BB671:BC671"/>
    <mergeCell ref="AT670:AU670"/>
    <mergeCell ref="AV670:AW670"/>
    <mergeCell ref="BB670:BC670"/>
    <mergeCell ref="AT669:AU669"/>
    <mergeCell ref="AV669:AW669"/>
    <mergeCell ref="BB669:BC669"/>
    <mergeCell ref="AT668:AU668"/>
    <mergeCell ref="AV668:AW668"/>
    <mergeCell ref="BB668:BC668"/>
    <mergeCell ref="AT667:AU667"/>
    <mergeCell ref="AV667:AW667"/>
    <mergeCell ref="BB667:BC667"/>
    <mergeCell ref="AT678:AU678"/>
    <mergeCell ref="AV678:AW678"/>
    <mergeCell ref="BB678:BC678"/>
    <mergeCell ref="AT677:AU677"/>
    <mergeCell ref="AV677:AW677"/>
    <mergeCell ref="BB677:BC677"/>
    <mergeCell ref="AT676:AU676"/>
    <mergeCell ref="AV676:AW676"/>
    <mergeCell ref="BB676:BC676"/>
    <mergeCell ref="AT675:AU675"/>
    <mergeCell ref="AV675:AW675"/>
    <mergeCell ref="BB675:BC675"/>
    <mergeCell ref="AT674:AU674"/>
    <mergeCell ref="AV674:AW674"/>
    <mergeCell ref="BB674:BC674"/>
    <mergeCell ref="AT673:AU673"/>
    <mergeCell ref="AV673:AW673"/>
    <mergeCell ref="BB673:BC673"/>
    <mergeCell ref="AT684:AU684"/>
    <mergeCell ref="AV684:AW684"/>
    <mergeCell ref="BB684:BC684"/>
    <mergeCell ref="AT683:AU683"/>
    <mergeCell ref="AV683:AW683"/>
    <mergeCell ref="BB683:BC683"/>
    <mergeCell ref="AT682:AU682"/>
    <mergeCell ref="AV682:AW682"/>
    <mergeCell ref="BB682:BC682"/>
    <mergeCell ref="AT681:AU681"/>
    <mergeCell ref="AV681:AW681"/>
    <mergeCell ref="BB681:BC681"/>
    <mergeCell ref="AT680:AU680"/>
    <mergeCell ref="AV680:AW680"/>
    <mergeCell ref="BB680:BC680"/>
    <mergeCell ref="AT679:AU679"/>
    <mergeCell ref="AV679:AW679"/>
    <mergeCell ref="BB679:BC679"/>
    <mergeCell ref="AT690:AU690"/>
    <mergeCell ref="AV690:AW690"/>
    <mergeCell ref="BB690:BC690"/>
    <mergeCell ref="AT689:AU689"/>
    <mergeCell ref="AV689:AW689"/>
    <mergeCell ref="BB689:BC689"/>
    <mergeCell ref="AT688:AU688"/>
    <mergeCell ref="AV688:AW688"/>
    <mergeCell ref="BB688:BC688"/>
    <mergeCell ref="AT687:AU687"/>
    <mergeCell ref="AV687:AW687"/>
    <mergeCell ref="BB687:BC687"/>
    <mergeCell ref="AT686:AU686"/>
    <mergeCell ref="AV686:AW686"/>
    <mergeCell ref="BB686:BC686"/>
    <mergeCell ref="AT685:AU685"/>
    <mergeCell ref="AV685:AW685"/>
    <mergeCell ref="BB685:BC685"/>
    <mergeCell ref="AT696:AU696"/>
    <mergeCell ref="AV696:AW696"/>
    <mergeCell ref="BB696:BC696"/>
    <mergeCell ref="AT695:AU695"/>
    <mergeCell ref="AV695:AW695"/>
    <mergeCell ref="BB695:BC695"/>
    <mergeCell ref="AT694:AU694"/>
    <mergeCell ref="AV694:AW694"/>
    <mergeCell ref="BB694:BC694"/>
    <mergeCell ref="AT693:AU693"/>
    <mergeCell ref="AV693:AW693"/>
    <mergeCell ref="BB693:BC693"/>
    <mergeCell ref="AT692:AU692"/>
    <mergeCell ref="AV692:AW692"/>
    <mergeCell ref="BB692:BC692"/>
    <mergeCell ref="AT691:AU691"/>
    <mergeCell ref="AV691:AW691"/>
    <mergeCell ref="BB691:BC691"/>
    <mergeCell ref="AT702:AU702"/>
    <mergeCell ref="AV702:AW702"/>
    <mergeCell ref="BB702:BC702"/>
    <mergeCell ref="AT701:AU701"/>
    <mergeCell ref="AV701:AW701"/>
    <mergeCell ref="BB701:BC701"/>
    <mergeCell ref="AT700:AU700"/>
    <mergeCell ref="AV700:AW700"/>
    <mergeCell ref="BB700:BC700"/>
    <mergeCell ref="AT699:AU699"/>
    <mergeCell ref="AV699:AW699"/>
    <mergeCell ref="BB699:BC699"/>
    <mergeCell ref="AT698:AU698"/>
    <mergeCell ref="AV698:AW698"/>
    <mergeCell ref="BB698:BC698"/>
    <mergeCell ref="AT697:AU697"/>
    <mergeCell ref="AV697:AW697"/>
    <mergeCell ref="BB697:BC697"/>
    <mergeCell ref="AT708:AU708"/>
    <mergeCell ref="AV708:AW708"/>
    <mergeCell ref="BB708:BC708"/>
    <mergeCell ref="AT707:AU707"/>
    <mergeCell ref="AV707:AW707"/>
    <mergeCell ref="BB707:BC707"/>
    <mergeCell ref="AT706:AU706"/>
    <mergeCell ref="AV706:AW706"/>
    <mergeCell ref="BB706:BC706"/>
    <mergeCell ref="AT705:AU705"/>
    <mergeCell ref="AV705:AW705"/>
    <mergeCell ref="BB705:BC705"/>
    <mergeCell ref="AT704:AU704"/>
    <mergeCell ref="AV704:AW704"/>
    <mergeCell ref="BB704:BC704"/>
    <mergeCell ref="AT703:AU703"/>
    <mergeCell ref="AV703:AW703"/>
    <mergeCell ref="BB703:BC703"/>
    <mergeCell ref="AT714:AU714"/>
    <mergeCell ref="AV714:AW714"/>
    <mergeCell ref="BB714:BC714"/>
    <mergeCell ref="AT713:AU713"/>
    <mergeCell ref="AV713:AW713"/>
    <mergeCell ref="BB713:BC713"/>
    <mergeCell ref="AT712:AU712"/>
    <mergeCell ref="AV712:AW712"/>
    <mergeCell ref="BB712:BC712"/>
    <mergeCell ref="AT711:AU711"/>
    <mergeCell ref="AV711:AW711"/>
    <mergeCell ref="BB711:BC711"/>
    <mergeCell ref="AT710:AU710"/>
    <mergeCell ref="AV710:AW710"/>
    <mergeCell ref="BB710:BC710"/>
    <mergeCell ref="AT709:AU709"/>
    <mergeCell ref="AV709:AW709"/>
    <mergeCell ref="BB709:BC709"/>
    <mergeCell ref="AT720:AU720"/>
    <mergeCell ref="AV720:AW720"/>
    <mergeCell ref="BB720:BC720"/>
    <mergeCell ref="AT719:AU719"/>
    <mergeCell ref="AV719:AW719"/>
    <mergeCell ref="BB719:BC719"/>
    <mergeCell ref="AT718:AU718"/>
    <mergeCell ref="AV718:AW718"/>
    <mergeCell ref="BB718:BC718"/>
    <mergeCell ref="AT717:AU717"/>
    <mergeCell ref="AV717:AW717"/>
    <mergeCell ref="BB717:BC717"/>
    <mergeCell ref="AT716:AU716"/>
    <mergeCell ref="AV716:AW716"/>
    <mergeCell ref="BB716:BC716"/>
    <mergeCell ref="AT715:AU715"/>
    <mergeCell ref="AV715:AW715"/>
    <mergeCell ref="BB715:BC715"/>
    <mergeCell ref="AT726:AU726"/>
    <mergeCell ref="AV726:AW726"/>
    <mergeCell ref="BB726:BC726"/>
    <mergeCell ref="AT725:AU725"/>
    <mergeCell ref="AV725:AW725"/>
    <mergeCell ref="BB725:BC725"/>
    <mergeCell ref="AT724:AU724"/>
    <mergeCell ref="AV724:AW724"/>
    <mergeCell ref="BB724:BC724"/>
    <mergeCell ref="AT723:AU723"/>
    <mergeCell ref="AV723:AW723"/>
    <mergeCell ref="BB723:BC723"/>
    <mergeCell ref="AT722:AU722"/>
    <mergeCell ref="AV722:AW722"/>
    <mergeCell ref="BB722:BC722"/>
    <mergeCell ref="AT721:AU721"/>
    <mergeCell ref="AV721:AW721"/>
    <mergeCell ref="BB721:BC721"/>
    <mergeCell ref="AT732:AU732"/>
    <mergeCell ref="AV732:AW732"/>
    <mergeCell ref="BB732:BC732"/>
    <mergeCell ref="AT731:AU731"/>
    <mergeCell ref="AV731:AW731"/>
    <mergeCell ref="BB731:BC731"/>
    <mergeCell ref="AT730:AU730"/>
    <mergeCell ref="AV730:AW730"/>
    <mergeCell ref="BB730:BC730"/>
    <mergeCell ref="AT729:AU729"/>
    <mergeCell ref="AV729:AW729"/>
    <mergeCell ref="BB729:BC729"/>
    <mergeCell ref="AT728:AU728"/>
    <mergeCell ref="AV728:AW728"/>
    <mergeCell ref="BB728:BC728"/>
    <mergeCell ref="AT727:AU727"/>
    <mergeCell ref="AV727:AW727"/>
    <mergeCell ref="BB727:BC727"/>
    <mergeCell ref="AT738:AU738"/>
    <mergeCell ref="AV738:AW738"/>
    <mergeCell ref="BB738:BC738"/>
    <mergeCell ref="AT737:AU737"/>
    <mergeCell ref="AV737:AW737"/>
    <mergeCell ref="BB737:BC737"/>
    <mergeCell ref="AT736:AU736"/>
    <mergeCell ref="AV736:AW736"/>
    <mergeCell ref="BB736:BC736"/>
    <mergeCell ref="AT735:AU735"/>
    <mergeCell ref="AV735:AW735"/>
    <mergeCell ref="BB735:BC735"/>
    <mergeCell ref="AT734:AU734"/>
    <mergeCell ref="AV734:AW734"/>
    <mergeCell ref="BB734:BC734"/>
    <mergeCell ref="AT733:AU733"/>
    <mergeCell ref="AV733:AW733"/>
    <mergeCell ref="BB733:BC733"/>
    <mergeCell ref="AT744:AU744"/>
    <mergeCell ref="AV744:AW744"/>
    <mergeCell ref="BB744:BC744"/>
    <mergeCell ref="AT743:AU743"/>
    <mergeCell ref="AV743:AW743"/>
    <mergeCell ref="BB743:BC743"/>
    <mergeCell ref="AT742:AU742"/>
    <mergeCell ref="AV742:AW742"/>
    <mergeCell ref="BB742:BC742"/>
    <mergeCell ref="AT741:AU741"/>
    <mergeCell ref="AV741:AW741"/>
    <mergeCell ref="BB741:BC741"/>
    <mergeCell ref="AT740:AU740"/>
    <mergeCell ref="AV740:AW740"/>
    <mergeCell ref="BB740:BC740"/>
    <mergeCell ref="AT739:AU739"/>
    <mergeCell ref="AV739:AW739"/>
    <mergeCell ref="BB739:BC739"/>
    <mergeCell ref="AT750:AU750"/>
    <mergeCell ref="AV750:AW750"/>
    <mergeCell ref="BB750:BC750"/>
    <mergeCell ref="AT749:AU749"/>
    <mergeCell ref="AV749:AW749"/>
    <mergeCell ref="BB749:BC749"/>
    <mergeCell ref="AT748:AU748"/>
    <mergeCell ref="AV748:AW748"/>
    <mergeCell ref="BB748:BC748"/>
    <mergeCell ref="AT747:AU747"/>
    <mergeCell ref="AV747:AW747"/>
    <mergeCell ref="BB747:BC747"/>
    <mergeCell ref="AT746:AU746"/>
    <mergeCell ref="AV746:AW746"/>
    <mergeCell ref="BB746:BC746"/>
    <mergeCell ref="AT745:AU745"/>
    <mergeCell ref="AV745:AW745"/>
    <mergeCell ref="BB745:BC745"/>
    <mergeCell ref="AT756:AU756"/>
    <mergeCell ref="AV756:AW756"/>
    <mergeCell ref="BB756:BC756"/>
    <mergeCell ref="AT755:AU755"/>
    <mergeCell ref="AV755:AW755"/>
    <mergeCell ref="BB755:BC755"/>
    <mergeCell ref="AT754:AU754"/>
    <mergeCell ref="AV754:AW754"/>
    <mergeCell ref="BB754:BC754"/>
    <mergeCell ref="AT753:AU753"/>
    <mergeCell ref="AV753:AW753"/>
    <mergeCell ref="BB753:BC753"/>
    <mergeCell ref="AT752:AU752"/>
    <mergeCell ref="AV752:AW752"/>
    <mergeCell ref="BB752:BC752"/>
    <mergeCell ref="AT751:AU751"/>
    <mergeCell ref="AV751:AW751"/>
    <mergeCell ref="BB751:BC751"/>
    <mergeCell ref="AT762:AU762"/>
    <mergeCell ref="AV762:AW762"/>
    <mergeCell ref="BB762:BC762"/>
    <mergeCell ref="AT761:AU761"/>
    <mergeCell ref="AV761:AW761"/>
    <mergeCell ref="BB761:BC761"/>
    <mergeCell ref="AT760:AU760"/>
    <mergeCell ref="AV760:AW760"/>
    <mergeCell ref="BB760:BC760"/>
    <mergeCell ref="AT759:AU759"/>
    <mergeCell ref="AV759:AW759"/>
    <mergeCell ref="BB759:BC759"/>
    <mergeCell ref="AT758:AU758"/>
    <mergeCell ref="AV758:AW758"/>
    <mergeCell ref="BB758:BC758"/>
    <mergeCell ref="AT757:AU757"/>
    <mergeCell ref="AV757:AW757"/>
    <mergeCell ref="BB757:BC757"/>
    <mergeCell ref="AT768:AU768"/>
    <mergeCell ref="AV768:AW768"/>
    <mergeCell ref="BB768:BC768"/>
    <mergeCell ref="AT767:AU767"/>
    <mergeCell ref="AV767:AW767"/>
    <mergeCell ref="BB767:BC767"/>
    <mergeCell ref="AT766:AU766"/>
    <mergeCell ref="AV766:AW766"/>
    <mergeCell ref="BB766:BC766"/>
    <mergeCell ref="AT765:AU765"/>
    <mergeCell ref="AV765:AW765"/>
    <mergeCell ref="BB765:BC765"/>
    <mergeCell ref="AT764:AU764"/>
    <mergeCell ref="AV764:AW764"/>
    <mergeCell ref="BB764:BC764"/>
    <mergeCell ref="AT763:AU763"/>
    <mergeCell ref="AV763:AW763"/>
    <mergeCell ref="BB763:BC763"/>
    <mergeCell ref="AT774:AU774"/>
    <mergeCell ref="AV774:AW774"/>
    <mergeCell ref="BB774:BC774"/>
    <mergeCell ref="AT773:AU773"/>
    <mergeCell ref="AV773:AW773"/>
    <mergeCell ref="BB773:BC773"/>
    <mergeCell ref="AT772:AU772"/>
    <mergeCell ref="AV772:AW772"/>
    <mergeCell ref="BB772:BC772"/>
    <mergeCell ref="AT771:AU771"/>
    <mergeCell ref="AV771:AW771"/>
    <mergeCell ref="BB771:BC771"/>
    <mergeCell ref="AT770:AU770"/>
    <mergeCell ref="AV770:AW770"/>
    <mergeCell ref="BB770:BC770"/>
    <mergeCell ref="AT769:AU769"/>
    <mergeCell ref="AV769:AW769"/>
    <mergeCell ref="BB769:BC769"/>
    <mergeCell ref="AT780:AU780"/>
    <mergeCell ref="AV780:AW780"/>
    <mergeCell ref="BB780:BC780"/>
    <mergeCell ref="AT779:AU779"/>
    <mergeCell ref="AV779:AW779"/>
    <mergeCell ref="BB779:BC779"/>
    <mergeCell ref="AT778:AU778"/>
    <mergeCell ref="AV778:AW778"/>
    <mergeCell ref="BB778:BC778"/>
    <mergeCell ref="AT777:AU777"/>
    <mergeCell ref="AV777:AW777"/>
    <mergeCell ref="BB777:BC777"/>
    <mergeCell ref="AT776:AU776"/>
    <mergeCell ref="AV776:AW776"/>
    <mergeCell ref="BB776:BC776"/>
    <mergeCell ref="AT775:AU775"/>
    <mergeCell ref="AV775:AW775"/>
    <mergeCell ref="BB775:BC775"/>
    <mergeCell ref="AT786:AU786"/>
    <mergeCell ref="AV786:AW786"/>
    <mergeCell ref="BB786:BC786"/>
    <mergeCell ref="AT785:AU785"/>
    <mergeCell ref="AV785:AW785"/>
    <mergeCell ref="BB785:BC785"/>
    <mergeCell ref="AT784:AU784"/>
    <mergeCell ref="AV784:AW784"/>
    <mergeCell ref="BB784:BC784"/>
    <mergeCell ref="AT783:AU783"/>
    <mergeCell ref="AV783:AW783"/>
    <mergeCell ref="BB783:BC783"/>
    <mergeCell ref="AT782:AU782"/>
    <mergeCell ref="AV782:AW782"/>
    <mergeCell ref="BB782:BC782"/>
    <mergeCell ref="AT781:AU781"/>
    <mergeCell ref="AV781:AW781"/>
    <mergeCell ref="BB781:BC781"/>
    <mergeCell ref="AT792:AU792"/>
    <mergeCell ref="AV792:AW792"/>
    <mergeCell ref="BB792:BC792"/>
    <mergeCell ref="AT791:AU791"/>
    <mergeCell ref="AV791:AW791"/>
    <mergeCell ref="BB791:BC791"/>
    <mergeCell ref="AT790:AU790"/>
    <mergeCell ref="AV790:AW790"/>
    <mergeCell ref="BB790:BC790"/>
    <mergeCell ref="AT789:AU789"/>
    <mergeCell ref="AV789:AW789"/>
    <mergeCell ref="BB789:BC789"/>
    <mergeCell ref="AT788:AU788"/>
    <mergeCell ref="AV788:AW788"/>
    <mergeCell ref="BB788:BC788"/>
    <mergeCell ref="AT787:AU787"/>
    <mergeCell ref="AV787:AW787"/>
    <mergeCell ref="BB787:BC787"/>
    <mergeCell ref="AT798:AU798"/>
    <mergeCell ref="AV798:AW798"/>
    <mergeCell ref="BB798:BC798"/>
    <mergeCell ref="AT797:AU797"/>
    <mergeCell ref="AV797:AW797"/>
    <mergeCell ref="BB797:BC797"/>
    <mergeCell ref="AT796:AU796"/>
    <mergeCell ref="AV796:AW796"/>
    <mergeCell ref="BB796:BC796"/>
    <mergeCell ref="AT795:AU795"/>
    <mergeCell ref="AV795:AW795"/>
    <mergeCell ref="BB795:BC795"/>
    <mergeCell ref="AT794:AU794"/>
    <mergeCell ref="AV794:AW794"/>
    <mergeCell ref="BB794:BC794"/>
    <mergeCell ref="AT793:AU793"/>
    <mergeCell ref="AV793:AW793"/>
    <mergeCell ref="BB793:BC793"/>
    <mergeCell ref="AT804:AU804"/>
    <mergeCell ref="AV804:AW804"/>
    <mergeCell ref="BB804:BC804"/>
    <mergeCell ref="AT803:AU803"/>
    <mergeCell ref="AV803:AW803"/>
    <mergeCell ref="BB803:BC803"/>
    <mergeCell ref="AT802:AU802"/>
    <mergeCell ref="AV802:AW802"/>
    <mergeCell ref="BB802:BC802"/>
    <mergeCell ref="AT801:AU801"/>
    <mergeCell ref="AV801:AW801"/>
    <mergeCell ref="BB801:BC801"/>
    <mergeCell ref="AT800:AU800"/>
    <mergeCell ref="AV800:AW800"/>
    <mergeCell ref="BB800:BC800"/>
    <mergeCell ref="AT799:AU799"/>
    <mergeCell ref="AV799:AW799"/>
    <mergeCell ref="BB799:BC799"/>
    <mergeCell ref="AT810:AU810"/>
    <mergeCell ref="AV810:AW810"/>
    <mergeCell ref="BB810:BC810"/>
    <mergeCell ref="AT809:AU809"/>
    <mergeCell ref="AV809:AW809"/>
    <mergeCell ref="BB809:BC809"/>
    <mergeCell ref="AT808:AU808"/>
    <mergeCell ref="AV808:AW808"/>
    <mergeCell ref="BB808:BC808"/>
    <mergeCell ref="AT807:AU807"/>
    <mergeCell ref="AV807:AW807"/>
    <mergeCell ref="BB807:BC807"/>
    <mergeCell ref="AT806:AU806"/>
    <mergeCell ref="AV806:AW806"/>
    <mergeCell ref="BB806:BC806"/>
    <mergeCell ref="AT805:AU805"/>
    <mergeCell ref="AV805:AW805"/>
    <mergeCell ref="BB805:BC805"/>
    <mergeCell ref="AT816:AU816"/>
    <mergeCell ref="AV816:AW816"/>
    <mergeCell ref="BB816:BC816"/>
    <mergeCell ref="AT815:AU815"/>
    <mergeCell ref="AV815:AW815"/>
    <mergeCell ref="BB815:BC815"/>
    <mergeCell ref="AT814:AU814"/>
    <mergeCell ref="AV814:AW814"/>
    <mergeCell ref="BB814:BC814"/>
    <mergeCell ref="AT813:AU813"/>
    <mergeCell ref="AV813:AW813"/>
    <mergeCell ref="BB813:BC813"/>
    <mergeCell ref="AT812:AU812"/>
    <mergeCell ref="AV812:AW812"/>
    <mergeCell ref="BB812:BC812"/>
    <mergeCell ref="AT811:AU811"/>
    <mergeCell ref="AV811:AW811"/>
    <mergeCell ref="BB811:BC811"/>
    <mergeCell ref="AT822:AU822"/>
    <mergeCell ref="AV822:AW822"/>
    <mergeCell ref="BB822:BC822"/>
    <mergeCell ref="AT821:AU821"/>
    <mergeCell ref="AV821:AW821"/>
    <mergeCell ref="BB821:BC821"/>
    <mergeCell ref="AT820:AU820"/>
    <mergeCell ref="AV820:AW820"/>
    <mergeCell ref="BB820:BC820"/>
    <mergeCell ref="AT819:AU819"/>
    <mergeCell ref="AV819:AW819"/>
    <mergeCell ref="BB819:BC819"/>
    <mergeCell ref="AT818:AU818"/>
    <mergeCell ref="AV818:AW818"/>
    <mergeCell ref="BB818:BC818"/>
    <mergeCell ref="AT817:AU817"/>
    <mergeCell ref="AV817:AW817"/>
    <mergeCell ref="BB817:BC817"/>
    <mergeCell ref="AT828:AU828"/>
    <mergeCell ref="AV828:AW828"/>
    <mergeCell ref="BB828:BC828"/>
    <mergeCell ref="AT827:AU827"/>
    <mergeCell ref="AV827:AW827"/>
    <mergeCell ref="BB827:BC827"/>
    <mergeCell ref="AT826:AU826"/>
    <mergeCell ref="AV826:AW826"/>
    <mergeCell ref="BB826:BC826"/>
    <mergeCell ref="AT825:AU825"/>
    <mergeCell ref="AV825:AW825"/>
    <mergeCell ref="BB825:BC825"/>
    <mergeCell ref="AT824:AU824"/>
    <mergeCell ref="AV824:AW824"/>
    <mergeCell ref="BB824:BC824"/>
    <mergeCell ref="AT823:AU823"/>
    <mergeCell ref="AV823:AW823"/>
    <mergeCell ref="BB823:BC823"/>
    <mergeCell ref="AT834:AU834"/>
    <mergeCell ref="AV834:AW834"/>
    <mergeCell ref="BB834:BC834"/>
    <mergeCell ref="AT833:AU833"/>
    <mergeCell ref="AV833:AW833"/>
    <mergeCell ref="BB833:BC833"/>
    <mergeCell ref="AT832:AU832"/>
    <mergeCell ref="AV832:AW832"/>
    <mergeCell ref="BB832:BC832"/>
    <mergeCell ref="AT831:AU831"/>
    <mergeCell ref="AV831:AW831"/>
    <mergeCell ref="BB831:BC831"/>
    <mergeCell ref="AT830:AU830"/>
    <mergeCell ref="AV830:AW830"/>
    <mergeCell ref="BB830:BC830"/>
    <mergeCell ref="AT829:AU829"/>
    <mergeCell ref="AV829:AW829"/>
    <mergeCell ref="BB829:BC829"/>
    <mergeCell ref="AT840:AU840"/>
    <mergeCell ref="AV840:AW840"/>
    <mergeCell ref="BB840:BC840"/>
    <mergeCell ref="AT839:AU839"/>
    <mergeCell ref="AV839:AW839"/>
    <mergeCell ref="BB839:BC839"/>
    <mergeCell ref="AT838:AU838"/>
    <mergeCell ref="AV838:AW838"/>
    <mergeCell ref="BB838:BC838"/>
    <mergeCell ref="AT837:AU837"/>
    <mergeCell ref="AV837:AW837"/>
    <mergeCell ref="BB837:BC837"/>
    <mergeCell ref="AT836:AU836"/>
    <mergeCell ref="AV836:AW836"/>
    <mergeCell ref="BB836:BC836"/>
    <mergeCell ref="AT835:AU835"/>
    <mergeCell ref="AV835:AW835"/>
    <mergeCell ref="BB835:BC835"/>
    <mergeCell ref="AT846:AU846"/>
    <mergeCell ref="AV846:AW846"/>
    <mergeCell ref="BB846:BC846"/>
    <mergeCell ref="AT845:AU845"/>
    <mergeCell ref="AV845:AW845"/>
    <mergeCell ref="BB845:BC845"/>
    <mergeCell ref="AT844:AU844"/>
    <mergeCell ref="AV844:AW844"/>
    <mergeCell ref="BB844:BC844"/>
    <mergeCell ref="AT843:AU843"/>
    <mergeCell ref="AV843:AW843"/>
    <mergeCell ref="BB843:BC843"/>
    <mergeCell ref="AT842:AU842"/>
    <mergeCell ref="AV842:AW842"/>
    <mergeCell ref="BB842:BC842"/>
    <mergeCell ref="AT841:AU841"/>
    <mergeCell ref="AV841:AW841"/>
    <mergeCell ref="BB841:BC841"/>
    <mergeCell ref="AT852:AU852"/>
    <mergeCell ref="AV852:AW852"/>
    <mergeCell ref="BB852:BC852"/>
    <mergeCell ref="AT851:AU851"/>
    <mergeCell ref="AV851:AW851"/>
    <mergeCell ref="BB851:BC851"/>
    <mergeCell ref="AT850:AU850"/>
    <mergeCell ref="AV850:AW850"/>
    <mergeCell ref="BB850:BC850"/>
    <mergeCell ref="AT849:AU849"/>
    <mergeCell ref="AV849:AW849"/>
    <mergeCell ref="BB849:BC849"/>
    <mergeCell ref="AT848:AU848"/>
    <mergeCell ref="AV848:AW848"/>
    <mergeCell ref="BB848:BC848"/>
    <mergeCell ref="AT847:AU847"/>
    <mergeCell ref="AV847:AW847"/>
    <mergeCell ref="BB847:BC847"/>
    <mergeCell ref="AT858:AU858"/>
    <mergeCell ref="AV858:AW858"/>
    <mergeCell ref="BB858:BC858"/>
    <mergeCell ref="AT857:AU857"/>
    <mergeCell ref="AV857:AW857"/>
    <mergeCell ref="BB857:BC857"/>
    <mergeCell ref="AT856:AU856"/>
    <mergeCell ref="AV856:AW856"/>
    <mergeCell ref="BB856:BC856"/>
    <mergeCell ref="AT855:AU855"/>
    <mergeCell ref="AV855:AW855"/>
    <mergeCell ref="BB855:BC855"/>
    <mergeCell ref="AT854:AU854"/>
    <mergeCell ref="AV854:AW854"/>
    <mergeCell ref="BB854:BC854"/>
    <mergeCell ref="AT853:AU853"/>
    <mergeCell ref="AV853:AW853"/>
    <mergeCell ref="BB853:BC853"/>
    <mergeCell ref="AT864:AU864"/>
    <mergeCell ref="AV864:AW864"/>
    <mergeCell ref="BB864:BC864"/>
    <mergeCell ref="AT863:AU863"/>
    <mergeCell ref="AV863:AW863"/>
    <mergeCell ref="BB863:BC863"/>
    <mergeCell ref="AT862:AU862"/>
    <mergeCell ref="AV862:AW862"/>
    <mergeCell ref="BB862:BC862"/>
    <mergeCell ref="AT861:AU861"/>
    <mergeCell ref="AV861:AW861"/>
    <mergeCell ref="BB861:BC861"/>
    <mergeCell ref="AT860:AU860"/>
    <mergeCell ref="AV860:AW860"/>
    <mergeCell ref="BB860:BC860"/>
    <mergeCell ref="AT859:AU859"/>
    <mergeCell ref="AV859:AW859"/>
    <mergeCell ref="BB859:BC859"/>
    <mergeCell ref="AT870:AU870"/>
    <mergeCell ref="AV870:AW870"/>
    <mergeCell ref="BB870:BC870"/>
    <mergeCell ref="AT869:AU869"/>
    <mergeCell ref="AV869:AW869"/>
    <mergeCell ref="BB869:BC869"/>
    <mergeCell ref="AT868:AU868"/>
    <mergeCell ref="AV868:AW868"/>
    <mergeCell ref="BB868:BC868"/>
    <mergeCell ref="AT867:AU867"/>
    <mergeCell ref="AV867:AW867"/>
    <mergeCell ref="BB867:BC867"/>
    <mergeCell ref="AT866:AU866"/>
    <mergeCell ref="AV866:AW866"/>
    <mergeCell ref="BB866:BC866"/>
    <mergeCell ref="AT865:AU865"/>
    <mergeCell ref="AV865:AW865"/>
    <mergeCell ref="BB865:BC865"/>
    <mergeCell ref="AT876:AU876"/>
    <mergeCell ref="AV876:AW876"/>
    <mergeCell ref="BB876:BC876"/>
    <mergeCell ref="AT875:AU875"/>
    <mergeCell ref="AV875:AW875"/>
    <mergeCell ref="BB875:BC875"/>
    <mergeCell ref="AT874:AU874"/>
    <mergeCell ref="AV874:AW874"/>
    <mergeCell ref="BB874:BC874"/>
    <mergeCell ref="AT873:AU873"/>
    <mergeCell ref="AV873:AW873"/>
    <mergeCell ref="BB873:BC873"/>
    <mergeCell ref="AT872:AU872"/>
    <mergeCell ref="AV872:AW872"/>
    <mergeCell ref="BB872:BC872"/>
    <mergeCell ref="AT871:AU871"/>
    <mergeCell ref="AV871:AW871"/>
    <mergeCell ref="BB871:BC871"/>
    <mergeCell ref="AT882:AU882"/>
    <mergeCell ref="AV882:AW882"/>
    <mergeCell ref="BB882:BC882"/>
    <mergeCell ref="AT881:AU881"/>
    <mergeCell ref="AV881:AW881"/>
    <mergeCell ref="BB881:BC881"/>
    <mergeCell ref="AT880:AU880"/>
    <mergeCell ref="AV880:AW880"/>
    <mergeCell ref="BB880:BC880"/>
    <mergeCell ref="AT879:AU879"/>
    <mergeCell ref="AV879:AW879"/>
    <mergeCell ref="BB879:BC879"/>
    <mergeCell ref="AT878:AU878"/>
    <mergeCell ref="AV878:AW878"/>
    <mergeCell ref="BB878:BC878"/>
    <mergeCell ref="AT877:AU877"/>
    <mergeCell ref="AV877:AW877"/>
    <mergeCell ref="BB877:BC877"/>
    <mergeCell ref="AT888:AU888"/>
    <mergeCell ref="AV888:AW888"/>
    <mergeCell ref="BB888:BC888"/>
    <mergeCell ref="AT887:AU887"/>
    <mergeCell ref="AV887:AW887"/>
    <mergeCell ref="BB887:BC887"/>
    <mergeCell ref="AT886:AU886"/>
    <mergeCell ref="AV886:AW886"/>
    <mergeCell ref="BB886:BC886"/>
    <mergeCell ref="AT885:AU885"/>
    <mergeCell ref="AV885:AW885"/>
    <mergeCell ref="BB885:BC885"/>
    <mergeCell ref="AT884:AU884"/>
    <mergeCell ref="AV884:AW884"/>
    <mergeCell ref="BB884:BC884"/>
    <mergeCell ref="AT883:AU883"/>
    <mergeCell ref="AV883:AW883"/>
    <mergeCell ref="BB883:BC883"/>
    <mergeCell ref="AT894:AU894"/>
    <mergeCell ref="AV894:AW894"/>
    <mergeCell ref="BB894:BC894"/>
    <mergeCell ref="AT893:AU893"/>
    <mergeCell ref="AV893:AW893"/>
    <mergeCell ref="BB893:BC893"/>
    <mergeCell ref="AT892:AU892"/>
    <mergeCell ref="AV892:AW892"/>
    <mergeCell ref="BB892:BC892"/>
    <mergeCell ref="AT891:AU891"/>
    <mergeCell ref="AV891:AW891"/>
    <mergeCell ref="BB891:BC891"/>
    <mergeCell ref="AT890:AU890"/>
    <mergeCell ref="AV890:AW890"/>
    <mergeCell ref="BB890:BC890"/>
    <mergeCell ref="AT889:AU889"/>
    <mergeCell ref="AV889:AW889"/>
    <mergeCell ref="BB889:BC889"/>
    <mergeCell ref="AT900:AU900"/>
    <mergeCell ref="AV900:AW900"/>
    <mergeCell ref="BB900:BC900"/>
    <mergeCell ref="AT899:AU899"/>
    <mergeCell ref="AV899:AW899"/>
    <mergeCell ref="BB899:BC899"/>
    <mergeCell ref="AT898:AU898"/>
    <mergeCell ref="AV898:AW898"/>
    <mergeCell ref="BB898:BC898"/>
    <mergeCell ref="AT897:AU897"/>
    <mergeCell ref="AV897:AW897"/>
    <mergeCell ref="BB897:BC897"/>
    <mergeCell ref="AT896:AU896"/>
    <mergeCell ref="AV896:AW896"/>
    <mergeCell ref="BB896:BC896"/>
    <mergeCell ref="AT895:AU895"/>
    <mergeCell ref="AV895:AW895"/>
    <mergeCell ref="BB895:BC895"/>
    <mergeCell ref="AT906:AU906"/>
    <mergeCell ref="AV906:AW906"/>
    <mergeCell ref="BB906:BC906"/>
    <mergeCell ref="AT905:AU905"/>
    <mergeCell ref="AV905:AW905"/>
    <mergeCell ref="BB905:BC905"/>
    <mergeCell ref="AT904:AU904"/>
    <mergeCell ref="AV904:AW904"/>
    <mergeCell ref="BB904:BC904"/>
    <mergeCell ref="AT903:AU903"/>
    <mergeCell ref="AV903:AW903"/>
    <mergeCell ref="BB903:BC903"/>
    <mergeCell ref="AT902:AU902"/>
    <mergeCell ref="AV902:AW902"/>
    <mergeCell ref="BB902:BC902"/>
    <mergeCell ref="AT901:AU901"/>
    <mergeCell ref="AV901:AW901"/>
    <mergeCell ref="BB901:BC901"/>
    <mergeCell ref="AT912:AU912"/>
    <mergeCell ref="AV912:AW912"/>
    <mergeCell ref="BB912:BC912"/>
    <mergeCell ref="AT911:AU911"/>
    <mergeCell ref="AV911:AW911"/>
    <mergeCell ref="BB911:BC911"/>
    <mergeCell ref="AT910:AU910"/>
    <mergeCell ref="AV910:AW910"/>
    <mergeCell ref="BB910:BC910"/>
    <mergeCell ref="AT909:AU909"/>
    <mergeCell ref="AV909:AW909"/>
    <mergeCell ref="BB909:BC909"/>
    <mergeCell ref="AT908:AU908"/>
    <mergeCell ref="AV908:AW908"/>
    <mergeCell ref="BB908:BC908"/>
    <mergeCell ref="AT907:AU907"/>
    <mergeCell ref="AV907:AW907"/>
    <mergeCell ref="BB907:BC907"/>
    <mergeCell ref="AT918:AU918"/>
    <mergeCell ref="AV918:AW918"/>
    <mergeCell ref="BB918:BC918"/>
    <mergeCell ref="AT917:AU917"/>
    <mergeCell ref="AV917:AW917"/>
    <mergeCell ref="BB917:BC917"/>
    <mergeCell ref="AT916:AU916"/>
    <mergeCell ref="AV916:AW916"/>
    <mergeCell ref="BB916:BC916"/>
    <mergeCell ref="AT915:AU915"/>
    <mergeCell ref="AV915:AW915"/>
    <mergeCell ref="BB915:BC915"/>
    <mergeCell ref="AT914:AU914"/>
    <mergeCell ref="AV914:AW914"/>
    <mergeCell ref="BB914:BC914"/>
    <mergeCell ref="AT913:AU913"/>
    <mergeCell ref="AV913:AW913"/>
    <mergeCell ref="BB913:BC913"/>
    <mergeCell ref="AT924:AU924"/>
    <mergeCell ref="AV924:AW924"/>
    <mergeCell ref="BB924:BC924"/>
    <mergeCell ref="AT923:AU923"/>
    <mergeCell ref="AV923:AW923"/>
    <mergeCell ref="BB923:BC923"/>
    <mergeCell ref="AT922:AU922"/>
    <mergeCell ref="AV922:AW922"/>
    <mergeCell ref="BB922:BC922"/>
    <mergeCell ref="AT921:AU921"/>
    <mergeCell ref="AV921:AW921"/>
    <mergeCell ref="BB921:BC921"/>
    <mergeCell ref="AT920:AU920"/>
    <mergeCell ref="AV920:AW920"/>
    <mergeCell ref="BB920:BC920"/>
    <mergeCell ref="AT919:AU919"/>
    <mergeCell ref="AV919:AW919"/>
    <mergeCell ref="BB919:BC919"/>
    <mergeCell ref="AT930:AU930"/>
    <mergeCell ref="AV930:AW930"/>
    <mergeCell ref="BB930:BC930"/>
    <mergeCell ref="AT929:AU929"/>
    <mergeCell ref="AV929:AW929"/>
    <mergeCell ref="BB929:BC929"/>
    <mergeCell ref="AT928:AU928"/>
    <mergeCell ref="AV928:AW928"/>
    <mergeCell ref="BB928:BC928"/>
    <mergeCell ref="AT927:AU927"/>
    <mergeCell ref="AV927:AW927"/>
    <mergeCell ref="BB927:BC927"/>
    <mergeCell ref="AT926:AU926"/>
    <mergeCell ref="AV926:AW926"/>
    <mergeCell ref="BB926:BC926"/>
    <mergeCell ref="AT925:AU925"/>
    <mergeCell ref="AV925:AW925"/>
    <mergeCell ref="BB925:BC925"/>
    <mergeCell ref="AT936:AU936"/>
    <mergeCell ref="AV936:AW936"/>
    <mergeCell ref="BB936:BC936"/>
    <mergeCell ref="AT935:AU935"/>
    <mergeCell ref="AV935:AW935"/>
    <mergeCell ref="BB935:BC935"/>
    <mergeCell ref="AT934:AU934"/>
    <mergeCell ref="AV934:AW934"/>
    <mergeCell ref="BB934:BC934"/>
    <mergeCell ref="AT933:AU933"/>
    <mergeCell ref="AV933:AW933"/>
    <mergeCell ref="BB933:BC933"/>
    <mergeCell ref="AT932:AU932"/>
    <mergeCell ref="AV932:AW932"/>
    <mergeCell ref="BB932:BC932"/>
    <mergeCell ref="AT931:AU931"/>
    <mergeCell ref="AV931:AW931"/>
    <mergeCell ref="BB931:BC931"/>
    <mergeCell ref="AT942:AU942"/>
    <mergeCell ref="AV942:AW942"/>
    <mergeCell ref="BB942:BC942"/>
    <mergeCell ref="AT941:AU941"/>
    <mergeCell ref="AV941:AW941"/>
    <mergeCell ref="BB941:BC941"/>
    <mergeCell ref="AT940:AU940"/>
    <mergeCell ref="AV940:AW940"/>
    <mergeCell ref="BB940:BC940"/>
    <mergeCell ref="AT939:AU939"/>
    <mergeCell ref="AV939:AW939"/>
    <mergeCell ref="BB939:BC939"/>
    <mergeCell ref="AT938:AU938"/>
    <mergeCell ref="AV938:AW938"/>
    <mergeCell ref="BB938:BC938"/>
    <mergeCell ref="AT937:AU937"/>
    <mergeCell ref="AV937:AW937"/>
    <mergeCell ref="BB937:BC937"/>
  </mergeCells>
  <conditionalFormatting sqref="C1107:C1299 C1089:C1105 C1031:C1087 C998:C1029 C915:C996 C552:C913 C191:C550">
    <cfRule type="duplicateValues" dxfId="43" priority="9" stopIfTrue="1"/>
  </conditionalFormatting>
  <conditionalFormatting sqref="N1548">
    <cfRule type="duplicateValues" dxfId="42" priority="31"/>
  </conditionalFormatting>
  <conditionalFormatting sqref="N1549:N1666">
    <cfRule type="duplicateValues" dxfId="41" priority="32" stopIfTrue="1"/>
  </conditionalFormatting>
  <conditionalFormatting sqref="Z191:Z266">
    <cfRule type="duplicateValues" dxfId="40" priority="20" stopIfTrue="1"/>
  </conditionalFormatting>
  <conditionalFormatting sqref="Z191:Z279">
    <cfRule type="duplicateValues" dxfId="39" priority="19" stopIfTrue="1"/>
  </conditionalFormatting>
  <conditionalFormatting sqref="Z210">
    <cfRule type="duplicateValues" dxfId="38" priority="24" stopIfTrue="1"/>
  </conditionalFormatting>
  <conditionalFormatting sqref="Z257">
    <cfRule type="duplicateValues" dxfId="37" priority="27" stopIfTrue="1"/>
  </conditionalFormatting>
  <conditionalFormatting sqref="Z258:Z268 Z191:Z256">
    <cfRule type="duplicateValues" dxfId="36" priority="21" stopIfTrue="1"/>
  </conditionalFormatting>
  <conditionalFormatting sqref="Z266">
    <cfRule type="duplicateValues" dxfId="35" priority="28" stopIfTrue="1"/>
  </conditionalFormatting>
  <conditionalFormatting sqref="Z269:Z279">
    <cfRule type="duplicateValues" dxfId="34" priority="22" stopIfTrue="1"/>
  </conditionalFormatting>
  <conditionalFormatting sqref="Z280 Z191:Z268">
    <cfRule type="duplicateValues" dxfId="33" priority="25" stopIfTrue="1"/>
  </conditionalFormatting>
  <conditionalFormatting sqref="Z280">
    <cfRule type="duplicateValues" dxfId="32" priority="26" stopIfTrue="1"/>
  </conditionalFormatting>
  <conditionalFormatting sqref="Z281:Z289 Z258:Z265 Z191:Z256">
    <cfRule type="duplicateValues" dxfId="31" priority="23" stopIfTrue="1"/>
  </conditionalFormatting>
  <conditionalFormatting sqref="Z290">
    <cfRule type="duplicateValues" dxfId="30" priority="18"/>
  </conditionalFormatting>
  <conditionalFormatting sqref="Z291">
    <cfRule type="duplicateValues" dxfId="29" priority="17"/>
  </conditionalFormatting>
  <conditionalFormatting sqref="Z292:Z293">
    <cfRule type="duplicateValues" dxfId="28" priority="16"/>
  </conditionalFormatting>
  <conditionalFormatting sqref="Z294">
    <cfRule type="duplicateValues" dxfId="27" priority="14"/>
  </conditionalFormatting>
  <conditionalFormatting sqref="Z295">
    <cfRule type="duplicateValues" dxfId="26" priority="15"/>
  </conditionalFormatting>
  <conditionalFormatting sqref="Z296:Z297">
    <cfRule type="duplicateValues" dxfId="25" priority="13"/>
  </conditionalFormatting>
  <conditionalFormatting sqref="Z298:Z299">
    <cfRule type="duplicateValues" dxfId="24" priority="12"/>
  </conditionalFormatting>
  <conditionalFormatting sqref="Z300">
    <cfRule type="duplicateValues" dxfId="23" priority="11"/>
  </conditionalFormatting>
  <conditionalFormatting sqref="Z301">
    <cfRule type="duplicateValues" dxfId="22" priority="10"/>
  </conditionalFormatting>
  <conditionalFormatting sqref="Z302:Z306">
    <cfRule type="duplicateValues" dxfId="21" priority="29" stopIfTrue="1"/>
  </conditionalFormatting>
  <conditionalFormatting sqref="Z307:Z351">
    <cfRule type="duplicateValues" dxfId="20" priority="34" stopIfTrue="1"/>
  </conditionalFormatting>
  <conditionalFormatting sqref="AL191:AL454">
    <cfRule type="duplicateValues" dxfId="19" priority="8"/>
  </conditionalFormatting>
  <conditionalFormatting sqref="AL191:AL909">
    <cfRule type="duplicateValues" dxfId="18" priority="7" stopIfTrue="1"/>
  </conditionalFormatting>
  <conditionalFormatting sqref="AL191:AL941">
    <cfRule type="duplicateValues" dxfId="17" priority="2" stopIfTrue="1"/>
    <cfRule type="duplicateValues" dxfId="16" priority="1" stopIfTrue="1"/>
  </conditionalFormatting>
  <conditionalFormatting sqref="AL910:AL941">
    <cfRule type="duplicateValues" dxfId="15" priority="3" stopIfTrue="1"/>
  </conditionalFormatting>
  <conditionalFormatting sqref="AL942">
    <cfRule type="duplicateValues" dxfId="14" priority="6" stopIfTrue="1"/>
    <cfRule type="duplicateValues" dxfId="13" priority="5" stopIfTrue="1"/>
    <cfRule type="duplicateValues" dxfId="12" priority="4" stopIfTrue="1"/>
  </conditionalFormatting>
  <conditionalFormatting sqref="AL948:AL1016">
    <cfRule type="duplicateValues" dxfId="11" priority="30" stopIfTrue="1"/>
  </conditionalFormatting>
  <conditionalFormatting sqref="AU943:AU1012">
    <cfRule type="duplicateValues" dxfId="10" priority="33" stopIfTrue="1"/>
  </conditionalFormatting>
  <dataValidations count="15">
    <dataValidation type="list" allowBlank="1" showInputMessage="1" showErrorMessage="1" sqref="WVQ982920 WLU982920 WBY982920 VSC982920 VIG982920 UYK982920 UOO982920 UES982920 TUW982920 TLA982920 TBE982920 SRI982920 SHM982920 RXQ982920 RNU982920 RDY982920 QUC982920 QKG982920 QAK982920 PQO982920 PGS982920 OWW982920 ONA982920 ODE982920 NTI982920 NJM982920 MZQ982920 MPU982920 MFY982920 LWC982920 LMG982920 LCK982920 KSO982920 KIS982920 JYW982920 JPA982920 JFE982920 IVI982920 ILM982920 IBQ982920 HRU982920 HHY982920 GYC982920 GOG982920 GEK982920 FUO982920 FKS982920 FAW982920 ERA982920 EHE982920 DXI982920 DNM982920 DDQ982920 CTU982920 CJY982920 CAC982920 BQG982920 BGK982920 AWO982920 AMS982920 ACW982920 TA982920 JE982920 I982920 WVQ917384 WLU917384 WBY917384 VSC917384 VIG917384 UYK917384 UOO917384 UES917384 TUW917384 TLA917384 TBE917384 SRI917384 SHM917384 RXQ917384 RNU917384 RDY917384 QUC917384 QKG917384 QAK917384 PQO917384 PGS917384 OWW917384 ONA917384 ODE917384 NTI917384 NJM917384 MZQ917384 MPU917384 MFY917384 LWC917384 LMG917384 LCK917384 KSO917384 KIS917384 JYW917384 JPA917384 JFE917384 IVI917384 ILM917384 IBQ917384 HRU917384 HHY917384 GYC917384 GOG917384 GEK917384 FUO917384 FKS917384 FAW917384 ERA917384 EHE917384 DXI917384 DNM917384 DDQ917384 CTU917384 CJY917384 CAC917384 BQG917384 BGK917384 AWO917384 AMS917384 ACW917384 TA917384 JE917384 I917384 WVQ851848 WLU851848 WBY851848 VSC851848 VIG851848 UYK851848 UOO851848 UES851848 TUW851848 TLA851848 TBE851848 SRI851848 SHM851848 RXQ851848 RNU851848 RDY851848 QUC851848 QKG851848 QAK851848 PQO851848 PGS851848 OWW851848 ONA851848 ODE851848 NTI851848 NJM851848 MZQ851848 MPU851848 MFY851848 LWC851848 LMG851848 LCK851848 KSO851848 KIS851848 JYW851848 JPA851848 JFE851848 IVI851848 ILM851848 IBQ851848 HRU851848 HHY851848 GYC851848 GOG851848 GEK851848 FUO851848 FKS851848 FAW851848 ERA851848 EHE851848 DXI851848 DNM851848 DDQ851848 CTU851848 CJY851848 CAC851848 BQG851848 BGK851848 AWO851848 AMS851848 ACW851848 TA851848 JE851848 I851848 WVQ786312 WLU786312 WBY786312 VSC786312 VIG786312 UYK786312 UOO786312 UES786312 TUW786312 TLA786312 TBE786312 SRI786312 SHM786312 RXQ786312 RNU786312 RDY786312 QUC786312 QKG786312 QAK786312 PQO786312 PGS786312 OWW786312 ONA786312 ODE786312 NTI786312 NJM786312 MZQ786312 MPU786312 MFY786312 LWC786312 LMG786312 LCK786312 KSO786312 KIS786312 JYW786312 JPA786312 JFE786312 IVI786312 ILM786312 IBQ786312 HRU786312 HHY786312 GYC786312 GOG786312 GEK786312 FUO786312 FKS786312 FAW786312 ERA786312 EHE786312 DXI786312 DNM786312 DDQ786312 CTU786312 CJY786312 CAC786312 BQG786312 BGK786312 AWO786312 AMS786312 ACW786312 TA786312 JE786312 I786312 WVQ720776 WLU720776 WBY720776 VSC720776 VIG720776 UYK720776 UOO720776 UES720776 TUW720776 TLA720776 TBE720776 SRI720776 SHM720776 RXQ720776 RNU720776 RDY720776 QUC720776 QKG720776 QAK720776 PQO720776 PGS720776 OWW720776 ONA720776 ODE720776 NTI720776 NJM720776 MZQ720776 MPU720776 MFY720776 LWC720776 LMG720776 LCK720776 KSO720776 KIS720776 JYW720776 JPA720776 JFE720776 IVI720776 ILM720776 IBQ720776 HRU720776 HHY720776 GYC720776 GOG720776 GEK720776 FUO720776 FKS720776 FAW720776 ERA720776 EHE720776 DXI720776 DNM720776 DDQ720776 CTU720776 CJY720776 CAC720776 BQG720776 BGK720776 AWO720776 AMS720776 ACW720776 TA720776 JE720776 I720776 WVQ655240 WLU655240 WBY655240 VSC655240 VIG655240 UYK655240 UOO655240 UES655240 TUW655240 TLA655240 TBE655240 SRI655240 SHM655240 RXQ655240 RNU655240 RDY655240 QUC655240 QKG655240 QAK655240 PQO655240 PGS655240 OWW655240 ONA655240 ODE655240 NTI655240 NJM655240 MZQ655240 MPU655240 MFY655240 LWC655240 LMG655240 LCK655240 KSO655240 KIS655240 JYW655240 JPA655240 JFE655240 IVI655240 ILM655240 IBQ655240 HRU655240 HHY655240 GYC655240 GOG655240 GEK655240 FUO655240 FKS655240 FAW655240 ERA655240 EHE655240 DXI655240 DNM655240 DDQ655240 CTU655240 CJY655240 CAC655240 BQG655240 BGK655240 AWO655240 AMS655240 ACW655240 TA655240 JE655240 I655240 WVQ589704 WLU589704 WBY589704 VSC589704 VIG589704 UYK589704 UOO589704 UES589704 TUW589704 TLA589704 TBE589704 SRI589704 SHM589704 RXQ589704 RNU589704 RDY589704 QUC589704 QKG589704 QAK589704 PQO589704 PGS589704 OWW589704 ONA589704 ODE589704 NTI589704 NJM589704 MZQ589704 MPU589704 MFY589704 LWC589704 LMG589704 LCK589704 KSO589704 KIS589704 JYW589704 JPA589704 JFE589704 IVI589704 ILM589704 IBQ589704 HRU589704 HHY589704 GYC589704 GOG589704 GEK589704 FUO589704 FKS589704 FAW589704 ERA589704 EHE589704 DXI589704 DNM589704 DDQ589704 CTU589704 CJY589704 CAC589704 BQG589704 BGK589704 AWO589704 AMS589704 ACW589704 TA589704 JE589704 I589704 WVQ524168 WLU524168 WBY524168 VSC524168 VIG524168 UYK524168 UOO524168 UES524168 TUW524168 TLA524168 TBE524168 SRI524168 SHM524168 RXQ524168 RNU524168 RDY524168 QUC524168 QKG524168 QAK524168 PQO524168 PGS524168 OWW524168 ONA524168 ODE524168 NTI524168 NJM524168 MZQ524168 MPU524168 MFY524168 LWC524168 LMG524168 LCK524168 KSO524168 KIS524168 JYW524168 JPA524168 JFE524168 IVI524168 ILM524168 IBQ524168 HRU524168 HHY524168 GYC524168 GOG524168 GEK524168 FUO524168 FKS524168 FAW524168 ERA524168 EHE524168 DXI524168 DNM524168 DDQ524168 CTU524168 CJY524168 CAC524168 BQG524168 BGK524168 AWO524168 AMS524168 ACW524168 TA524168 JE524168 I524168 WVQ458632 WLU458632 WBY458632 VSC458632 VIG458632 UYK458632 UOO458632 UES458632 TUW458632 TLA458632 TBE458632 SRI458632 SHM458632 RXQ458632 RNU458632 RDY458632 QUC458632 QKG458632 QAK458632 PQO458632 PGS458632 OWW458632 ONA458632 ODE458632 NTI458632 NJM458632 MZQ458632 MPU458632 MFY458632 LWC458632 LMG458632 LCK458632 KSO458632 KIS458632 JYW458632 JPA458632 JFE458632 IVI458632 ILM458632 IBQ458632 HRU458632 HHY458632 GYC458632 GOG458632 GEK458632 FUO458632 FKS458632 FAW458632 ERA458632 EHE458632 DXI458632 DNM458632 DDQ458632 CTU458632 CJY458632 CAC458632 BQG458632 BGK458632 AWO458632 AMS458632 ACW458632 TA458632 JE458632 I458632 WVQ393096 WLU393096 WBY393096 VSC393096 VIG393096 UYK393096 UOO393096 UES393096 TUW393096 TLA393096 TBE393096 SRI393096 SHM393096 RXQ393096 RNU393096 RDY393096 QUC393096 QKG393096 QAK393096 PQO393096 PGS393096 OWW393096 ONA393096 ODE393096 NTI393096 NJM393096 MZQ393096 MPU393096 MFY393096 LWC393096 LMG393096 LCK393096 KSO393096 KIS393096 JYW393096 JPA393096 JFE393096 IVI393096 ILM393096 IBQ393096 HRU393096 HHY393096 GYC393096 GOG393096 GEK393096 FUO393096 FKS393096 FAW393096 ERA393096 EHE393096 DXI393096 DNM393096 DDQ393096 CTU393096 CJY393096 CAC393096 BQG393096 BGK393096 AWO393096 AMS393096 ACW393096 TA393096 JE393096 I393096 WVQ327560 WLU327560 WBY327560 VSC327560 VIG327560 UYK327560 UOO327560 UES327560 TUW327560 TLA327560 TBE327560 SRI327560 SHM327560 RXQ327560 RNU327560 RDY327560 QUC327560 QKG327560 QAK327560 PQO327560 PGS327560 OWW327560 ONA327560 ODE327560 NTI327560 NJM327560 MZQ327560 MPU327560 MFY327560 LWC327560 LMG327560 LCK327560 KSO327560 KIS327560 JYW327560 JPA327560 JFE327560 IVI327560 ILM327560 IBQ327560 HRU327560 HHY327560 GYC327560 GOG327560 GEK327560 FUO327560 FKS327560 FAW327560 ERA327560 EHE327560 DXI327560 DNM327560 DDQ327560 CTU327560 CJY327560 CAC327560 BQG327560 BGK327560 AWO327560 AMS327560 ACW327560 TA327560 JE327560 I327560 WVQ262024 WLU262024 WBY262024 VSC262024 VIG262024 UYK262024 UOO262024 UES262024 TUW262024 TLA262024 TBE262024 SRI262024 SHM262024 RXQ262024 RNU262024 RDY262024 QUC262024 QKG262024 QAK262024 PQO262024 PGS262024 OWW262024 ONA262024 ODE262024 NTI262024 NJM262024 MZQ262024 MPU262024 MFY262024 LWC262024 LMG262024 LCK262024 KSO262024 KIS262024 JYW262024 JPA262024 JFE262024 IVI262024 ILM262024 IBQ262024 HRU262024 HHY262024 GYC262024 GOG262024 GEK262024 FUO262024 FKS262024 FAW262024 ERA262024 EHE262024 DXI262024 DNM262024 DDQ262024 CTU262024 CJY262024 CAC262024 BQG262024 BGK262024 AWO262024 AMS262024 ACW262024 TA262024 JE262024 I262024 WVQ196488 WLU196488 WBY196488 VSC196488 VIG196488 UYK196488 UOO196488 UES196488 TUW196488 TLA196488 TBE196488 SRI196488 SHM196488 RXQ196488 RNU196488 RDY196488 QUC196488 QKG196488 QAK196488 PQO196488 PGS196488 OWW196488 ONA196488 ODE196488 NTI196488 NJM196488 MZQ196488 MPU196488 MFY196488 LWC196488 LMG196488 LCK196488 KSO196488 KIS196488 JYW196488 JPA196488 JFE196488 IVI196488 ILM196488 IBQ196488 HRU196488 HHY196488 GYC196488 GOG196488 GEK196488 FUO196488 FKS196488 FAW196488 ERA196488 EHE196488 DXI196488 DNM196488 DDQ196488 CTU196488 CJY196488 CAC196488 BQG196488 BGK196488 AWO196488 AMS196488 ACW196488 TA196488 JE196488 I196488 WVQ130952 WLU130952 WBY130952 VSC130952 VIG130952 UYK130952 UOO130952 UES130952 TUW130952 TLA130952 TBE130952 SRI130952 SHM130952 RXQ130952 RNU130952 RDY130952 QUC130952 QKG130952 QAK130952 PQO130952 PGS130952 OWW130952 ONA130952 ODE130952 NTI130952 NJM130952 MZQ130952 MPU130952 MFY130952 LWC130952 LMG130952 LCK130952 KSO130952 KIS130952 JYW130952 JPA130952 JFE130952 IVI130952 ILM130952 IBQ130952 HRU130952 HHY130952 GYC130952 GOG130952 GEK130952 FUO130952 FKS130952 FAW130952 ERA130952 EHE130952 DXI130952 DNM130952 DDQ130952 CTU130952 CJY130952 CAC130952 BQG130952 BGK130952 AWO130952 AMS130952 ACW130952 TA130952 JE130952 I130952 WVQ65416 WLU65416 WBY65416 VSC65416 VIG65416 UYK65416 UOO65416 UES65416 TUW65416 TLA65416 TBE65416 SRI65416 SHM65416 RXQ65416 RNU65416 RDY65416 QUC65416 QKG65416 QAK65416 PQO65416 PGS65416 OWW65416 ONA65416 ODE65416 NTI65416 NJM65416 MZQ65416 MPU65416 MFY65416 LWC65416 LMG65416 LCK65416 KSO65416 KIS65416 JYW65416 JPA65416 JFE65416 IVI65416 ILM65416 IBQ65416 HRU65416 HHY65416 GYC65416 GOG65416 GEK65416 FUO65416 FKS65416 FAW65416 ERA65416 EHE65416 DXI65416 DNM65416 DDQ65416 CTU65416 CJY65416 CAC65416 BQG65416 BGK65416 AWO65416 AMS65416 ACW65416 TA65416 JE65416 I65416" xr:uid="{00000000-0002-0000-0300-000000000000}">
      <formula1>#REF!</formula1>
    </dataValidation>
    <dataValidation type="list" allowBlank="1" showInputMessage="1" showErrorMessage="1" sqref="C65419:AD65419 IY65419:JZ65419 SU65419:TV65419 ACQ65419:ADR65419 AMM65419:ANN65419 AWI65419:AXJ65419 BGE65419:BHF65419 BQA65419:BRB65419 BZW65419:CAX65419 CJS65419:CKT65419 CTO65419:CUP65419 DDK65419:DEL65419 DNG65419:DOH65419 DXC65419:DYD65419 EGY65419:EHZ65419 EQU65419:ERV65419 FAQ65419:FBR65419 FKM65419:FLN65419 FUI65419:FVJ65419 GEE65419:GFF65419 GOA65419:GPB65419 GXW65419:GYX65419 HHS65419:HIT65419 HRO65419:HSP65419 IBK65419:ICL65419 ILG65419:IMH65419 IVC65419:IWD65419 JEY65419:JFZ65419 JOU65419:JPV65419 JYQ65419:JZR65419 KIM65419:KJN65419 KSI65419:KTJ65419 LCE65419:LDF65419 LMA65419:LNB65419 LVW65419:LWX65419 MFS65419:MGT65419 MPO65419:MQP65419 MZK65419:NAL65419 NJG65419:NKH65419 NTC65419:NUD65419 OCY65419:ODZ65419 OMU65419:ONV65419 OWQ65419:OXR65419 PGM65419:PHN65419 PQI65419:PRJ65419 QAE65419:QBF65419 QKA65419:QLB65419 QTW65419:QUX65419 RDS65419:RET65419 RNO65419:ROP65419 RXK65419:RYL65419 SHG65419:SIH65419 SRC65419:SSD65419 TAY65419:TBZ65419 TKU65419:TLV65419 TUQ65419:TVR65419 UEM65419:UFN65419 UOI65419:UPJ65419 UYE65419:UZF65419 VIA65419:VJB65419 VRW65419:VSX65419 WBS65419:WCT65419 WLO65419:WMP65419 WVK65419:WWL65419 C130955:AD130955 IY130955:JZ130955 SU130955:TV130955 ACQ130955:ADR130955 AMM130955:ANN130955 AWI130955:AXJ130955 BGE130955:BHF130955 BQA130955:BRB130955 BZW130955:CAX130955 CJS130955:CKT130955 CTO130955:CUP130955 DDK130955:DEL130955 DNG130955:DOH130955 DXC130955:DYD130955 EGY130955:EHZ130955 EQU130955:ERV130955 FAQ130955:FBR130955 FKM130955:FLN130955 FUI130955:FVJ130955 GEE130955:GFF130955 GOA130955:GPB130955 GXW130955:GYX130955 HHS130955:HIT130955 HRO130955:HSP130955 IBK130955:ICL130955 ILG130955:IMH130955 IVC130955:IWD130955 JEY130955:JFZ130955 JOU130955:JPV130955 JYQ130955:JZR130955 KIM130955:KJN130955 KSI130955:KTJ130955 LCE130955:LDF130955 LMA130955:LNB130955 LVW130955:LWX130955 MFS130955:MGT130955 MPO130955:MQP130955 MZK130955:NAL130955 NJG130955:NKH130955 NTC130955:NUD130955 OCY130955:ODZ130955 OMU130955:ONV130955 OWQ130955:OXR130955 PGM130955:PHN130955 PQI130955:PRJ130955 QAE130955:QBF130955 QKA130955:QLB130955 QTW130955:QUX130955 RDS130955:RET130955 RNO130955:ROP130955 RXK130955:RYL130955 SHG130955:SIH130955 SRC130955:SSD130955 TAY130955:TBZ130955 TKU130955:TLV130955 TUQ130955:TVR130955 UEM130955:UFN130955 UOI130955:UPJ130955 UYE130955:UZF130955 VIA130955:VJB130955 VRW130955:VSX130955 WBS130955:WCT130955 WLO130955:WMP130955 WVK130955:WWL130955 C196491:AD196491 IY196491:JZ196491 SU196491:TV196491 ACQ196491:ADR196491 AMM196491:ANN196491 AWI196491:AXJ196491 BGE196491:BHF196491 BQA196491:BRB196491 BZW196491:CAX196491 CJS196491:CKT196491 CTO196491:CUP196491 DDK196491:DEL196491 DNG196491:DOH196491 DXC196491:DYD196491 EGY196491:EHZ196491 EQU196491:ERV196491 FAQ196491:FBR196491 FKM196491:FLN196491 FUI196491:FVJ196491 GEE196491:GFF196491 GOA196491:GPB196491 GXW196491:GYX196491 HHS196491:HIT196491 HRO196491:HSP196491 IBK196491:ICL196491 ILG196491:IMH196491 IVC196491:IWD196491 JEY196491:JFZ196491 JOU196491:JPV196491 JYQ196491:JZR196491 KIM196491:KJN196491 KSI196491:KTJ196491 LCE196491:LDF196491 LMA196491:LNB196491 LVW196491:LWX196491 MFS196491:MGT196491 MPO196491:MQP196491 MZK196491:NAL196491 NJG196491:NKH196491 NTC196491:NUD196491 OCY196491:ODZ196491 OMU196491:ONV196491 OWQ196491:OXR196491 PGM196491:PHN196491 PQI196491:PRJ196491 QAE196491:QBF196491 QKA196491:QLB196491 QTW196491:QUX196491 RDS196491:RET196491 RNO196491:ROP196491 RXK196491:RYL196491 SHG196491:SIH196491 SRC196491:SSD196491 TAY196491:TBZ196491 TKU196491:TLV196491 TUQ196491:TVR196491 UEM196491:UFN196491 UOI196491:UPJ196491 UYE196491:UZF196491 VIA196491:VJB196491 VRW196491:VSX196491 WBS196491:WCT196491 WLO196491:WMP196491 WVK196491:WWL196491 C262027:AD262027 IY262027:JZ262027 SU262027:TV262027 ACQ262027:ADR262027 AMM262027:ANN262027 AWI262027:AXJ262027 BGE262027:BHF262027 BQA262027:BRB262027 BZW262027:CAX262027 CJS262027:CKT262027 CTO262027:CUP262027 DDK262027:DEL262027 DNG262027:DOH262027 DXC262027:DYD262027 EGY262027:EHZ262027 EQU262027:ERV262027 FAQ262027:FBR262027 FKM262027:FLN262027 FUI262027:FVJ262027 GEE262027:GFF262027 GOA262027:GPB262027 GXW262027:GYX262027 HHS262027:HIT262027 HRO262027:HSP262027 IBK262027:ICL262027 ILG262027:IMH262027 IVC262027:IWD262027 JEY262027:JFZ262027 JOU262027:JPV262027 JYQ262027:JZR262027 KIM262027:KJN262027 KSI262027:KTJ262027 LCE262027:LDF262027 LMA262027:LNB262027 LVW262027:LWX262027 MFS262027:MGT262027 MPO262027:MQP262027 MZK262027:NAL262027 NJG262027:NKH262027 NTC262027:NUD262027 OCY262027:ODZ262027 OMU262027:ONV262027 OWQ262027:OXR262027 PGM262027:PHN262027 PQI262027:PRJ262027 QAE262027:QBF262027 QKA262027:QLB262027 QTW262027:QUX262027 RDS262027:RET262027 RNO262027:ROP262027 RXK262027:RYL262027 SHG262027:SIH262027 SRC262027:SSD262027 TAY262027:TBZ262027 TKU262027:TLV262027 TUQ262027:TVR262027 UEM262027:UFN262027 UOI262027:UPJ262027 UYE262027:UZF262027 VIA262027:VJB262027 VRW262027:VSX262027 WBS262027:WCT262027 WLO262027:WMP262027 WVK262027:WWL262027 C327563:AD327563 IY327563:JZ327563 SU327563:TV327563 ACQ327563:ADR327563 AMM327563:ANN327563 AWI327563:AXJ327563 BGE327563:BHF327563 BQA327563:BRB327563 BZW327563:CAX327563 CJS327563:CKT327563 CTO327563:CUP327563 DDK327563:DEL327563 DNG327563:DOH327563 DXC327563:DYD327563 EGY327563:EHZ327563 EQU327563:ERV327563 FAQ327563:FBR327563 FKM327563:FLN327563 FUI327563:FVJ327563 GEE327563:GFF327563 GOA327563:GPB327563 GXW327563:GYX327563 HHS327563:HIT327563 HRO327563:HSP327563 IBK327563:ICL327563 ILG327563:IMH327563 IVC327563:IWD327563 JEY327563:JFZ327563 JOU327563:JPV327563 JYQ327563:JZR327563 KIM327563:KJN327563 KSI327563:KTJ327563 LCE327563:LDF327563 LMA327563:LNB327563 LVW327563:LWX327563 MFS327563:MGT327563 MPO327563:MQP327563 MZK327563:NAL327563 NJG327563:NKH327563 NTC327563:NUD327563 OCY327563:ODZ327563 OMU327563:ONV327563 OWQ327563:OXR327563 PGM327563:PHN327563 PQI327563:PRJ327563 QAE327563:QBF327563 QKA327563:QLB327563 QTW327563:QUX327563 RDS327563:RET327563 RNO327563:ROP327563 RXK327563:RYL327563 SHG327563:SIH327563 SRC327563:SSD327563 TAY327563:TBZ327563 TKU327563:TLV327563 TUQ327563:TVR327563 UEM327563:UFN327563 UOI327563:UPJ327563 UYE327563:UZF327563 VIA327563:VJB327563 VRW327563:VSX327563 WBS327563:WCT327563 WLO327563:WMP327563 WVK327563:WWL327563 C393099:AD393099 IY393099:JZ393099 SU393099:TV393099 ACQ393099:ADR393099 AMM393099:ANN393099 AWI393099:AXJ393099 BGE393099:BHF393099 BQA393099:BRB393099 BZW393099:CAX393099 CJS393099:CKT393099 CTO393099:CUP393099 DDK393099:DEL393099 DNG393099:DOH393099 DXC393099:DYD393099 EGY393099:EHZ393099 EQU393099:ERV393099 FAQ393099:FBR393099 FKM393099:FLN393099 FUI393099:FVJ393099 GEE393099:GFF393099 GOA393099:GPB393099 GXW393099:GYX393099 HHS393099:HIT393099 HRO393099:HSP393099 IBK393099:ICL393099 ILG393099:IMH393099 IVC393099:IWD393099 JEY393099:JFZ393099 JOU393099:JPV393099 JYQ393099:JZR393099 KIM393099:KJN393099 KSI393099:KTJ393099 LCE393099:LDF393099 LMA393099:LNB393099 LVW393099:LWX393099 MFS393099:MGT393099 MPO393099:MQP393099 MZK393099:NAL393099 NJG393099:NKH393099 NTC393099:NUD393099 OCY393099:ODZ393099 OMU393099:ONV393099 OWQ393099:OXR393099 PGM393099:PHN393099 PQI393099:PRJ393099 QAE393099:QBF393099 QKA393099:QLB393099 QTW393099:QUX393099 RDS393099:RET393099 RNO393099:ROP393099 RXK393099:RYL393099 SHG393099:SIH393099 SRC393099:SSD393099 TAY393099:TBZ393099 TKU393099:TLV393099 TUQ393099:TVR393099 UEM393099:UFN393099 UOI393099:UPJ393099 UYE393099:UZF393099 VIA393099:VJB393099 VRW393099:VSX393099 WBS393099:WCT393099 WLO393099:WMP393099 WVK393099:WWL393099 C458635:AD458635 IY458635:JZ458635 SU458635:TV458635 ACQ458635:ADR458635 AMM458635:ANN458635 AWI458635:AXJ458635 BGE458635:BHF458635 BQA458635:BRB458635 BZW458635:CAX458635 CJS458635:CKT458635 CTO458635:CUP458635 DDK458635:DEL458635 DNG458635:DOH458635 DXC458635:DYD458635 EGY458635:EHZ458635 EQU458635:ERV458635 FAQ458635:FBR458635 FKM458635:FLN458635 FUI458635:FVJ458635 GEE458635:GFF458635 GOA458635:GPB458635 GXW458635:GYX458635 HHS458635:HIT458635 HRO458635:HSP458635 IBK458635:ICL458635 ILG458635:IMH458635 IVC458635:IWD458635 JEY458635:JFZ458635 JOU458635:JPV458635 JYQ458635:JZR458635 KIM458635:KJN458635 KSI458635:KTJ458635 LCE458635:LDF458635 LMA458635:LNB458635 LVW458635:LWX458635 MFS458635:MGT458635 MPO458635:MQP458635 MZK458635:NAL458635 NJG458635:NKH458635 NTC458635:NUD458635 OCY458635:ODZ458635 OMU458635:ONV458635 OWQ458635:OXR458635 PGM458635:PHN458635 PQI458635:PRJ458635 QAE458635:QBF458635 QKA458635:QLB458635 QTW458635:QUX458635 RDS458635:RET458635 RNO458635:ROP458635 RXK458635:RYL458635 SHG458635:SIH458635 SRC458635:SSD458635 TAY458635:TBZ458635 TKU458635:TLV458635 TUQ458635:TVR458635 UEM458635:UFN458635 UOI458635:UPJ458635 UYE458635:UZF458635 VIA458635:VJB458635 VRW458635:VSX458635 WBS458635:WCT458635 WLO458635:WMP458635 WVK458635:WWL458635 C524171:AD524171 IY524171:JZ524171 SU524171:TV524171 ACQ524171:ADR524171 AMM524171:ANN524171 AWI524171:AXJ524171 BGE524171:BHF524171 BQA524171:BRB524171 BZW524171:CAX524171 CJS524171:CKT524171 CTO524171:CUP524171 DDK524171:DEL524171 DNG524171:DOH524171 DXC524171:DYD524171 EGY524171:EHZ524171 EQU524171:ERV524171 FAQ524171:FBR524171 FKM524171:FLN524171 FUI524171:FVJ524171 GEE524171:GFF524171 GOA524171:GPB524171 GXW524171:GYX524171 HHS524171:HIT524171 HRO524171:HSP524171 IBK524171:ICL524171 ILG524171:IMH524171 IVC524171:IWD524171 JEY524171:JFZ524171 JOU524171:JPV524171 JYQ524171:JZR524171 KIM524171:KJN524171 KSI524171:KTJ524171 LCE524171:LDF524171 LMA524171:LNB524171 LVW524171:LWX524171 MFS524171:MGT524171 MPO524171:MQP524171 MZK524171:NAL524171 NJG524171:NKH524171 NTC524171:NUD524171 OCY524171:ODZ524171 OMU524171:ONV524171 OWQ524171:OXR524171 PGM524171:PHN524171 PQI524171:PRJ524171 QAE524171:QBF524171 QKA524171:QLB524171 QTW524171:QUX524171 RDS524171:RET524171 RNO524171:ROP524171 RXK524171:RYL524171 SHG524171:SIH524171 SRC524171:SSD524171 TAY524171:TBZ524171 TKU524171:TLV524171 TUQ524171:TVR524171 UEM524171:UFN524171 UOI524171:UPJ524171 UYE524171:UZF524171 VIA524171:VJB524171 VRW524171:VSX524171 WBS524171:WCT524171 WLO524171:WMP524171 WVK524171:WWL524171 C589707:AD589707 IY589707:JZ589707 SU589707:TV589707 ACQ589707:ADR589707 AMM589707:ANN589707 AWI589707:AXJ589707 BGE589707:BHF589707 BQA589707:BRB589707 BZW589707:CAX589707 CJS589707:CKT589707 CTO589707:CUP589707 DDK589707:DEL589707 DNG589707:DOH589707 DXC589707:DYD589707 EGY589707:EHZ589707 EQU589707:ERV589707 FAQ589707:FBR589707 FKM589707:FLN589707 FUI589707:FVJ589707 GEE589707:GFF589707 GOA589707:GPB589707 GXW589707:GYX589707 HHS589707:HIT589707 HRO589707:HSP589707 IBK589707:ICL589707 ILG589707:IMH589707 IVC589707:IWD589707 JEY589707:JFZ589707 JOU589707:JPV589707 JYQ589707:JZR589707 KIM589707:KJN589707 KSI589707:KTJ589707 LCE589707:LDF589707 LMA589707:LNB589707 LVW589707:LWX589707 MFS589707:MGT589707 MPO589707:MQP589707 MZK589707:NAL589707 NJG589707:NKH589707 NTC589707:NUD589707 OCY589707:ODZ589707 OMU589707:ONV589707 OWQ589707:OXR589707 PGM589707:PHN589707 PQI589707:PRJ589707 QAE589707:QBF589707 QKA589707:QLB589707 QTW589707:QUX589707 RDS589707:RET589707 RNO589707:ROP589707 RXK589707:RYL589707 SHG589707:SIH589707 SRC589707:SSD589707 TAY589707:TBZ589707 TKU589707:TLV589707 TUQ589707:TVR589707 UEM589707:UFN589707 UOI589707:UPJ589707 UYE589707:UZF589707 VIA589707:VJB589707 VRW589707:VSX589707 WBS589707:WCT589707 WLO589707:WMP589707 WVK589707:WWL589707 C655243:AD655243 IY655243:JZ655243 SU655243:TV655243 ACQ655243:ADR655243 AMM655243:ANN655243 AWI655243:AXJ655243 BGE655243:BHF655243 BQA655243:BRB655243 BZW655243:CAX655243 CJS655243:CKT655243 CTO655243:CUP655243 DDK655243:DEL655243 DNG655243:DOH655243 DXC655243:DYD655243 EGY655243:EHZ655243 EQU655243:ERV655243 FAQ655243:FBR655243 FKM655243:FLN655243 FUI655243:FVJ655243 GEE655243:GFF655243 GOA655243:GPB655243 GXW655243:GYX655243 HHS655243:HIT655243 HRO655243:HSP655243 IBK655243:ICL655243 ILG655243:IMH655243 IVC655243:IWD655243 JEY655243:JFZ655243 JOU655243:JPV655243 JYQ655243:JZR655243 KIM655243:KJN655243 KSI655243:KTJ655243 LCE655243:LDF655243 LMA655243:LNB655243 LVW655243:LWX655243 MFS655243:MGT655243 MPO655243:MQP655243 MZK655243:NAL655243 NJG655243:NKH655243 NTC655243:NUD655243 OCY655243:ODZ655243 OMU655243:ONV655243 OWQ655243:OXR655243 PGM655243:PHN655243 PQI655243:PRJ655243 QAE655243:QBF655243 QKA655243:QLB655243 QTW655243:QUX655243 RDS655243:RET655243 RNO655243:ROP655243 RXK655243:RYL655243 SHG655243:SIH655243 SRC655243:SSD655243 TAY655243:TBZ655243 TKU655243:TLV655243 TUQ655243:TVR655243 UEM655243:UFN655243 UOI655243:UPJ655243 UYE655243:UZF655243 VIA655243:VJB655243 VRW655243:VSX655243 WBS655243:WCT655243 WLO655243:WMP655243 WVK655243:WWL655243 C720779:AD720779 IY720779:JZ720779 SU720779:TV720779 ACQ720779:ADR720779 AMM720779:ANN720779 AWI720779:AXJ720779 BGE720779:BHF720779 BQA720779:BRB720779 BZW720779:CAX720779 CJS720779:CKT720779 CTO720779:CUP720779 DDK720779:DEL720779 DNG720779:DOH720779 DXC720779:DYD720779 EGY720779:EHZ720779 EQU720779:ERV720779 FAQ720779:FBR720779 FKM720779:FLN720779 FUI720779:FVJ720779 GEE720779:GFF720779 GOA720779:GPB720779 GXW720779:GYX720779 HHS720779:HIT720779 HRO720779:HSP720779 IBK720779:ICL720779 ILG720779:IMH720779 IVC720779:IWD720779 JEY720779:JFZ720779 JOU720779:JPV720779 JYQ720779:JZR720779 KIM720779:KJN720779 KSI720779:KTJ720779 LCE720779:LDF720779 LMA720779:LNB720779 LVW720779:LWX720779 MFS720779:MGT720779 MPO720779:MQP720779 MZK720779:NAL720779 NJG720779:NKH720779 NTC720779:NUD720779 OCY720779:ODZ720779 OMU720779:ONV720779 OWQ720779:OXR720779 PGM720779:PHN720779 PQI720779:PRJ720779 QAE720779:QBF720779 QKA720779:QLB720779 QTW720779:QUX720779 RDS720779:RET720779 RNO720779:ROP720779 RXK720779:RYL720779 SHG720779:SIH720779 SRC720779:SSD720779 TAY720779:TBZ720779 TKU720779:TLV720779 TUQ720779:TVR720779 UEM720779:UFN720779 UOI720779:UPJ720779 UYE720779:UZF720779 VIA720779:VJB720779 VRW720779:VSX720779 WBS720779:WCT720779 WLO720779:WMP720779 WVK720779:WWL720779 C786315:AD786315 IY786315:JZ786315 SU786315:TV786315 ACQ786315:ADR786315 AMM786315:ANN786315 AWI786315:AXJ786315 BGE786315:BHF786315 BQA786315:BRB786315 BZW786315:CAX786315 CJS786315:CKT786315 CTO786315:CUP786315 DDK786315:DEL786315 DNG786315:DOH786315 DXC786315:DYD786315 EGY786315:EHZ786315 EQU786315:ERV786315 FAQ786315:FBR786315 FKM786315:FLN786315 FUI786315:FVJ786315 GEE786315:GFF786315 GOA786315:GPB786315 GXW786315:GYX786315 HHS786315:HIT786315 HRO786315:HSP786315 IBK786315:ICL786315 ILG786315:IMH786315 IVC786315:IWD786315 JEY786315:JFZ786315 JOU786315:JPV786315 JYQ786315:JZR786315 KIM786315:KJN786315 KSI786315:KTJ786315 LCE786315:LDF786315 LMA786315:LNB786315 LVW786315:LWX786315 MFS786315:MGT786315 MPO786315:MQP786315 MZK786315:NAL786315 NJG786315:NKH786315 NTC786315:NUD786315 OCY786315:ODZ786315 OMU786315:ONV786315 OWQ786315:OXR786315 PGM786315:PHN786315 PQI786315:PRJ786315 QAE786315:QBF786315 QKA786315:QLB786315 QTW786315:QUX786315 RDS786315:RET786315 RNO786315:ROP786315 RXK786315:RYL786315 SHG786315:SIH786315 SRC786315:SSD786315 TAY786315:TBZ786315 TKU786315:TLV786315 TUQ786315:TVR786315 UEM786315:UFN786315 UOI786315:UPJ786315 UYE786315:UZF786315 VIA786315:VJB786315 VRW786315:VSX786315 WBS786315:WCT786315 WLO786315:WMP786315 WVK786315:WWL786315 C851851:AD851851 IY851851:JZ851851 SU851851:TV851851 ACQ851851:ADR851851 AMM851851:ANN851851 AWI851851:AXJ851851 BGE851851:BHF851851 BQA851851:BRB851851 BZW851851:CAX851851 CJS851851:CKT851851 CTO851851:CUP851851 DDK851851:DEL851851 DNG851851:DOH851851 DXC851851:DYD851851 EGY851851:EHZ851851 EQU851851:ERV851851 FAQ851851:FBR851851 FKM851851:FLN851851 FUI851851:FVJ851851 GEE851851:GFF851851 GOA851851:GPB851851 GXW851851:GYX851851 HHS851851:HIT851851 HRO851851:HSP851851 IBK851851:ICL851851 ILG851851:IMH851851 IVC851851:IWD851851 JEY851851:JFZ851851 JOU851851:JPV851851 JYQ851851:JZR851851 KIM851851:KJN851851 KSI851851:KTJ851851 LCE851851:LDF851851 LMA851851:LNB851851 LVW851851:LWX851851 MFS851851:MGT851851 MPO851851:MQP851851 MZK851851:NAL851851 NJG851851:NKH851851 NTC851851:NUD851851 OCY851851:ODZ851851 OMU851851:ONV851851 OWQ851851:OXR851851 PGM851851:PHN851851 PQI851851:PRJ851851 QAE851851:QBF851851 QKA851851:QLB851851 QTW851851:QUX851851 RDS851851:RET851851 RNO851851:ROP851851 RXK851851:RYL851851 SHG851851:SIH851851 SRC851851:SSD851851 TAY851851:TBZ851851 TKU851851:TLV851851 TUQ851851:TVR851851 UEM851851:UFN851851 UOI851851:UPJ851851 UYE851851:UZF851851 VIA851851:VJB851851 VRW851851:VSX851851 WBS851851:WCT851851 WLO851851:WMP851851 WVK851851:WWL851851 C917387:AD917387 IY917387:JZ917387 SU917387:TV917387 ACQ917387:ADR917387 AMM917387:ANN917387 AWI917387:AXJ917387 BGE917387:BHF917387 BQA917387:BRB917387 BZW917387:CAX917387 CJS917387:CKT917387 CTO917387:CUP917387 DDK917387:DEL917387 DNG917387:DOH917387 DXC917387:DYD917387 EGY917387:EHZ917387 EQU917387:ERV917387 FAQ917387:FBR917387 FKM917387:FLN917387 FUI917387:FVJ917387 GEE917387:GFF917387 GOA917387:GPB917387 GXW917387:GYX917387 HHS917387:HIT917387 HRO917387:HSP917387 IBK917387:ICL917387 ILG917387:IMH917387 IVC917387:IWD917387 JEY917387:JFZ917387 JOU917387:JPV917387 JYQ917387:JZR917387 KIM917387:KJN917387 KSI917387:KTJ917387 LCE917387:LDF917387 LMA917387:LNB917387 LVW917387:LWX917387 MFS917387:MGT917387 MPO917387:MQP917387 MZK917387:NAL917387 NJG917387:NKH917387 NTC917387:NUD917387 OCY917387:ODZ917387 OMU917387:ONV917387 OWQ917387:OXR917387 PGM917387:PHN917387 PQI917387:PRJ917387 QAE917387:QBF917387 QKA917387:QLB917387 QTW917387:QUX917387 RDS917387:RET917387 RNO917387:ROP917387 RXK917387:RYL917387 SHG917387:SIH917387 SRC917387:SSD917387 TAY917387:TBZ917387 TKU917387:TLV917387 TUQ917387:TVR917387 UEM917387:UFN917387 UOI917387:UPJ917387 UYE917387:UZF917387 VIA917387:VJB917387 VRW917387:VSX917387 WBS917387:WCT917387 WLO917387:WMP917387 WVK917387:WWL917387 C982923:AD982923 IY982923:JZ982923 SU982923:TV982923 ACQ982923:ADR982923 AMM982923:ANN982923 AWI982923:AXJ982923 BGE982923:BHF982923 BQA982923:BRB982923 BZW982923:CAX982923 CJS982923:CKT982923 CTO982923:CUP982923 DDK982923:DEL982923 DNG982923:DOH982923 DXC982923:DYD982923 EGY982923:EHZ982923 EQU982923:ERV982923 FAQ982923:FBR982923 FKM982923:FLN982923 FUI982923:FVJ982923 GEE982923:GFF982923 GOA982923:GPB982923 GXW982923:GYX982923 HHS982923:HIT982923 HRO982923:HSP982923 IBK982923:ICL982923 ILG982923:IMH982923 IVC982923:IWD982923 JEY982923:JFZ982923 JOU982923:JPV982923 JYQ982923:JZR982923 KIM982923:KJN982923 KSI982923:KTJ982923 LCE982923:LDF982923 LMA982923:LNB982923 LVW982923:LWX982923 MFS982923:MGT982923 MPO982923:MQP982923 MZK982923:NAL982923 NJG982923:NKH982923 NTC982923:NUD982923 OCY982923:ODZ982923 OMU982923:ONV982923 OWQ982923:OXR982923 PGM982923:PHN982923 PQI982923:PRJ982923 QAE982923:QBF982923 QKA982923:QLB982923 QTW982923:QUX982923 RDS982923:RET982923 RNO982923:ROP982923 RXK982923:RYL982923 SHG982923:SIH982923 SRC982923:SSD982923 TAY982923:TBZ982923 TKU982923:TLV982923 TUQ982923:TVR982923 UEM982923:UFN982923 UOI982923:UPJ982923 UYE982923:UZF982923 VIA982923:VJB982923 VRW982923:VSX982923 WBS982923:WCT982923 WLO982923:WMP982923 WVK982923:WWL982923 WWF982911:WWP982911 WMJ982911:WMT982911 WCN982911:WCX982911 VSR982911:VTB982911 VIV982911:VJF982911 UYZ982911:UZJ982911 UPD982911:UPN982911 UFH982911:UFR982911 TVL982911:TVV982911 TLP982911:TLZ982911 TBT982911:TCD982911 SRX982911:SSH982911 SIB982911:SIL982911 RYF982911:RYP982911 ROJ982911:ROT982911 REN982911:REX982911 QUR982911:QVB982911 QKV982911:QLF982911 QAZ982911:QBJ982911 PRD982911:PRN982911 PHH982911:PHR982911 OXL982911:OXV982911 ONP982911:ONZ982911 ODT982911:OED982911 NTX982911:NUH982911 NKB982911:NKL982911 NAF982911:NAP982911 MQJ982911:MQT982911 MGN982911:MGX982911 LWR982911:LXB982911 LMV982911:LNF982911 LCZ982911:LDJ982911 KTD982911:KTN982911 KJH982911:KJR982911 JZL982911:JZV982911 JPP982911:JPZ982911 JFT982911:JGD982911 IVX982911:IWH982911 IMB982911:IML982911 ICF982911:ICP982911 HSJ982911:HST982911 HIN982911:HIX982911 GYR982911:GZB982911 GOV982911:GPF982911 GEZ982911:GFJ982911 FVD982911:FVN982911 FLH982911:FLR982911 FBL982911:FBV982911 ERP982911:ERZ982911 EHT982911:EID982911 DXX982911:DYH982911 DOB982911:DOL982911 DEF982911:DEP982911 CUJ982911:CUT982911 CKN982911:CKX982911 CAR982911:CBB982911 BQV982911:BRF982911 BGZ982911:BHJ982911 AXD982911:AXN982911 ANH982911:ANR982911 ADL982911:ADV982911 TP982911:TZ982911 JT982911:KD982911 X982911:AH982911 WWF917375:WWP917375 WMJ917375:WMT917375 WCN917375:WCX917375 VSR917375:VTB917375 VIV917375:VJF917375 UYZ917375:UZJ917375 UPD917375:UPN917375 UFH917375:UFR917375 TVL917375:TVV917375 TLP917375:TLZ917375 TBT917375:TCD917375 SRX917375:SSH917375 SIB917375:SIL917375 RYF917375:RYP917375 ROJ917375:ROT917375 REN917375:REX917375 QUR917375:QVB917375 QKV917375:QLF917375 QAZ917375:QBJ917375 PRD917375:PRN917375 PHH917375:PHR917375 OXL917375:OXV917375 ONP917375:ONZ917375 ODT917375:OED917375 NTX917375:NUH917375 NKB917375:NKL917375 NAF917375:NAP917375 MQJ917375:MQT917375 MGN917375:MGX917375 LWR917375:LXB917375 LMV917375:LNF917375 LCZ917375:LDJ917375 KTD917375:KTN917375 KJH917375:KJR917375 JZL917375:JZV917375 JPP917375:JPZ917375 JFT917375:JGD917375 IVX917375:IWH917375 IMB917375:IML917375 ICF917375:ICP917375 HSJ917375:HST917375 HIN917375:HIX917375 GYR917375:GZB917375 GOV917375:GPF917375 GEZ917375:GFJ917375 FVD917375:FVN917375 FLH917375:FLR917375 FBL917375:FBV917375 ERP917375:ERZ917375 EHT917375:EID917375 DXX917375:DYH917375 DOB917375:DOL917375 DEF917375:DEP917375 CUJ917375:CUT917375 CKN917375:CKX917375 CAR917375:CBB917375 BQV917375:BRF917375 BGZ917375:BHJ917375 AXD917375:AXN917375 ANH917375:ANR917375 ADL917375:ADV917375 TP917375:TZ917375 JT917375:KD917375 X917375:AH917375 WWF851839:WWP851839 WMJ851839:WMT851839 WCN851839:WCX851839 VSR851839:VTB851839 VIV851839:VJF851839 UYZ851839:UZJ851839 UPD851839:UPN851839 UFH851839:UFR851839 TVL851839:TVV851839 TLP851839:TLZ851839 TBT851839:TCD851839 SRX851839:SSH851839 SIB851839:SIL851839 RYF851839:RYP851839 ROJ851839:ROT851839 REN851839:REX851839 QUR851839:QVB851839 QKV851839:QLF851839 QAZ851839:QBJ851839 PRD851839:PRN851839 PHH851839:PHR851839 OXL851839:OXV851839 ONP851839:ONZ851839 ODT851839:OED851839 NTX851839:NUH851839 NKB851839:NKL851839 NAF851839:NAP851839 MQJ851839:MQT851839 MGN851839:MGX851839 LWR851839:LXB851839 LMV851839:LNF851839 LCZ851839:LDJ851839 KTD851839:KTN851839 KJH851839:KJR851839 JZL851839:JZV851839 JPP851839:JPZ851839 JFT851839:JGD851839 IVX851839:IWH851839 IMB851839:IML851839 ICF851839:ICP851839 HSJ851839:HST851839 HIN851839:HIX851839 GYR851839:GZB851839 GOV851839:GPF851839 GEZ851839:GFJ851839 FVD851839:FVN851839 FLH851839:FLR851839 FBL851839:FBV851839 ERP851839:ERZ851839 EHT851839:EID851839 DXX851839:DYH851839 DOB851839:DOL851839 DEF851839:DEP851839 CUJ851839:CUT851839 CKN851839:CKX851839 CAR851839:CBB851839 BQV851839:BRF851839 BGZ851839:BHJ851839 AXD851839:AXN851839 ANH851839:ANR851839 ADL851839:ADV851839 TP851839:TZ851839 JT851839:KD851839 X851839:AH851839 WWF786303:WWP786303 WMJ786303:WMT786303 WCN786303:WCX786303 VSR786303:VTB786303 VIV786303:VJF786303 UYZ786303:UZJ786303 UPD786303:UPN786303 UFH786303:UFR786303 TVL786303:TVV786303 TLP786303:TLZ786303 TBT786303:TCD786303 SRX786303:SSH786303 SIB786303:SIL786303 RYF786303:RYP786303 ROJ786303:ROT786303 REN786303:REX786303 QUR786303:QVB786303 QKV786303:QLF786303 QAZ786303:QBJ786303 PRD786303:PRN786303 PHH786303:PHR786303 OXL786303:OXV786303 ONP786303:ONZ786303 ODT786303:OED786303 NTX786303:NUH786303 NKB786303:NKL786303 NAF786303:NAP786303 MQJ786303:MQT786303 MGN786303:MGX786303 LWR786303:LXB786303 LMV786303:LNF786303 LCZ786303:LDJ786303 KTD786303:KTN786303 KJH786303:KJR786303 JZL786303:JZV786303 JPP786303:JPZ786303 JFT786303:JGD786303 IVX786303:IWH786303 IMB786303:IML786303 ICF786303:ICP786303 HSJ786303:HST786303 HIN786303:HIX786303 GYR786303:GZB786303 GOV786303:GPF786303 GEZ786303:GFJ786303 FVD786303:FVN786303 FLH786303:FLR786303 FBL786303:FBV786303 ERP786303:ERZ786303 EHT786303:EID786303 DXX786303:DYH786303 DOB786303:DOL786303 DEF786303:DEP786303 CUJ786303:CUT786303 CKN786303:CKX786303 CAR786303:CBB786303 BQV786303:BRF786303 BGZ786303:BHJ786303 AXD786303:AXN786303 ANH786303:ANR786303 ADL786303:ADV786303 TP786303:TZ786303 JT786303:KD786303 X786303:AH786303 WWF720767:WWP720767 WMJ720767:WMT720767 WCN720767:WCX720767 VSR720767:VTB720767 VIV720767:VJF720767 UYZ720767:UZJ720767 UPD720767:UPN720767 UFH720767:UFR720767 TVL720767:TVV720767 TLP720767:TLZ720767 TBT720767:TCD720767 SRX720767:SSH720767 SIB720767:SIL720767 RYF720767:RYP720767 ROJ720767:ROT720767 REN720767:REX720767 QUR720767:QVB720767 QKV720767:QLF720767 QAZ720767:QBJ720767 PRD720767:PRN720767 PHH720767:PHR720767 OXL720767:OXV720767 ONP720767:ONZ720767 ODT720767:OED720767 NTX720767:NUH720767 NKB720767:NKL720767 NAF720767:NAP720767 MQJ720767:MQT720767 MGN720767:MGX720767 LWR720767:LXB720767 LMV720767:LNF720767 LCZ720767:LDJ720767 KTD720767:KTN720767 KJH720767:KJR720767 JZL720767:JZV720767 JPP720767:JPZ720767 JFT720767:JGD720767 IVX720767:IWH720767 IMB720767:IML720767 ICF720767:ICP720767 HSJ720767:HST720767 HIN720767:HIX720767 GYR720767:GZB720767 GOV720767:GPF720767 GEZ720767:GFJ720767 FVD720767:FVN720767 FLH720767:FLR720767 FBL720767:FBV720767 ERP720767:ERZ720767 EHT720767:EID720767 DXX720767:DYH720767 DOB720767:DOL720767 DEF720767:DEP720767 CUJ720767:CUT720767 CKN720767:CKX720767 CAR720767:CBB720767 BQV720767:BRF720767 BGZ720767:BHJ720767 AXD720767:AXN720767 ANH720767:ANR720767 ADL720767:ADV720767 TP720767:TZ720767 JT720767:KD720767 X720767:AH720767 WWF655231:WWP655231 WMJ655231:WMT655231 WCN655231:WCX655231 VSR655231:VTB655231 VIV655231:VJF655231 UYZ655231:UZJ655231 UPD655231:UPN655231 UFH655231:UFR655231 TVL655231:TVV655231 TLP655231:TLZ655231 TBT655231:TCD655231 SRX655231:SSH655231 SIB655231:SIL655231 RYF655231:RYP655231 ROJ655231:ROT655231 REN655231:REX655231 QUR655231:QVB655231 QKV655231:QLF655231 QAZ655231:QBJ655231 PRD655231:PRN655231 PHH655231:PHR655231 OXL655231:OXV655231 ONP655231:ONZ655231 ODT655231:OED655231 NTX655231:NUH655231 NKB655231:NKL655231 NAF655231:NAP655231 MQJ655231:MQT655231 MGN655231:MGX655231 LWR655231:LXB655231 LMV655231:LNF655231 LCZ655231:LDJ655231 KTD655231:KTN655231 KJH655231:KJR655231 JZL655231:JZV655231 JPP655231:JPZ655231 JFT655231:JGD655231 IVX655231:IWH655231 IMB655231:IML655231 ICF655231:ICP655231 HSJ655231:HST655231 HIN655231:HIX655231 GYR655231:GZB655231 GOV655231:GPF655231 GEZ655231:GFJ655231 FVD655231:FVN655231 FLH655231:FLR655231 FBL655231:FBV655231 ERP655231:ERZ655231 EHT655231:EID655231 DXX655231:DYH655231 DOB655231:DOL655231 DEF655231:DEP655231 CUJ655231:CUT655231 CKN655231:CKX655231 CAR655231:CBB655231 BQV655231:BRF655231 BGZ655231:BHJ655231 AXD655231:AXN655231 ANH655231:ANR655231 ADL655231:ADV655231 TP655231:TZ655231 JT655231:KD655231 X655231:AH655231 WWF589695:WWP589695 WMJ589695:WMT589695 WCN589695:WCX589695 VSR589695:VTB589695 VIV589695:VJF589695 UYZ589695:UZJ589695 UPD589695:UPN589695 UFH589695:UFR589695 TVL589695:TVV589695 TLP589695:TLZ589695 TBT589695:TCD589695 SRX589695:SSH589695 SIB589695:SIL589695 RYF589695:RYP589695 ROJ589695:ROT589695 REN589695:REX589695 QUR589695:QVB589695 QKV589695:QLF589695 QAZ589695:QBJ589695 PRD589695:PRN589695 PHH589695:PHR589695 OXL589695:OXV589695 ONP589695:ONZ589695 ODT589695:OED589695 NTX589695:NUH589695 NKB589695:NKL589695 NAF589695:NAP589695 MQJ589695:MQT589695 MGN589695:MGX589695 LWR589695:LXB589695 LMV589695:LNF589695 LCZ589695:LDJ589695 KTD589695:KTN589695 KJH589695:KJR589695 JZL589695:JZV589695 JPP589695:JPZ589695 JFT589695:JGD589695 IVX589695:IWH589695 IMB589695:IML589695 ICF589695:ICP589695 HSJ589695:HST589695 HIN589695:HIX589695 GYR589695:GZB589695 GOV589695:GPF589695 GEZ589695:GFJ589695 FVD589695:FVN589695 FLH589695:FLR589695 FBL589695:FBV589695 ERP589695:ERZ589695 EHT589695:EID589695 DXX589695:DYH589695 DOB589695:DOL589695 DEF589695:DEP589695 CUJ589695:CUT589695 CKN589695:CKX589695 CAR589695:CBB589695 BQV589695:BRF589695 BGZ589695:BHJ589695 AXD589695:AXN589695 ANH589695:ANR589695 ADL589695:ADV589695 TP589695:TZ589695 JT589695:KD589695 X589695:AH589695 WWF524159:WWP524159 WMJ524159:WMT524159 WCN524159:WCX524159 VSR524159:VTB524159 VIV524159:VJF524159 UYZ524159:UZJ524159 UPD524159:UPN524159 UFH524159:UFR524159 TVL524159:TVV524159 TLP524159:TLZ524159 TBT524159:TCD524159 SRX524159:SSH524159 SIB524159:SIL524159 RYF524159:RYP524159 ROJ524159:ROT524159 REN524159:REX524159 QUR524159:QVB524159 QKV524159:QLF524159 QAZ524159:QBJ524159 PRD524159:PRN524159 PHH524159:PHR524159 OXL524159:OXV524159 ONP524159:ONZ524159 ODT524159:OED524159 NTX524159:NUH524159 NKB524159:NKL524159 NAF524159:NAP524159 MQJ524159:MQT524159 MGN524159:MGX524159 LWR524159:LXB524159 LMV524159:LNF524159 LCZ524159:LDJ524159 KTD524159:KTN524159 KJH524159:KJR524159 JZL524159:JZV524159 JPP524159:JPZ524159 JFT524159:JGD524159 IVX524159:IWH524159 IMB524159:IML524159 ICF524159:ICP524159 HSJ524159:HST524159 HIN524159:HIX524159 GYR524159:GZB524159 GOV524159:GPF524159 GEZ524159:GFJ524159 FVD524159:FVN524159 FLH524159:FLR524159 FBL524159:FBV524159 ERP524159:ERZ524159 EHT524159:EID524159 DXX524159:DYH524159 DOB524159:DOL524159 DEF524159:DEP524159 CUJ524159:CUT524159 CKN524159:CKX524159 CAR524159:CBB524159 BQV524159:BRF524159 BGZ524159:BHJ524159 AXD524159:AXN524159 ANH524159:ANR524159 ADL524159:ADV524159 TP524159:TZ524159 JT524159:KD524159 X524159:AH524159 WWF458623:WWP458623 WMJ458623:WMT458623 WCN458623:WCX458623 VSR458623:VTB458623 VIV458623:VJF458623 UYZ458623:UZJ458623 UPD458623:UPN458623 UFH458623:UFR458623 TVL458623:TVV458623 TLP458623:TLZ458623 TBT458623:TCD458623 SRX458623:SSH458623 SIB458623:SIL458623 RYF458623:RYP458623 ROJ458623:ROT458623 REN458623:REX458623 QUR458623:QVB458623 QKV458623:QLF458623 QAZ458623:QBJ458623 PRD458623:PRN458623 PHH458623:PHR458623 OXL458623:OXV458623 ONP458623:ONZ458623 ODT458623:OED458623 NTX458623:NUH458623 NKB458623:NKL458623 NAF458623:NAP458623 MQJ458623:MQT458623 MGN458623:MGX458623 LWR458623:LXB458623 LMV458623:LNF458623 LCZ458623:LDJ458623 KTD458623:KTN458623 KJH458623:KJR458623 JZL458623:JZV458623 JPP458623:JPZ458623 JFT458623:JGD458623 IVX458623:IWH458623 IMB458623:IML458623 ICF458623:ICP458623 HSJ458623:HST458623 HIN458623:HIX458623 GYR458623:GZB458623 GOV458623:GPF458623 GEZ458623:GFJ458623 FVD458623:FVN458623 FLH458623:FLR458623 FBL458623:FBV458623 ERP458623:ERZ458623 EHT458623:EID458623 DXX458623:DYH458623 DOB458623:DOL458623 DEF458623:DEP458623 CUJ458623:CUT458623 CKN458623:CKX458623 CAR458623:CBB458623 BQV458623:BRF458623 BGZ458623:BHJ458623 AXD458623:AXN458623 ANH458623:ANR458623 ADL458623:ADV458623 TP458623:TZ458623 JT458623:KD458623 X458623:AH458623 WWF393087:WWP393087 WMJ393087:WMT393087 WCN393087:WCX393087 VSR393087:VTB393087 VIV393087:VJF393087 UYZ393087:UZJ393087 UPD393087:UPN393087 UFH393087:UFR393087 TVL393087:TVV393087 TLP393087:TLZ393087 TBT393087:TCD393087 SRX393087:SSH393087 SIB393087:SIL393087 RYF393087:RYP393087 ROJ393087:ROT393087 REN393087:REX393087 QUR393087:QVB393087 QKV393087:QLF393087 QAZ393087:QBJ393087 PRD393087:PRN393087 PHH393087:PHR393087 OXL393087:OXV393087 ONP393087:ONZ393087 ODT393087:OED393087 NTX393087:NUH393087 NKB393087:NKL393087 NAF393087:NAP393087 MQJ393087:MQT393087 MGN393087:MGX393087 LWR393087:LXB393087 LMV393087:LNF393087 LCZ393087:LDJ393087 KTD393087:KTN393087 KJH393087:KJR393087 JZL393087:JZV393087 JPP393087:JPZ393087 JFT393087:JGD393087 IVX393087:IWH393087 IMB393087:IML393087 ICF393087:ICP393087 HSJ393087:HST393087 HIN393087:HIX393087 GYR393087:GZB393087 GOV393087:GPF393087 GEZ393087:GFJ393087 FVD393087:FVN393087 FLH393087:FLR393087 FBL393087:FBV393087 ERP393087:ERZ393087 EHT393087:EID393087 DXX393087:DYH393087 DOB393087:DOL393087 DEF393087:DEP393087 CUJ393087:CUT393087 CKN393087:CKX393087 CAR393087:CBB393087 BQV393087:BRF393087 BGZ393087:BHJ393087 AXD393087:AXN393087 ANH393087:ANR393087 ADL393087:ADV393087 TP393087:TZ393087 JT393087:KD393087 X393087:AH393087 WWF327551:WWP327551 WMJ327551:WMT327551 WCN327551:WCX327551 VSR327551:VTB327551 VIV327551:VJF327551 UYZ327551:UZJ327551 UPD327551:UPN327551 UFH327551:UFR327551 TVL327551:TVV327551 TLP327551:TLZ327551 TBT327551:TCD327551 SRX327551:SSH327551 SIB327551:SIL327551 RYF327551:RYP327551 ROJ327551:ROT327551 REN327551:REX327551 QUR327551:QVB327551 QKV327551:QLF327551 QAZ327551:QBJ327551 PRD327551:PRN327551 PHH327551:PHR327551 OXL327551:OXV327551 ONP327551:ONZ327551 ODT327551:OED327551 NTX327551:NUH327551 NKB327551:NKL327551 NAF327551:NAP327551 MQJ327551:MQT327551 MGN327551:MGX327551 LWR327551:LXB327551 LMV327551:LNF327551 LCZ327551:LDJ327551 KTD327551:KTN327551 KJH327551:KJR327551 JZL327551:JZV327551 JPP327551:JPZ327551 JFT327551:JGD327551 IVX327551:IWH327551 IMB327551:IML327551 ICF327551:ICP327551 HSJ327551:HST327551 HIN327551:HIX327551 GYR327551:GZB327551 GOV327551:GPF327551 GEZ327551:GFJ327551 FVD327551:FVN327551 FLH327551:FLR327551 FBL327551:FBV327551 ERP327551:ERZ327551 EHT327551:EID327551 DXX327551:DYH327551 DOB327551:DOL327551 DEF327551:DEP327551 CUJ327551:CUT327551 CKN327551:CKX327551 CAR327551:CBB327551 BQV327551:BRF327551 BGZ327551:BHJ327551 AXD327551:AXN327551 ANH327551:ANR327551 ADL327551:ADV327551 TP327551:TZ327551 JT327551:KD327551 X327551:AH327551 WWF262015:WWP262015 WMJ262015:WMT262015 WCN262015:WCX262015 VSR262015:VTB262015 VIV262015:VJF262015 UYZ262015:UZJ262015 UPD262015:UPN262015 UFH262015:UFR262015 TVL262015:TVV262015 TLP262015:TLZ262015 TBT262015:TCD262015 SRX262015:SSH262015 SIB262015:SIL262015 RYF262015:RYP262015 ROJ262015:ROT262015 REN262015:REX262015 QUR262015:QVB262015 QKV262015:QLF262015 QAZ262015:QBJ262015 PRD262015:PRN262015 PHH262015:PHR262015 OXL262015:OXV262015 ONP262015:ONZ262015 ODT262015:OED262015 NTX262015:NUH262015 NKB262015:NKL262015 NAF262015:NAP262015 MQJ262015:MQT262015 MGN262015:MGX262015 LWR262015:LXB262015 LMV262015:LNF262015 LCZ262015:LDJ262015 KTD262015:KTN262015 KJH262015:KJR262015 JZL262015:JZV262015 JPP262015:JPZ262015 JFT262015:JGD262015 IVX262015:IWH262015 IMB262015:IML262015 ICF262015:ICP262015 HSJ262015:HST262015 HIN262015:HIX262015 GYR262015:GZB262015 GOV262015:GPF262015 GEZ262015:GFJ262015 FVD262015:FVN262015 FLH262015:FLR262015 FBL262015:FBV262015 ERP262015:ERZ262015 EHT262015:EID262015 DXX262015:DYH262015 DOB262015:DOL262015 DEF262015:DEP262015 CUJ262015:CUT262015 CKN262015:CKX262015 CAR262015:CBB262015 BQV262015:BRF262015 BGZ262015:BHJ262015 AXD262015:AXN262015 ANH262015:ANR262015 ADL262015:ADV262015 TP262015:TZ262015 JT262015:KD262015 X262015:AH262015 WWF196479:WWP196479 WMJ196479:WMT196479 WCN196479:WCX196479 VSR196479:VTB196479 VIV196479:VJF196479 UYZ196479:UZJ196479 UPD196479:UPN196479 UFH196479:UFR196479 TVL196479:TVV196479 TLP196479:TLZ196479 TBT196479:TCD196479 SRX196479:SSH196479 SIB196479:SIL196479 RYF196479:RYP196479 ROJ196479:ROT196479 REN196479:REX196479 QUR196479:QVB196479 QKV196479:QLF196479 QAZ196479:QBJ196479 PRD196479:PRN196479 PHH196479:PHR196479 OXL196479:OXV196479 ONP196479:ONZ196479 ODT196479:OED196479 NTX196479:NUH196479 NKB196479:NKL196479 NAF196479:NAP196479 MQJ196479:MQT196479 MGN196479:MGX196479 LWR196479:LXB196479 LMV196479:LNF196479 LCZ196479:LDJ196479 KTD196479:KTN196479 KJH196479:KJR196479 JZL196479:JZV196479 JPP196479:JPZ196479 JFT196479:JGD196479 IVX196479:IWH196479 IMB196479:IML196479 ICF196479:ICP196479 HSJ196479:HST196479 HIN196479:HIX196479 GYR196479:GZB196479 GOV196479:GPF196479 GEZ196479:GFJ196479 FVD196479:FVN196479 FLH196479:FLR196479 FBL196479:FBV196479 ERP196479:ERZ196479 EHT196479:EID196479 DXX196479:DYH196479 DOB196479:DOL196479 DEF196479:DEP196479 CUJ196479:CUT196479 CKN196479:CKX196479 CAR196479:CBB196479 BQV196479:BRF196479 BGZ196479:BHJ196479 AXD196479:AXN196479 ANH196479:ANR196479 ADL196479:ADV196479 TP196479:TZ196479 JT196479:KD196479 X196479:AH196479 WWF130943:WWP130943 WMJ130943:WMT130943 WCN130943:WCX130943 VSR130943:VTB130943 VIV130943:VJF130943 UYZ130943:UZJ130943 UPD130943:UPN130943 UFH130943:UFR130943 TVL130943:TVV130943 TLP130943:TLZ130943 TBT130943:TCD130943 SRX130943:SSH130943 SIB130943:SIL130943 RYF130943:RYP130943 ROJ130943:ROT130943 REN130943:REX130943 QUR130943:QVB130943 QKV130943:QLF130943 QAZ130943:QBJ130943 PRD130943:PRN130943 PHH130943:PHR130943 OXL130943:OXV130943 ONP130943:ONZ130943 ODT130943:OED130943 NTX130943:NUH130943 NKB130943:NKL130943 NAF130943:NAP130943 MQJ130943:MQT130943 MGN130943:MGX130943 LWR130943:LXB130943 LMV130943:LNF130943 LCZ130943:LDJ130943 KTD130943:KTN130943 KJH130943:KJR130943 JZL130943:JZV130943 JPP130943:JPZ130943 JFT130943:JGD130943 IVX130943:IWH130943 IMB130943:IML130943 ICF130943:ICP130943 HSJ130943:HST130943 HIN130943:HIX130943 GYR130943:GZB130943 GOV130943:GPF130943 GEZ130943:GFJ130943 FVD130943:FVN130943 FLH130943:FLR130943 FBL130943:FBV130943 ERP130943:ERZ130943 EHT130943:EID130943 DXX130943:DYH130943 DOB130943:DOL130943 DEF130943:DEP130943 CUJ130943:CUT130943 CKN130943:CKX130943 CAR130943:CBB130943 BQV130943:BRF130943 BGZ130943:BHJ130943 AXD130943:AXN130943 ANH130943:ANR130943 ADL130943:ADV130943 TP130943:TZ130943 JT130943:KD130943 X130943:AH130943 WWF65407:WWP65407 WMJ65407:WMT65407 WCN65407:WCX65407 VSR65407:VTB65407 VIV65407:VJF65407 UYZ65407:UZJ65407 UPD65407:UPN65407 UFH65407:UFR65407 TVL65407:TVV65407 TLP65407:TLZ65407 TBT65407:TCD65407 SRX65407:SSH65407 SIB65407:SIL65407 RYF65407:RYP65407 ROJ65407:ROT65407 REN65407:REX65407 QUR65407:QVB65407 QKV65407:QLF65407 QAZ65407:QBJ65407 PRD65407:PRN65407 PHH65407:PHR65407 OXL65407:OXV65407 ONP65407:ONZ65407 ODT65407:OED65407 NTX65407:NUH65407 NKB65407:NKL65407 NAF65407:NAP65407 MQJ65407:MQT65407 MGN65407:MGX65407 LWR65407:LXB65407 LMV65407:LNF65407 LCZ65407:LDJ65407 KTD65407:KTN65407 KJH65407:KJR65407 JZL65407:JZV65407 JPP65407:JPZ65407 JFT65407:JGD65407 IVX65407:IWH65407 IMB65407:IML65407 ICF65407:ICP65407 HSJ65407:HST65407 HIN65407:HIX65407 GYR65407:GZB65407 GOV65407:GPF65407 GEZ65407:GFJ65407 FVD65407:FVN65407 FLH65407:FLR65407 FBL65407:FBV65407 ERP65407:ERZ65407 EHT65407:EID65407 DXX65407:DYH65407 DOB65407:DOL65407 DEF65407:DEP65407 CUJ65407:CUT65407 CKN65407:CKX65407 CAR65407:CBB65407 BQV65407:BRF65407 BGZ65407:BHJ65407 AXD65407:AXN65407 ANH65407:ANR65407 ADL65407:ADV65407 TP65407:TZ65407 JT65407:KD65407 X65407:AH65407 WVK982916:WVZ982918 WLO982916:WMD982918 WBS982916:WCH982918 VRW982916:VSL982918 VIA982916:VIP982918 UYE982916:UYT982918 UOI982916:UOX982918 UEM982916:UFB982918 TUQ982916:TVF982918 TKU982916:TLJ982918 TAY982916:TBN982918 SRC982916:SRR982918 SHG982916:SHV982918 RXK982916:RXZ982918 RNO982916:ROD982918 RDS982916:REH982918 QTW982916:QUL982918 QKA982916:QKP982918 QAE982916:QAT982918 PQI982916:PQX982918 PGM982916:PHB982918 OWQ982916:OXF982918 OMU982916:ONJ982918 OCY982916:ODN982918 NTC982916:NTR982918 NJG982916:NJV982918 MZK982916:MZZ982918 MPO982916:MQD982918 MFS982916:MGH982918 LVW982916:LWL982918 LMA982916:LMP982918 LCE982916:LCT982918 KSI982916:KSX982918 KIM982916:KJB982918 JYQ982916:JZF982918 JOU982916:JPJ982918 JEY982916:JFN982918 IVC982916:IVR982918 ILG982916:ILV982918 IBK982916:IBZ982918 HRO982916:HSD982918 HHS982916:HIH982918 GXW982916:GYL982918 GOA982916:GOP982918 GEE982916:GET982918 FUI982916:FUX982918 FKM982916:FLB982918 FAQ982916:FBF982918 EQU982916:ERJ982918 EGY982916:EHN982918 DXC982916:DXR982918 DNG982916:DNV982918 DDK982916:DDZ982918 CTO982916:CUD982918 CJS982916:CKH982918 BZW982916:CAL982918 BQA982916:BQP982918 BGE982916:BGT982918 AWI982916:AWX982918 AMM982916:ANB982918 ACQ982916:ADF982918 SU982916:TJ982918 IY982916:JN982918 C982916:R982918 WVK917380:WVZ917382 WLO917380:WMD917382 WBS917380:WCH917382 VRW917380:VSL917382 VIA917380:VIP917382 UYE917380:UYT917382 UOI917380:UOX917382 UEM917380:UFB917382 TUQ917380:TVF917382 TKU917380:TLJ917382 TAY917380:TBN917382 SRC917380:SRR917382 SHG917380:SHV917382 RXK917380:RXZ917382 RNO917380:ROD917382 RDS917380:REH917382 QTW917380:QUL917382 QKA917380:QKP917382 QAE917380:QAT917382 PQI917380:PQX917382 PGM917380:PHB917382 OWQ917380:OXF917382 OMU917380:ONJ917382 OCY917380:ODN917382 NTC917380:NTR917382 NJG917380:NJV917382 MZK917380:MZZ917382 MPO917380:MQD917382 MFS917380:MGH917382 LVW917380:LWL917382 LMA917380:LMP917382 LCE917380:LCT917382 KSI917380:KSX917382 KIM917380:KJB917382 JYQ917380:JZF917382 JOU917380:JPJ917382 JEY917380:JFN917382 IVC917380:IVR917382 ILG917380:ILV917382 IBK917380:IBZ917382 HRO917380:HSD917382 HHS917380:HIH917382 GXW917380:GYL917382 GOA917380:GOP917382 GEE917380:GET917382 FUI917380:FUX917382 FKM917380:FLB917382 FAQ917380:FBF917382 EQU917380:ERJ917382 EGY917380:EHN917382 DXC917380:DXR917382 DNG917380:DNV917382 DDK917380:DDZ917382 CTO917380:CUD917382 CJS917380:CKH917382 BZW917380:CAL917382 BQA917380:BQP917382 BGE917380:BGT917382 AWI917380:AWX917382 AMM917380:ANB917382 ACQ917380:ADF917382 SU917380:TJ917382 IY917380:JN917382 C917380:R917382 WVK851844:WVZ851846 WLO851844:WMD851846 WBS851844:WCH851846 VRW851844:VSL851846 VIA851844:VIP851846 UYE851844:UYT851846 UOI851844:UOX851846 UEM851844:UFB851846 TUQ851844:TVF851846 TKU851844:TLJ851846 TAY851844:TBN851846 SRC851844:SRR851846 SHG851844:SHV851846 RXK851844:RXZ851846 RNO851844:ROD851846 RDS851844:REH851846 QTW851844:QUL851846 QKA851844:QKP851846 QAE851844:QAT851846 PQI851844:PQX851846 PGM851844:PHB851846 OWQ851844:OXF851846 OMU851844:ONJ851846 OCY851844:ODN851846 NTC851844:NTR851846 NJG851844:NJV851846 MZK851844:MZZ851846 MPO851844:MQD851846 MFS851844:MGH851846 LVW851844:LWL851846 LMA851844:LMP851846 LCE851844:LCT851846 KSI851844:KSX851846 KIM851844:KJB851846 JYQ851844:JZF851846 JOU851844:JPJ851846 JEY851844:JFN851846 IVC851844:IVR851846 ILG851844:ILV851846 IBK851844:IBZ851846 HRO851844:HSD851846 HHS851844:HIH851846 GXW851844:GYL851846 GOA851844:GOP851846 GEE851844:GET851846 FUI851844:FUX851846 FKM851844:FLB851846 FAQ851844:FBF851846 EQU851844:ERJ851846 EGY851844:EHN851846 DXC851844:DXR851846 DNG851844:DNV851846 DDK851844:DDZ851846 CTO851844:CUD851846 CJS851844:CKH851846 BZW851844:CAL851846 BQA851844:BQP851846 BGE851844:BGT851846 AWI851844:AWX851846 AMM851844:ANB851846 ACQ851844:ADF851846 SU851844:TJ851846 IY851844:JN851846 C851844:R851846 WVK786308:WVZ786310 WLO786308:WMD786310 WBS786308:WCH786310 VRW786308:VSL786310 VIA786308:VIP786310 UYE786308:UYT786310 UOI786308:UOX786310 UEM786308:UFB786310 TUQ786308:TVF786310 TKU786308:TLJ786310 TAY786308:TBN786310 SRC786308:SRR786310 SHG786308:SHV786310 RXK786308:RXZ786310 RNO786308:ROD786310 RDS786308:REH786310 QTW786308:QUL786310 QKA786308:QKP786310 QAE786308:QAT786310 PQI786308:PQX786310 PGM786308:PHB786310 OWQ786308:OXF786310 OMU786308:ONJ786310 OCY786308:ODN786310 NTC786308:NTR786310 NJG786308:NJV786310 MZK786308:MZZ786310 MPO786308:MQD786310 MFS786308:MGH786310 LVW786308:LWL786310 LMA786308:LMP786310 LCE786308:LCT786310 KSI786308:KSX786310 KIM786308:KJB786310 JYQ786308:JZF786310 JOU786308:JPJ786310 JEY786308:JFN786310 IVC786308:IVR786310 ILG786308:ILV786310 IBK786308:IBZ786310 HRO786308:HSD786310 HHS786308:HIH786310 GXW786308:GYL786310 GOA786308:GOP786310 GEE786308:GET786310 FUI786308:FUX786310 FKM786308:FLB786310 FAQ786308:FBF786310 EQU786308:ERJ786310 EGY786308:EHN786310 DXC786308:DXR786310 DNG786308:DNV786310 DDK786308:DDZ786310 CTO786308:CUD786310 CJS786308:CKH786310 BZW786308:CAL786310 BQA786308:BQP786310 BGE786308:BGT786310 AWI786308:AWX786310 AMM786308:ANB786310 ACQ786308:ADF786310 SU786308:TJ786310 IY786308:JN786310 C786308:R786310 WVK720772:WVZ720774 WLO720772:WMD720774 WBS720772:WCH720774 VRW720772:VSL720774 VIA720772:VIP720774 UYE720772:UYT720774 UOI720772:UOX720774 UEM720772:UFB720774 TUQ720772:TVF720774 TKU720772:TLJ720774 TAY720772:TBN720774 SRC720772:SRR720774 SHG720772:SHV720774 RXK720772:RXZ720774 RNO720772:ROD720774 RDS720772:REH720774 QTW720772:QUL720774 QKA720772:QKP720774 QAE720772:QAT720774 PQI720772:PQX720774 PGM720772:PHB720774 OWQ720772:OXF720774 OMU720772:ONJ720774 OCY720772:ODN720774 NTC720772:NTR720774 NJG720772:NJV720774 MZK720772:MZZ720774 MPO720772:MQD720774 MFS720772:MGH720774 LVW720772:LWL720774 LMA720772:LMP720774 LCE720772:LCT720774 KSI720772:KSX720774 KIM720772:KJB720774 JYQ720772:JZF720774 JOU720772:JPJ720774 JEY720772:JFN720774 IVC720772:IVR720774 ILG720772:ILV720774 IBK720772:IBZ720774 HRO720772:HSD720774 HHS720772:HIH720774 GXW720772:GYL720774 GOA720772:GOP720774 GEE720772:GET720774 FUI720772:FUX720774 FKM720772:FLB720774 FAQ720772:FBF720774 EQU720772:ERJ720774 EGY720772:EHN720774 DXC720772:DXR720774 DNG720772:DNV720774 DDK720772:DDZ720774 CTO720772:CUD720774 CJS720772:CKH720774 BZW720772:CAL720774 BQA720772:BQP720774 BGE720772:BGT720774 AWI720772:AWX720774 AMM720772:ANB720774 ACQ720772:ADF720774 SU720772:TJ720774 IY720772:JN720774 C720772:R720774 WVK655236:WVZ655238 WLO655236:WMD655238 WBS655236:WCH655238 VRW655236:VSL655238 VIA655236:VIP655238 UYE655236:UYT655238 UOI655236:UOX655238 UEM655236:UFB655238 TUQ655236:TVF655238 TKU655236:TLJ655238 TAY655236:TBN655238 SRC655236:SRR655238 SHG655236:SHV655238 RXK655236:RXZ655238 RNO655236:ROD655238 RDS655236:REH655238 QTW655236:QUL655238 QKA655236:QKP655238 QAE655236:QAT655238 PQI655236:PQX655238 PGM655236:PHB655238 OWQ655236:OXF655238 OMU655236:ONJ655238 OCY655236:ODN655238 NTC655236:NTR655238 NJG655236:NJV655238 MZK655236:MZZ655238 MPO655236:MQD655238 MFS655236:MGH655238 LVW655236:LWL655238 LMA655236:LMP655238 LCE655236:LCT655238 KSI655236:KSX655238 KIM655236:KJB655238 JYQ655236:JZF655238 JOU655236:JPJ655238 JEY655236:JFN655238 IVC655236:IVR655238 ILG655236:ILV655238 IBK655236:IBZ655238 HRO655236:HSD655238 HHS655236:HIH655238 GXW655236:GYL655238 GOA655236:GOP655238 GEE655236:GET655238 FUI655236:FUX655238 FKM655236:FLB655238 FAQ655236:FBF655238 EQU655236:ERJ655238 EGY655236:EHN655238 DXC655236:DXR655238 DNG655236:DNV655238 DDK655236:DDZ655238 CTO655236:CUD655238 CJS655236:CKH655238 BZW655236:CAL655238 BQA655236:BQP655238 BGE655236:BGT655238 AWI655236:AWX655238 AMM655236:ANB655238 ACQ655236:ADF655238 SU655236:TJ655238 IY655236:JN655238 C655236:R655238 WVK589700:WVZ589702 WLO589700:WMD589702 WBS589700:WCH589702 VRW589700:VSL589702 VIA589700:VIP589702 UYE589700:UYT589702 UOI589700:UOX589702 UEM589700:UFB589702 TUQ589700:TVF589702 TKU589700:TLJ589702 TAY589700:TBN589702 SRC589700:SRR589702 SHG589700:SHV589702 RXK589700:RXZ589702 RNO589700:ROD589702 RDS589700:REH589702 QTW589700:QUL589702 QKA589700:QKP589702 QAE589700:QAT589702 PQI589700:PQX589702 PGM589700:PHB589702 OWQ589700:OXF589702 OMU589700:ONJ589702 OCY589700:ODN589702 NTC589700:NTR589702 NJG589700:NJV589702 MZK589700:MZZ589702 MPO589700:MQD589702 MFS589700:MGH589702 LVW589700:LWL589702 LMA589700:LMP589702 LCE589700:LCT589702 KSI589700:KSX589702 KIM589700:KJB589702 JYQ589700:JZF589702 JOU589700:JPJ589702 JEY589700:JFN589702 IVC589700:IVR589702 ILG589700:ILV589702 IBK589700:IBZ589702 HRO589700:HSD589702 HHS589700:HIH589702 GXW589700:GYL589702 GOA589700:GOP589702 GEE589700:GET589702 FUI589700:FUX589702 FKM589700:FLB589702 FAQ589700:FBF589702 EQU589700:ERJ589702 EGY589700:EHN589702 DXC589700:DXR589702 DNG589700:DNV589702 DDK589700:DDZ589702 CTO589700:CUD589702 CJS589700:CKH589702 BZW589700:CAL589702 BQA589700:BQP589702 BGE589700:BGT589702 AWI589700:AWX589702 AMM589700:ANB589702 ACQ589700:ADF589702 SU589700:TJ589702 IY589700:JN589702 C589700:R589702 WVK524164:WVZ524166 WLO524164:WMD524166 WBS524164:WCH524166 VRW524164:VSL524166 VIA524164:VIP524166 UYE524164:UYT524166 UOI524164:UOX524166 UEM524164:UFB524166 TUQ524164:TVF524166 TKU524164:TLJ524166 TAY524164:TBN524166 SRC524164:SRR524166 SHG524164:SHV524166 RXK524164:RXZ524166 RNO524164:ROD524166 RDS524164:REH524166 QTW524164:QUL524166 QKA524164:QKP524166 QAE524164:QAT524166 PQI524164:PQX524166 PGM524164:PHB524166 OWQ524164:OXF524166 OMU524164:ONJ524166 OCY524164:ODN524166 NTC524164:NTR524166 NJG524164:NJV524166 MZK524164:MZZ524166 MPO524164:MQD524166 MFS524164:MGH524166 LVW524164:LWL524166 LMA524164:LMP524166 LCE524164:LCT524166 KSI524164:KSX524166 KIM524164:KJB524166 JYQ524164:JZF524166 JOU524164:JPJ524166 JEY524164:JFN524166 IVC524164:IVR524166 ILG524164:ILV524166 IBK524164:IBZ524166 HRO524164:HSD524166 HHS524164:HIH524166 GXW524164:GYL524166 GOA524164:GOP524166 GEE524164:GET524166 FUI524164:FUX524166 FKM524164:FLB524166 FAQ524164:FBF524166 EQU524164:ERJ524166 EGY524164:EHN524166 DXC524164:DXR524166 DNG524164:DNV524166 DDK524164:DDZ524166 CTO524164:CUD524166 CJS524164:CKH524166 BZW524164:CAL524166 BQA524164:BQP524166 BGE524164:BGT524166 AWI524164:AWX524166 AMM524164:ANB524166 ACQ524164:ADF524166 SU524164:TJ524166 IY524164:JN524166 C524164:R524166 WVK458628:WVZ458630 WLO458628:WMD458630 WBS458628:WCH458630 VRW458628:VSL458630 VIA458628:VIP458630 UYE458628:UYT458630 UOI458628:UOX458630 UEM458628:UFB458630 TUQ458628:TVF458630 TKU458628:TLJ458630 TAY458628:TBN458630 SRC458628:SRR458630 SHG458628:SHV458630 RXK458628:RXZ458630 RNO458628:ROD458630 RDS458628:REH458630 QTW458628:QUL458630 QKA458628:QKP458630 QAE458628:QAT458630 PQI458628:PQX458630 PGM458628:PHB458630 OWQ458628:OXF458630 OMU458628:ONJ458630 OCY458628:ODN458630 NTC458628:NTR458630 NJG458628:NJV458630 MZK458628:MZZ458630 MPO458628:MQD458630 MFS458628:MGH458630 LVW458628:LWL458630 LMA458628:LMP458630 LCE458628:LCT458630 KSI458628:KSX458630 KIM458628:KJB458630 JYQ458628:JZF458630 JOU458628:JPJ458630 JEY458628:JFN458630 IVC458628:IVR458630 ILG458628:ILV458630 IBK458628:IBZ458630 HRO458628:HSD458630 HHS458628:HIH458630 GXW458628:GYL458630 GOA458628:GOP458630 GEE458628:GET458630 FUI458628:FUX458630 FKM458628:FLB458630 FAQ458628:FBF458630 EQU458628:ERJ458630 EGY458628:EHN458630 DXC458628:DXR458630 DNG458628:DNV458630 DDK458628:DDZ458630 CTO458628:CUD458630 CJS458628:CKH458630 BZW458628:CAL458630 BQA458628:BQP458630 BGE458628:BGT458630 AWI458628:AWX458630 AMM458628:ANB458630 ACQ458628:ADF458630 SU458628:TJ458630 IY458628:JN458630 C458628:R458630 WVK393092:WVZ393094 WLO393092:WMD393094 WBS393092:WCH393094 VRW393092:VSL393094 VIA393092:VIP393094 UYE393092:UYT393094 UOI393092:UOX393094 UEM393092:UFB393094 TUQ393092:TVF393094 TKU393092:TLJ393094 TAY393092:TBN393094 SRC393092:SRR393094 SHG393092:SHV393094 RXK393092:RXZ393094 RNO393092:ROD393094 RDS393092:REH393094 QTW393092:QUL393094 QKA393092:QKP393094 QAE393092:QAT393094 PQI393092:PQX393094 PGM393092:PHB393094 OWQ393092:OXF393094 OMU393092:ONJ393094 OCY393092:ODN393094 NTC393092:NTR393094 NJG393092:NJV393094 MZK393092:MZZ393094 MPO393092:MQD393094 MFS393092:MGH393094 LVW393092:LWL393094 LMA393092:LMP393094 LCE393092:LCT393094 KSI393092:KSX393094 KIM393092:KJB393094 JYQ393092:JZF393094 JOU393092:JPJ393094 JEY393092:JFN393094 IVC393092:IVR393094 ILG393092:ILV393094 IBK393092:IBZ393094 HRO393092:HSD393094 HHS393092:HIH393094 GXW393092:GYL393094 GOA393092:GOP393094 GEE393092:GET393094 FUI393092:FUX393094 FKM393092:FLB393094 FAQ393092:FBF393094 EQU393092:ERJ393094 EGY393092:EHN393094 DXC393092:DXR393094 DNG393092:DNV393094 DDK393092:DDZ393094 CTO393092:CUD393094 CJS393092:CKH393094 BZW393092:CAL393094 BQA393092:BQP393094 BGE393092:BGT393094 AWI393092:AWX393094 AMM393092:ANB393094 ACQ393092:ADF393094 SU393092:TJ393094 IY393092:JN393094 C393092:R393094 WVK327556:WVZ327558 WLO327556:WMD327558 WBS327556:WCH327558 VRW327556:VSL327558 VIA327556:VIP327558 UYE327556:UYT327558 UOI327556:UOX327558 UEM327556:UFB327558 TUQ327556:TVF327558 TKU327556:TLJ327558 TAY327556:TBN327558 SRC327556:SRR327558 SHG327556:SHV327558 RXK327556:RXZ327558 RNO327556:ROD327558 RDS327556:REH327558 QTW327556:QUL327558 QKA327556:QKP327558 QAE327556:QAT327558 PQI327556:PQX327558 PGM327556:PHB327558 OWQ327556:OXF327558 OMU327556:ONJ327558 OCY327556:ODN327558 NTC327556:NTR327558 NJG327556:NJV327558 MZK327556:MZZ327558 MPO327556:MQD327558 MFS327556:MGH327558 LVW327556:LWL327558 LMA327556:LMP327558 LCE327556:LCT327558 KSI327556:KSX327558 KIM327556:KJB327558 JYQ327556:JZF327558 JOU327556:JPJ327558 JEY327556:JFN327558 IVC327556:IVR327558 ILG327556:ILV327558 IBK327556:IBZ327558 HRO327556:HSD327558 HHS327556:HIH327558 GXW327556:GYL327558 GOA327556:GOP327558 GEE327556:GET327558 FUI327556:FUX327558 FKM327556:FLB327558 FAQ327556:FBF327558 EQU327556:ERJ327558 EGY327556:EHN327558 DXC327556:DXR327558 DNG327556:DNV327558 DDK327556:DDZ327558 CTO327556:CUD327558 CJS327556:CKH327558 BZW327556:CAL327558 BQA327556:BQP327558 BGE327556:BGT327558 AWI327556:AWX327558 AMM327556:ANB327558 ACQ327556:ADF327558 SU327556:TJ327558 IY327556:JN327558 C327556:R327558 WVK262020:WVZ262022 WLO262020:WMD262022 WBS262020:WCH262022 VRW262020:VSL262022 VIA262020:VIP262022 UYE262020:UYT262022 UOI262020:UOX262022 UEM262020:UFB262022 TUQ262020:TVF262022 TKU262020:TLJ262022 TAY262020:TBN262022 SRC262020:SRR262022 SHG262020:SHV262022 RXK262020:RXZ262022 RNO262020:ROD262022 RDS262020:REH262022 QTW262020:QUL262022 QKA262020:QKP262022 QAE262020:QAT262022 PQI262020:PQX262022 PGM262020:PHB262022 OWQ262020:OXF262022 OMU262020:ONJ262022 OCY262020:ODN262022 NTC262020:NTR262022 NJG262020:NJV262022 MZK262020:MZZ262022 MPO262020:MQD262022 MFS262020:MGH262022 LVW262020:LWL262022 LMA262020:LMP262022 LCE262020:LCT262022 KSI262020:KSX262022 KIM262020:KJB262022 JYQ262020:JZF262022 JOU262020:JPJ262022 JEY262020:JFN262022 IVC262020:IVR262022 ILG262020:ILV262022 IBK262020:IBZ262022 HRO262020:HSD262022 HHS262020:HIH262022 GXW262020:GYL262022 GOA262020:GOP262022 GEE262020:GET262022 FUI262020:FUX262022 FKM262020:FLB262022 FAQ262020:FBF262022 EQU262020:ERJ262022 EGY262020:EHN262022 DXC262020:DXR262022 DNG262020:DNV262022 DDK262020:DDZ262022 CTO262020:CUD262022 CJS262020:CKH262022 BZW262020:CAL262022 BQA262020:BQP262022 BGE262020:BGT262022 AWI262020:AWX262022 AMM262020:ANB262022 ACQ262020:ADF262022 SU262020:TJ262022 IY262020:JN262022 C262020:R262022 WVK196484:WVZ196486 WLO196484:WMD196486 WBS196484:WCH196486 VRW196484:VSL196486 VIA196484:VIP196486 UYE196484:UYT196486 UOI196484:UOX196486 UEM196484:UFB196486 TUQ196484:TVF196486 TKU196484:TLJ196486 TAY196484:TBN196486 SRC196484:SRR196486 SHG196484:SHV196486 RXK196484:RXZ196486 RNO196484:ROD196486 RDS196484:REH196486 QTW196484:QUL196486 QKA196484:QKP196486 QAE196484:QAT196486 PQI196484:PQX196486 PGM196484:PHB196486 OWQ196484:OXF196486 OMU196484:ONJ196486 OCY196484:ODN196486 NTC196484:NTR196486 NJG196484:NJV196486 MZK196484:MZZ196486 MPO196484:MQD196486 MFS196484:MGH196486 LVW196484:LWL196486 LMA196484:LMP196486 LCE196484:LCT196486 KSI196484:KSX196486 KIM196484:KJB196486 JYQ196484:JZF196486 JOU196484:JPJ196486 JEY196484:JFN196486 IVC196484:IVR196486 ILG196484:ILV196486 IBK196484:IBZ196486 HRO196484:HSD196486 HHS196484:HIH196486 GXW196484:GYL196486 GOA196484:GOP196486 GEE196484:GET196486 FUI196484:FUX196486 FKM196484:FLB196486 FAQ196484:FBF196486 EQU196484:ERJ196486 EGY196484:EHN196486 DXC196484:DXR196486 DNG196484:DNV196486 DDK196484:DDZ196486 CTO196484:CUD196486 CJS196484:CKH196486 BZW196484:CAL196486 BQA196484:BQP196486 BGE196484:BGT196486 AWI196484:AWX196486 AMM196484:ANB196486 ACQ196484:ADF196486 SU196484:TJ196486 IY196484:JN196486 C196484:R196486 WVK130948:WVZ130950 WLO130948:WMD130950 WBS130948:WCH130950 VRW130948:VSL130950 VIA130948:VIP130950 UYE130948:UYT130950 UOI130948:UOX130950 UEM130948:UFB130950 TUQ130948:TVF130950 TKU130948:TLJ130950 TAY130948:TBN130950 SRC130948:SRR130950 SHG130948:SHV130950 RXK130948:RXZ130950 RNO130948:ROD130950 RDS130948:REH130950 QTW130948:QUL130950 QKA130948:QKP130950 QAE130948:QAT130950 PQI130948:PQX130950 PGM130948:PHB130950 OWQ130948:OXF130950 OMU130948:ONJ130950 OCY130948:ODN130950 NTC130948:NTR130950 NJG130948:NJV130950 MZK130948:MZZ130950 MPO130948:MQD130950 MFS130948:MGH130950 LVW130948:LWL130950 LMA130948:LMP130950 LCE130948:LCT130950 KSI130948:KSX130950 KIM130948:KJB130950 JYQ130948:JZF130950 JOU130948:JPJ130950 JEY130948:JFN130950 IVC130948:IVR130950 ILG130948:ILV130950 IBK130948:IBZ130950 HRO130948:HSD130950 HHS130948:HIH130950 GXW130948:GYL130950 GOA130948:GOP130950 GEE130948:GET130950 FUI130948:FUX130950 FKM130948:FLB130950 FAQ130948:FBF130950 EQU130948:ERJ130950 EGY130948:EHN130950 DXC130948:DXR130950 DNG130948:DNV130950 DDK130948:DDZ130950 CTO130948:CUD130950 CJS130948:CKH130950 BZW130948:CAL130950 BQA130948:BQP130950 BGE130948:BGT130950 AWI130948:AWX130950 AMM130948:ANB130950 ACQ130948:ADF130950 SU130948:TJ130950 IY130948:JN130950 C130948:R130950 WVK65412:WVZ65414 WLO65412:WMD65414 WBS65412:WCH65414 VRW65412:VSL65414 VIA65412:VIP65414 UYE65412:UYT65414 UOI65412:UOX65414 UEM65412:UFB65414 TUQ65412:TVF65414 TKU65412:TLJ65414 TAY65412:TBN65414 SRC65412:SRR65414 SHG65412:SHV65414 RXK65412:RXZ65414 RNO65412:ROD65414 RDS65412:REH65414 QTW65412:QUL65414 QKA65412:QKP65414 QAE65412:QAT65414 PQI65412:PQX65414 PGM65412:PHB65414 OWQ65412:OXF65414 OMU65412:ONJ65414 OCY65412:ODN65414 NTC65412:NTR65414 NJG65412:NJV65414 MZK65412:MZZ65414 MPO65412:MQD65414 MFS65412:MGH65414 LVW65412:LWL65414 LMA65412:LMP65414 LCE65412:LCT65414 KSI65412:KSX65414 KIM65412:KJB65414 JYQ65412:JZF65414 JOU65412:JPJ65414 JEY65412:JFN65414 IVC65412:IVR65414 ILG65412:ILV65414 IBK65412:IBZ65414 HRO65412:HSD65414 HHS65412:HIH65414 GXW65412:GYL65414 GOA65412:GOP65414 GEE65412:GET65414 FUI65412:FUX65414 FKM65412:FLB65414 FAQ65412:FBF65414 EQU65412:ERJ65414 EGY65412:EHN65414 DXC65412:DXR65414 DNG65412:DNV65414 DDK65412:DDZ65414 CTO65412:CUD65414 CJS65412:CKH65414 BZW65412:CAL65414 BQA65412:BQP65414 BGE65412:BGT65414 AWI65412:AWX65414 AMM65412:ANB65414 ACQ65412:ADF65414 SU65412:TJ65414 IY65412:JN65414 C65412:R65414" xr:uid="{00000000-0002-0000-0300-000001000000}">
      <formula1>#REF!</formula1>
    </dataValidation>
    <dataValidation type="list" allowBlank="1" showInputMessage="1" showErrorMessage="1" sqref="AG17 KC16 TY16 ADU16 ANQ16 AXM16 BHI16 BRE16 CBA16 CKW16 CUS16 DEO16 DOK16 DYG16 EIC16 ERY16 FBU16 FLQ16 FVM16 GFI16 GPE16 GZA16 HIW16 HSS16 ICO16 IMK16 IWG16 JGC16 JPY16 JZU16 KJQ16 KTM16 LDI16 LNE16 LXA16 MGW16 MQS16 NAO16 NKK16 NUG16 OEC16 ONY16 OXU16 PHQ16 PRM16 QBI16 QLE16 QVA16 REW16 ROS16 RYO16 SIK16 SSG16 TCC16 TLY16 TVU16 UFQ16 UPM16 UZI16 VJE16 VTA16 WCW16 WMS16 WWO16 AG65359 KC65359 TY65359 ADU65359 ANQ65359 AXM65359 BHI65359 BRE65359 CBA65359 CKW65359 CUS65359 DEO65359 DOK65359 DYG65359 EIC65359 ERY65359 FBU65359 FLQ65359 FVM65359 GFI65359 GPE65359 GZA65359 HIW65359 HSS65359 ICO65359 IMK65359 IWG65359 JGC65359 JPY65359 JZU65359 KJQ65359 KTM65359 LDI65359 LNE65359 LXA65359 MGW65359 MQS65359 NAO65359 NKK65359 NUG65359 OEC65359 ONY65359 OXU65359 PHQ65359 PRM65359 QBI65359 QLE65359 QVA65359 REW65359 ROS65359 RYO65359 SIK65359 SSG65359 TCC65359 TLY65359 TVU65359 UFQ65359 UPM65359 UZI65359 VJE65359 VTA65359 WCW65359 WMS65359 WWO65359 AG130895 KC130895 TY130895 ADU130895 ANQ130895 AXM130895 BHI130895 BRE130895 CBA130895 CKW130895 CUS130895 DEO130895 DOK130895 DYG130895 EIC130895 ERY130895 FBU130895 FLQ130895 FVM130895 GFI130895 GPE130895 GZA130895 HIW130895 HSS130895 ICO130895 IMK130895 IWG130895 JGC130895 JPY130895 JZU130895 KJQ130895 KTM130895 LDI130895 LNE130895 LXA130895 MGW130895 MQS130895 NAO130895 NKK130895 NUG130895 OEC130895 ONY130895 OXU130895 PHQ130895 PRM130895 QBI130895 QLE130895 QVA130895 REW130895 ROS130895 RYO130895 SIK130895 SSG130895 TCC130895 TLY130895 TVU130895 UFQ130895 UPM130895 UZI130895 VJE130895 VTA130895 WCW130895 WMS130895 WWO130895 AG196431 KC196431 TY196431 ADU196431 ANQ196431 AXM196431 BHI196431 BRE196431 CBA196431 CKW196431 CUS196431 DEO196431 DOK196431 DYG196431 EIC196431 ERY196431 FBU196431 FLQ196431 FVM196431 GFI196431 GPE196431 GZA196431 HIW196431 HSS196431 ICO196431 IMK196431 IWG196431 JGC196431 JPY196431 JZU196431 KJQ196431 KTM196431 LDI196431 LNE196431 LXA196431 MGW196431 MQS196431 NAO196431 NKK196431 NUG196431 OEC196431 ONY196431 OXU196431 PHQ196431 PRM196431 QBI196431 QLE196431 QVA196431 REW196431 ROS196431 RYO196431 SIK196431 SSG196431 TCC196431 TLY196431 TVU196431 UFQ196431 UPM196431 UZI196431 VJE196431 VTA196431 WCW196431 WMS196431 WWO196431 AG261967 KC261967 TY261967 ADU261967 ANQ261967 AXM261967 BHI261967 BRE261967 CBA261967 CKW261967 CUS261967 DEO261967 DOK261967 DYG261967 EIC261967 ERY261967 FBU261967 FLQ261967 FVM261967 GFI261967 GPE261967 GZA261967 HIW261967 HSS261967 ICO261967 IMK261967 IWG261967 JGC261967 JPY261967 JZU261967 KJQ261967 KTM261967 LDI261967 LNE261967 LXA261967 MGW261967 MQS261967 NAO261967 NKK261967 NUG261967 OEC261967 ONY261967 OXU261967 PHQ261967 PRM261967 QBI261967 QLE261967 QVA261967 REW261967 ROS261967 RYO261967 SIK261967 SSG261967 TCC261967 TLY261967 TVU261967 UFQ261967 UPM261967 UZI261967 VJE261967 VTA261967 WCW261967 WMS261967 WWO261967 AG327503 KC327503 TY327503 ADU327503 ANQ327503 AXM327503 BHI327503 BRE327503 CBA327503 CKW327503 CUS327503 DEO327503 DOK327503 DYG327503 EIC327503 ERY327503 FBU327503 FLQ327503 FVM327503 GFI327503 GPE327503 GZA327503 HIW327503 HSS327503 ICO327503 IMK327503 IWG327503 JGC327503 JPY327503 JZU327503 KJQ327503 KTM327503 LDI327503 LNE327503 LXA327503 MGW327503 MQS327503 NAO327503 NKK327503 NUG327503 OEC327503 ONY327503 OXU327503 PHQ327503 PRM327503 QBI327503 QLE327503 QVA327503 REW327503 ROS327503 RYO327503 SIK327503 SSG327503 TCC327503 TLY327503 TVU327503 UFQ327503 UPM327503 UZI327503 VJE327503 VTA327503 WCW327503 WMS327503 WWO327503 AG393039 KC393039 TY393039 ADU393039 ANQ393039 AXM393039 BHI393039 BRE393039 CBA393039 CKW393039 CUS393039 DEO393039 DOK393039 DYG393039 EIC393039 ERY393039 FBU393039 FLQ393039 FVM393039 GFI393039 GPE393039 GZA393039 HIW393039 HSS393039 ICO393039 IMK393039 IWG393039 JGC393039 JPY393039 JZU393039 KJQ393039 KTM393039 LDI393039 LNE393039 LXA393039 MGW393039 MQS393039 NAO393039 NKK393039 NUG393039 OEC393039 ONY393039 OXU393039 PHQ393039 PRM393039 QBI393039 QLE393039 QVA393039 REW393039 ROS393039 RYO393039 SIK393039 SSG393039 TCC393039 TLY393039 TVU393039 UFQ393039 UPM393039 UZI393039 VJE393039 VTA393039 WCW393039 WMS393039 WWO393039 AG458575 KC458575 TY458575 ADU458575 ANQ458575 AXM458575 BHI458575 BRE458575 CBA458575 CKW458575 CUS458575 DEO458575 DOK458575 DYG458575 EIC458575 ERY458575 FBU458575 FLQ458575 FVM458575 GFI458575 GPE458575 GZA458575 HIW458575 HSS458575 ICO458575 IMK458575 IWG458575 JGC458575 JPY458575 JZU458575 KJQ458575 KTM458575 LDI458575 LNE458575 LXA458575 MGW458575 MQS458575 NAO458575 NKK458575 NUG458575 OEC458575 ONY458575 OXU458575 PHQ458575 PRM458575 QBI458575 QLE458575 QVA458575 REW458575 ROS458575 RYO458575 SIK458575 SSG458575 TCC458575 TLY458575 TVU458575 UFQ458575 UPM458575 UZI458575 VJE458575 VTA458575 WCW458575 WMS458575 WWO458575 AG524111 KC524111 TY524111 ADU524111 ANQ524111 AXM524111 BHI524111 BRE524111 CBA524111 CKW524111 CUS524111 DEO524111 DOK524111 DYG524111 EIC524111 ERY524111 FBU524111 FLQ524111 FVM524111 GFI524111 GPE524111 GZA524111 HIW524111 HSS524111 ICO524111 IMK524111 IWG524111 JGC524111 JPY524111 JZU524111 KJQ524111 KTM524111 LDI524111 LNE524111 LXA524111 MGW524111 MQS524111 NAO524111 NKK524111 NUG524111 OEC524111 ONY524111 OXU524111 PHQ524111 PRM524111 QBI524111 QLE524111 QVA524111 REW524111 ROS524111 RYO524111 SIK524111 SSG524111 TCC524111 TLY524111 TVU524111 UFQ524111 UPM524111 UZI524111 VJE524111 VTA524111 WCW524111 WMS524111 WWO524111 AG589647 KC589647 TY589647 ADU589647 ANQ589647 AXM589647 BHI589647 BRE589647 CBA589647 CKW589647 CUS589647 DEO589647 DOK589647 DYG589647 EIC589647 ERY589647 FBU589647 FLQ589647 FVM589647 GFI589647 GPE589647 GZA589647 HIW589647 HSS589647 ICO589647 IMK589647 IWG589647 JGC589647 JPY589647 JZU589647 KJQ589647 KTM589647 LDI589647 LNE589647 LXA589647 MGW589647 MQS589647 NAO589647 NKK589647 NUG589647 OEC589647 ONY589647 OXU589647 PHQ589647 PRM589647 QBI589647 QLE589647 QVA589647 REW589647 ROS589647 RYO589647 SIK589647 SSG589647 TCC589647 TLY589647 TVU589647 UFQ589647 UPM589647 UZI589647 VJE589647 VTA589647 WCW589647 WMS589647 WWO589647 AG655183 KC655183 TY655183 ADU655183 ANQ655183 AXM655183 BHI655183 BRE655183 CBA655183 CKW655183 CUS655183 DEO655183 DOK655183 DYG655183 EIC655183 ERY655183 FBU655183 FLQ655183 FVM655183 GFI655183 GPE655183 GZA655183 HIW655183 HSS655183 ICO655183 IMK655183 IWG655183 JGC655183 JPY655183 JZU655183 KJQ655183 KTM655183 LDI655183 LNE655183 LXA655183 MGW655183 MQS655183 NAO655183 NKK655183 NUG655183 OEC655183 ONY655183 OXU655183 PHQ655183 PRM655183 QBI655183 QLE655183 QVA655183 REW655183 ROS655183 RYO655183 SIK655183 SSG655183 TCC655183 TLY655183 TVU655183 UFQ655183 UPM655183 UZI655183 VJE655183 VTA655183 WCW655183 WMS655183 WWO655183 AG720719 KC720719 TY720719 ADU720719 ANQ720719 AXM720719 BHI720719 BRE720719 CBA720719 CKW720719 CUS720719 DEO720719 DOK720719 DYG720719 EIC720719 ERY720719 FBU720719 FLQ720719 FVM720719 GFI720719 GPE720719 GZA720719 HIW720719 HSS720719 ICO720719 IMK720719 IWG720719 JGC720719 JPY720719 JZU720719 KJQ720719 KTM720719 LDI720719 LNE720719 LXA720719 MGW720719 MQS720719 NAO720719 NKK720719 NUG720719 OEC720719 ONY720719 OXU720719 PHQ720719 PRM720719 QBI720719 QLE720719 QVA720719 REW720719 ROS720719 RYO720719 SIK720719 SSG720719 TCC720719 TLY720719 TVU720719 UFQ720719 UPM720719 UZI720719 VJE720719 VTA720719 WCW720719 WMS720719 WWO720719 AG786255 KC786255 TY786255 ADU786255 ANQ786255 AXM786255 BHI786255 BRE786255 CBA786255 CKW786255 CUS786255 DEO786255 DOK786255 DYG786255 EIC786255 ERY786255 FBU786255 FLQ786255 FVM786255 GFI786255 GPE786255 GZA786255 HIW786255 HSS786255 ICO786255 IMK786255 IWG786255 JGC786255 JPY786255 JZU786255 KJQ786255 KTM786255 LDI786255 LNE786255 LXA786255 MGW786255 MQS786255 NAO786255 NKK786255 NUG786255 OEC786255 ONY786255 OXU786255 PHQ786255 PRM786255 QBI786255 QLE786255 QVA786255 REW786255 ROS786255 RYO786255 SIK786255 SSG786255 TCC786255 TLY786255 TVU786255 UFQ786255 UPM786255 UZI786255 VJE786255 VTA786255 WCW786255 WMS786255 WWO786255 AG851791 KC851791 TY851791 ADU851791 ANQ851791 AXM851791 BHI851791 BRE851791 CBA851791 CKW851791 CUS851791 DEO851791 DOK851791 DYG851791 EIC851791 ERY851791 FBU851791 FLQ851791 FVM851791 GFI851791 GPE851791 GZA851791 HIW851791 HSS851791 ICO851791 IMK851791 IWG851791 JGC851791 JPY851791 JZU851791 KJQ851791 KTM851791 LDI851791 LNE851791 LXA851791 MGW851791 MQS851791 NAO851791 NKK851791 NUG851791 OEC851791 ONY851791 OXU851791 PHQ851791 PRM851791 QBI851791 QLE851791 QVA851791 REW851791 ROS851791 RYO851791 SIK851791 SSG851791 TCC851791 TLY851791 TVU851791 UFQ851791 UPM851791 UZI851791 VJE851791 VTA851791 WCW851791 WMS851791 WWO851791 AG917327 KC917327 TY917327 ADU917327 ANQ917327 AXM917327 BHI917327 BRE917327 CBA917327 CKW917327 CUS917327 DEO917327 DOK917327 DYG917327 EIC917327 ERY917327 FBU917327 FLQ917327 FVM917327 GFI917327 GPE917327 GZA917327 HIW917327 HSS917327 ICO917327 IMK917327 IWG917327 JGC917327 JPY917327 JZU917327 KJQ917327 KTM917327 LDI917327 LNE917327 LXA917327 MGW917327 MQS917327 NAO917327 NKK917327 NUG917327 OEC917327 ONY917327 OXU917327 PHQ917327 PRM917327 QBI917327 QLE917327 QVA917327 REW917327 ROS917327 RYO917327 SIK917327 SSG917327 TCC917327 TLY917327 TVU917327 UFQ917327 UPM917327 UZI917327 VJE917327 VTA917327 WCW917327 WMS917327 WWO917327 AG982863 KC982863 TY982863 ADU982863 ANQ982863 AXM982863 BHI982863 BRE982863 CBA982863 CKW982863 CUS982863 DEO982863 DOK982863 DYG982863 EIC982863 ERY982863 FBU982863 FLQ982863 FVM982863 GFI982863 GPE982863 GZA982863 HIW982863 HSS982863 ICO982863 IMK982863 IWG982863 JGC982863 JPY982863 JZU982863 KJQ982863 KTM982863 LDI982863 LNE982863 LXA982863 MGW982863 MQS982863 NAO982863 NKK982863 NUG982863 OEC982863 ONY982863 OXU982863 PHQ982863 PRM982863 QBI982863 QLE982863 QVA982863 REW982863 ROS982863 RYO982863 SIK982863 SSG982863 TCC982863 TLY982863 TVU982863 UFQ982863 UPM982863 UZI982863 VJE982863 VTA982863 WCW982863 WMS982863 WWO982863" xr:uid="{00000000-0002-0000-0300-000005000000}">
      <formula1>$F$83:$F$86</formula1>
    </dataValidation>
    <dataValidation type="list" allowBlank="1" showInputMessage="1" showErrorMessage="1" sqref="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367 JH65367 TD65367 ACZ65367 AMV65367 AWR65367 BGN65367 BQJ65367 CAF65367 CKB65367 CTX65367 DDT65367 DNP65367 DXL65367 EHH65367 ERD65367 FAZ65367 FKV65367 FUR65367 GEN65367 GOJ65367 GYF65367 HIB65367 HRX65367 IBT65367 ILP65367 IVL65367 JFH65367 JPD65367 JYZ65367 KIV65367 KSR65367 LCN65367 LMJ65367 LWF65367 MGB65367 MPX65367 MZT65367 NJP65367 NTL65367 ODH65367 OND65367 OWZ65367 PGV65367 PQR65367 QAN65367 QKJ65367 QUF65367 REB65367 RNX65367 RXT65367 SHP65367 SRL65367 TBH65367 TLD65367 TUZ65367 UEV65367 UOR65367 UYN65367 VIJ65367 VSF65367 WCB65367 WLX65367 WVT65367 L130903 JH130903 TD130903 ACZ130903 AMV130903 AWR130903 BGN130903 BQJ130903 CAF130903 CKB130903 CTX130903 DDT130903 DNP130903 DXL130903 EHH130903 ERD130903 FAZ130903 FKV130903 FUR130903 GEN130903 GOJ130903 GYF130903 HIB130903 HRX130903 IBT130903 ILP130903 IVL130903 JFH130903 JPD130903 JYZ130903 KIV130903 KSR130903 LCN130903 LMJ130903 LWF130903 MGB130903 MPX130903 MZT130903 NJP130903 NTL130903 ODH130903 OND130903 OWZ130903 PGV130903 PQR130903 QAN130903 QKJ130903 QUF130903 REB130903 RNX130903 RXT130903 SHP130903 SRL130903 TBH130903 TLD130903 TUZ130903 UEV130903 UOR130903 UYN130903 VIJ130903 VSF130903 WCB130903 WLX130903 WVT130903 L196439 JH196439 TD196439 ACZ196439 AMV196439 AWR196439 BGN196439 BQJ196439 CAF196439 CKB196439 CTX196439 DDT196439 DNP196439 DXL196439 EHH196439 ERD196439 FAZ196439 FKV196439 FUR196439 GEN196439 GOJ196439 GYF196439 HIB196439 HRX196439 IBT196439 ILP196439 IVL196439 JFH196439 JPD196439 JYZ196439 KIV196439 KSR196439 LCN196439 LMJ196439 LWF196439 MGB196439 MPX196439 MZT196439 NJP196439 NTL196439 ODH196439 OND196439 OWZ196439 PGV196439 PQR196439 QAN196439 QKJ196439 QUF196439 REB196439 RNX196439 RXT196439 SHP196439 SRL196439 TBH196439 TLD196439 TUZ196439 UEV196439 UOR196439 UYN196439 VIJ196439 VSF196439 WCB196439 WLX196439 WVT196439 L261975 JH261975 TD261975 ACZ261975 AMV261975 AWR261975 BGN261975 BQJ261975 CAF261975 CKB261975 CTX261975 DDT261975 DNP261975 DXL261975 EHH261975 ERD261975 FAZ261975 FKV261975 FUR261975 GEN261975 GOJ261975 GYF261975 HIB261975 HRX261975 IBT261975 ILP261975 IVL261975 JFH261975 JPD261975 JYZ261975 KIV261975 KSR261975 LCN261975 LMJ261975 LWF261975 MGB261975 MPX261975 MZT261975 NJP261975 NTL261975 ODH261975 OND261975 OWZ261975 PGV261975 PQR261975 QAN261975 QKJ261975 QUF261975 REB261975 RNX261975 RXT261975 SHP261975 SRL261975 TBH261975 TLD261975 TUZ261975 UEV261975 UOR261975 UYN261975 VIJ261975 VSF261975 WCB261975 WLX261975 WVT261975 L327511 JH327511 TD327511 ACZ327511 AMV327511 AWR327511 BGN327511 BQJ327511 CAF327511 CKB327511 CTX327511 DDT327511 DNP327511 DXL327511 EHH327511 ERD327511 FAZ327511 FKV327511 FUR327511 GEN327511 GOJ327511 GYF327511 HIB327511 HRX327511 IBT327511 ILP327511 IVL327511 JFH327511 JPD327511 JYZ327511 KIV327511 KSR327511 LCN327511 LMJ327511 LWF327511 MGB327511 MPX327511 MZT327511 NJP327511 NTL327511 ODH327511 OND327511 OWZ327511 PGV327511 PQR327511 QAN327511 QKJ327511 QUF327511 REB327511 RNX327511 RXT327511 SHP327511 SRL327511 TBH327511 TLD327511 TUZ327511 UEV327511 UOR327511 UYN327511 VIJ327511 VSF327511 WCB327511 WLX327511 WVT327511 L393047 JH393047 TD393047 ACZ393047 AMV393047 AWR393047 BGN393047 BQJ393047 CAF393047 CKB393047 CTX393047 DDT393047 DNP393047 DXL393047 EHH393047 ERD393047 FAZ393047 FKV393047 FUR393047 GEN393047 GOJ393047 GYF393047 HIB393047 HRX393047 IBT393047 ILP393047 IVL393047 JFH393047 JPD393047 JYZ393047 KIV393047 KSR393047 LCN393047 LMJ393047 LWF393047 MGB393047 MPX393047 MZT393047 NJP393047 NTL393047 ODH393047 OND393047 OWZ393047 PGV393047 PQR393047 QAN393047 QKJ393047 QUF393047 REB393047 RNX393047 RXT393047 SHP393047 SRL393047 TBH393047 TLD393047 TUZ393047 UEV393047 UOR393047 UYN393047 VIJ393047 VSF393047 WCB393047 WLX393047 WVT393047 L458583 JH458583 TD458583 ACZ458583 AMV458583 AWR458583 BGN458583 BQJ458583 CAF458583 CKB458583 CTX458583 DDT458583 DNP458583 DXL458583 EHH458583 ERD458583 FAZ458583 FKV458583 FUR458583 GEN458583 GOJ458583 GYF458583 HIB458583 HRX458583 IBT458583 ILP458583 IVL458583 JFH458583 JPD458583 JYZ458583 KIV458583 KSR458583 LCN458583 LMJ458583 LWF458583 MGB458583 MPX458583 MZT458583 NJP458583 NTL458583 ODH458583 OND458583 OWZ458583 PGV458583 PQR458583 QAN458583 QKJ458583 QUF458583 REB458583 RNX458583 RXT458583 SHP458583 SRL458583 TBH458583 TLD458583 TUZ458583 UEV458583 UOR458583 UYN458583 VIJ458583 VSF458583 WCB458583 WLX458583 WVT458583 L524119 JH524119 TD524119 ACZ524119 AMV524119 AWR524119 BGN524119 BQJ524119 CAF524119 CKB524119 CTX524119 DDT524119 DNP524119 DXL524119 EHH524119 ERD524119 FAZ524119 FKV524119 FUR524119 GEN524119 GOJ524119 GYF524119 HIB524119 HRX524119 IBT524119 ILP524119 IVL524119 JFH524119 JPD524119 JYZ524119 KIV524119 KSR524119 LCN524119 LMJ524119 LWF524119 MGB524119 MPX524119 MZT524119 NJP524119 NTL524119 ODH524119 OND524119 OWZ524119 PGV524119 PQR524119 QAN524119 QKJ524119 QUF524119 REB524119 RNX524119 RXT524119 SHP524119 SRL524119 TBH524119 TLD524119 TUZ524119 UEV524119 UOR524119 UYN524119 VIJ524119 VSF524119 WCB524119 WLX524119 WVT524119 L589655 JH589655 TD589655 ACZ589655 AMV589655 AWR589655 BGN589655 BQJ589655 CAF589655 CKB589655 CTX589655 DDT589655 DNP589655 DXL589655 EHH589655 ERD589655 FAZ589655 FKV589655 FUR589655 GEN589655 GOJ589655 GYF589655 HIB589655 HRX589655 IBT589655 ILP589655 IVL589655 JFH589655 JPD589655 JYZ589655 KIV589655 KSR589655 LCN589655 LMJ589655 LWF589655 MGB589655 MPX589655 MZT589655 NJP589655 NTL589655 ODH589655 OND589655 OWZ589655 PGV589655 PQR589655 QAN589655 QKJ589655 QUF589655 REB589655 RNX589655 RXT589655 SHP589655 SRL589655 TBH589655 TLD589655 TUZ589655 UEV589655 UOR589655 UYN589655 VIJ589655 VSF589655 WCB589655 WLX589655 WVT589655 L655191 JH655191 TD655191 ACZ655191 AMV655191 AWR655191 BGN655191 BQJ655191 CAF655191 CKB655191 CTX655191 DDT655191 DNP655191 DXL655191 EHH655191 ERD655191 FAZ655191 FKV655191 FUR655191 GEN655191 GOJ655191 GYF655191 HIB655191 HRX655191 IBT655191 ILP655191 IVL655191 JFH655191 JPD655191 JYZ655191 KIV655191 KSR655191 LCN655191 LMJ655191 LWF655191 MGB655191 MPX655191 MZT655191 NJP655191 NTL655191 ODH655191 OND655191 OWZ655191 PGV655191 PQR655191 QAN655191 QKJ655191 QUF655191 REB655191 RNX655191 RXT655191 SHP655191 SRL655191 TBH655191 TLD655191 TUZ655191 UEV655191 UOR655191 UYN655191 VIJ655191 VSF655191 WCB655191 WLX655191 WVT655191 L720727 JH720727 TD720727 ACZ720727 AMV720727 AWR720727 BGN720727 BQJ720727 CAF720727 CKB720727 CTX720727 DDT720727 DNP720727 DXL720727 EHH720727 ERD720727 FAZ720727 FKV720727 FUR720727 GEN720727 GOJ720727 GYF720727 HIB720727 HRX720727 IBT720727 ILP720727 IVL720727 JFH720727 JPD720727 JYZ720727 KIV720727 KSR720727 LCN720727 LMJ720727 LWF720727 MGB720727 MPX720727 MZT720727 NJP720727 NTL720727 ODH720727 OND720727 OWZ720727 PGV720727 PQR720727 QAN720727 QKJ720727 QUF720727 REB720727 RNX720727 RXT720727 SHP720727 SRL720727 TBH720727 TLD720727 TUZ720727 UEV720727 UOR720727 UYN720727 VIJ720727 VSF720727 WCB720727 WLX720727 WVT720727 L786263 JH786263 TD786263 ACZ786263 AMV786263 AWR786263 BGN786263 BQJ786263 CAF786263 CKB786263 CTX786263 DDT786263 DNP786263 DXL786263 EHH786263 ERD786263 FAZ786263 FKV786263 FUR786263 GEN786263 GOJ786263 GYF786263 HIB786263 HRX786263 IBT786263 ILP786263 IVL786263 JFH786263 JPD786263 JYZ786263 KIV786263 KSR786263 LCN786263 LMJ786263 LWF786263 MGB786263 MPX786263 MZT786263 NJP786263 NTL786263 ODH786263 OND786263 OWZ786263 PGV786263 PQR786263 QAN786263 QKJ786263 QUF786263 REB786263 RNX786263 RXT786263 SHP786263 SRL786263 TBH786263 TLD786263 TUZ786263 UEV786263 UOR786263 UYN786263 VIJ786263 VSF786263 WCB786263 WLX786263 WVT786263 L851799 JH851799 TD851799 ACZ851799 AMV851799 AWR851799 BGN851799 BQJ851799 CAF851799 CKB851799 CTX851799 DDT851799 DNP851799 DXL851799 EHH851799 ERD851799 FAZ851799 FKV851799 FUR851799 GEN851799 GOJ851799 GYF851799 HIB851799 HRX851799 IBT851799 ILP851799 IVL851799 JFH851799 JPD851799 JYZ851799 KIV851799 KSR851799 LCN851799 LMJ851799 LWF851799 MGB851799 MPX851799 MZT851799 NJP851799 NTL851799 ODH851799 OND851799 OWZ851799 PGV851799 PQR851799 QAN851799 QKJ851799 QUF851799 REB851799 RNX851799 RXT851799 SHP851799 SRL851799 TBH851799 TLD851799 TUZ851799 UEV851799 UOR851799 UYN851799 VIJ851799 VSF851799 WCB851799 WLX851799 WVT851799 L917335 JH917335 TD917335 ACZ917335 AMV917335 AWR917335 BGN917335 BQJ917335 CAF917335 CKB917335 CTX917335 DDT917335 DNP917335 DXL917335 EHH917335 ERD917335 FAZ917335 FKV917335 FUR917335 GEN917335 GOJ917335 GYF917335 HIB917335 HRX917335 IBT917335 ILP917335 IVL917335 JFH917335 JPD917335 JYZ917335 KIV917335 KSR917335 LCN917335 LMJ917335 LWF917335 MGB917335 MPX917335 MZT917335 NJP917335 NTL917335 ODH917335 OND917335 OWZ917335 PGV917335 PQR917335 QAN917335 QKJ917335 QUF917335 REB917335 RNX917335 RXT917335 SHP917335 SRL917335 TBH917335 TLD917335 TUZ917335 UEV917335 UOR917335 UYN917335 VIJ917335 VSF917335 WCB917335 WLX917335 WVT917335 L982871 JH982871 TD982871 ACZ982871 AMV982871 AWR982871 BGN982871 BQJ982871 CAF982871 CKB982871 CTX982871 DDT982871 DNP982871 DXL982871 EHH982871 ERD982871 FAZ982871 FKV982871 FUR982871 GEN982871 GOJ982871 GYF982871 HIB982871 HRX982871 IBT982871 ILP982871 IVL982871 JFH982871 JPD982871 JYZ982871 KIV982871 KSR982871 LCN982871 LMJ982871 LWF982871 MGB982871 MPX982871 MZT982871 NJP982871 NTL982871 ODH982871 OND982871 OWZ982871 PGV982871 PQR982871 QAN982871 QKJ982871 QUF982871 REB982871 RNX982871 RXT982871 SHP982871 SRL982871 TBH982871 TLD982871 TUZ982871 UEV982871 UOR982871 UYN982871 VIJ982871 VSF982871 WCB982871 WLX982871 WVT982871 R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65367 JN65367 TJ65367 ADF65367 ANB65367 AWX65367 BGT65367 BQP65367 CAL65367 CKH65367 CUD65367 DDZ65367 DNV65367 DXR65367 EHN65367 ERJ65367 FBF65367 FLB65367 FUX65367 GET65367 GOP65367 GYL65367 HIH65367 HSD65367 IBZ65367 ILV65367 IVR65367 JFN65367 JPJ65367 JZF65367 KJB65367 KSX65367 LCT65367 LMP65367 LWL65367 MGH65367 MQD65367 MZZ65367 NJV65367 NTR65367 ODN65367 ONJ65367 OXF65367 PHB65367 PQX65367 QAT65367 QKP65367 QUL65367 REH65367 ROD65367 RXZ65367 SHV65367 SRR65367 TBN65367 TLJ65367 TVF65367 UFB65367 UOX65367 UYT65367 VIP65367 VSL65367 WCH65367 WMD65367 WVZ65367 R130903 JN130903 TJ130903 ADF130903 ANB130903 AWX130903 BGT130903 BQP130903 CAL130903 CKH130903 CUD130903 DDZ130903 DNV130903 DXR130903 EHN130903 ERJ130903 FBF130903 FLB130903 FUX130903 GET130903 GOP130903 GYL130903 HIH130903 HSD130903 IBZ130903 ILV130903 IVR130903 JFN130903 JPJ130903 JZF130903 KJB130903 KSX130903 LCT130903 LMP130903 LWL130903 MGH130903 MQD130903 MZZ130903 NJV130903 NTR130903 ODN130903 ONJ130903 OXF130903 PHB130903 PQX130903 QAT130903 QKP130903 QUL130903 REH130903 ROD130903 RXZ130903 SHV130903 SRR130903 TBN130903 TLJ130903 TVF130903 UFB130903 UOX130903 UYT130903 VIP130903 VSL130903 WCH130903 WMD130903 WVZ130903 R196439 JN196439 TJ196439 ADF196439 ANB196439 AWX196439 BGT196439 BQP196439 CAL196439 CKH196439 CUD196439 DDZ196439 DNV196439 DXR196439 EHN196439 ERJ196439 FBF196439 FLB196439 FUX196439 GET196439 GOP196439 GYL196439 HIH196439 HSD196439 IBZ196439 ILV196439 IVR196439 JFN196439 JPJ196439 JZF196439 KJB196439 KSX196439 LCT196439 LMP196439 LWL196439 MGH196439 MQD196439 MZZ196439 NJV196439 NTR196439 ODN196439 ONJ196439 OXF196439 PHB196439 PQX196439 QAT196439 QKP196439 QUL196439 REH196439 ROD196439 RXZ196439 SHV196439 SRR196439 TBN196439 TLJ196439 TVF196439 UFB196439 UOX196439 UYT196439 VIP196439 VSL196439 WCH196439 WMD196439 WVZ196439 R261975 JN261975 TJ261975 ADF261975 ANB261975 AWX261975 BGT261975 BQP261975 CAL261975 CKH261975 CUD261975 DDZ261975 DNV261975 DXR261975 EHN261975 ERJ261975 FBF261975 FLB261975 FUX261975 GET261975 GOP261975 GYL261975 HIH261975 HSD261975 IBZ261975 ILV261975 IVR261975 JFN261975 JPJ261975 JZF261975 KJB261975 KSX261975 LCT261975 LMP261975 LWL261975 MGH261975 MQD261975 MZZ261975 NJV261975 NTR261975 ODN261975 ONJ261975 OXF261975 PHB261975 PQX261975 QAT261975 QKP261975 QUL261975 REH261975 ROD261975 RXZ261975 SHV261975 SRR261975 TBN261975 TLJ261975 TVF261975 UFB261975 UOX261975 UYT261975 VIP261975 VSL261975 WCH261975 WMD261975 WVZ261975 R327511 JN327511 TJ327511 ADF327511 ANB327511 AWX327511 BGT327511 BQP327511 CAL327511 CKH327511 CUD327511 DDZ327511 DNV327511 DXR327511 EHN327511 ERJ327511 FBF327511 FLB327511 FUX327511 GET327511 GOP327511 GYL327511 HIH327511 HSD327511 IBZ327511 ILV327511 IVR327511 JFN327511 JPJ327511 JZF327511 KJB327511 KSX327511 LCT327511 LMP327511 LWL327511 MGH327511 MQD327511 MZZ327511 NJV327511 NTR327511 ODN327511 ONJ327511 OXF327511 PHB327511 PQX327511 QAT327511 QKP327511 QUL327511 REH327511 ROD327511 RXZ327511 SHV327511 SRR327511 TBN327511 TLJ327511 TVF327511 UFB327511 UOX327511 UYT327511 VIP327511 VSL327511 WCH327511 WMD327511 WVZ327511 R393047 JN393047 TJ393047 ADF393047 ANB393047 AWX393047 BGT393047 BQP393047 CAL393047 CKH393047 CUD393047 DDZ393047 DNV393047 DXR393047 EHN393047 ERJ393047 FBF393047 FLB393047 FUX393047 GET393047 GOP393047 GYL393047 HIH393047 HSD393047 IBZ393047 ILV393047 IVR393047 JFN393047 JPJ393047 JZF393047 KJB393047 KSX393047 LCT393047 LMP393047 LWL393047 MGH393047 MQD393047 MZZ393047 NJV393047 NTR393047 ODN393047 ONJ393047 OXF393047 PHB393047 PQX393047 QAT393047 QKP393047 QUL393047 REH393047 ROD393047 RXZ393047 SHV393047 SRR393047 TBN393047 TLJ393047 TVF393047 UFB393047 UOX393047 UYT393047 VIP393047 VSL393047 WCH393047 WMD393047 WVZ393047 R458583 JN458583 TJ458583 ADF458583 ANB458583 AWX458583 BGT458583 BQP458583 CAL458583 CKH458583 CUD458583 DDZ458583 DNV458583 DXR458583 EHN458583 ERJ458583 FBF458583 FLB458583 FUX458583 GET458583 GOP458583 GYL458583 HIH458583 HSD458583 IBZ458583 ILV458583 IVR458583 JFN458583 JPJ458583 JZF458583 KJB458583 KSX458583 LCT458583 LMP458583 LWL458583 MGH458583 MQD458583 MZZ458583 NJV458583 NTR458583 ODN458583 ONJ458583 OXF458583 PHB458583 PQX458583 QAT458583 QKP458583 QUL458583 REH458583 ROD458583 RXZ458583 SHV458583 SRR458583 TBN458583 TLJ458583 TVF458583 UFB458583 UOX458583 UYT458583 VIP458583 VSL458583 WCH458583 WMD458583 WVZ458583 R524119 JN524119 TJ524119 ADF524119 ANB524119 AWX524119 BGT524119 BQP524119 CAL524119 CKH524119 CUD524119 DDZ524119 DNV524119 DXR524119 EHN524119 ERJ524119 FBF524119 FLB524119 FUX524119 GET524119 GOP524119 GYL524119 HIH524119 HSD524119 IBZ524119 ILV524119 IVR524119 JFN524119 JPJ524119 JZF524119 KJB524119 KSX524119 LCT524119 LMP524119 LWL524119 MGH524119 MQD524119 MZZ524119 NJV524119 NTR524119 ODN524119 ONJ524119 OXF524119 PHB524119 PQX524119 QAT524119 QKP524119 QUL524119 REH524119 ROD524119 RXZ524119 SHV524119 SRR524119 TBN524119 TLJ524119 TVF524119 UFB524119 UOX524119 UYT524119 VIP524119 VSL524119 WCH524119 WMD524119 WVZ524119 R589655 JN589655 TJ589655 ADF589655 ANB589655 AWX589655 BGT589655 BQP589655 CAL589655 CKH589655 CUD589655 DDZ589655 DNV589655 DXR589655 EHN589655 ERJ589655 FBF589655 FLB589655 FUX589655 GET589655 GOP589655 GYL589655 HIH589655 HSD589655 IBZ589655 ILV589655 IVR589655 JFN589655 JPJ589655 JZF589655 KJB589655 KSX589655 LCT589655 LMP589655 LWL589655 MGH589655 MQD589655 MZZ589655 NJV589655 NTR589655 ODN589655 ONJ589655 OXF589655 PHB589655 PQX589655 QAT589655 QKP589655 QUL589655 REH589655 ROD589655 RXZ589655 SHV589655 SRR589655 TBN589655 TLJ589655 TVF589655 UFB589655 UOX589655 UYT589655 VIP589655 VSL589655 WCH589655 WMD589655 WVZ589655 R655191 JN655191 TJ655191 ADF655191 ANB655191 AWX655191 BGT655191 BQP655191 CAL655191 CKH655191 CUD655191 DDZ655191 DNV655191 DXR655191 EHN655191 ERJ655191 FBF655191 FLB655191 FUX655191 GET655191 GOP655191 GYL655191 HIH655191 HSD655191 IBZ655191 ILV655191 IVR655191 JFN655191 JPJ655191 JZF655191 KJB655191 KSX655191 LCT655191 LMP655191 LWL655191 MGH655191 MQD655191 MZZ655191 NJV655191 NTR655191 ODN655191 ONJ655191 OXF655191 PHB655191 PQX655191 QAT655191 QKP655191 QUL655191 REH655191 ROD655191 RXZ655191 SHV655191 SRR655191 TBN655191 TLJ655191 TVF655191 UFB655191 UOX655191 UYT655191 VIP655191 VSL655191 WCH655191 WMD655191 WVZ655191 R720727 JN720727 TJ720727 ADF720727 ANB720727 AWX720727 BGT720727 BQP720727 CAL720727 CKH720727 CUD720727 DDZ720727 DNV720727 DXR720727 EHN720727 ERJ720727 FBF720727 FLB720727 FUX720727 GET720727 GOP720727 GYL720727 HIH720727 HSD720727 IBZ720727 ILV720727 IVR720727 JFN720727 JPJ720727 JZF720727 KJB720727 KSX720727 LCT720727 LMP720727 LWL720727 MGH720727 MQD720727 MZZ720727 NJV720727 NTR720727 ODN720727 ONJ720727 OXF720727 PHB720727 PQX720727 QAT720727 QKP720727 QUL720727 REH720727 ROD720727 RXZ720727 SHV720727 SRR720727 TBN720727 TLJ720727 TVF720727 UFB720727 UOX720727 UYT720727 VIP720727 VSL720727 WCH720727 WMD720727 WVZ720727 R786263 JN786263 TJ786263 ADF786263 ANB786263 AWX786263 BGT786263 BQP786263 CAL786263 CKH786263 CUD786263 DDZ786263 DNV786263 DXR786263 EHN786263 ERJ786263 FBF786263 FLB786263 FUX786263 GET786263 GOP786263 GYL786263 HIH786263 HSD786263 IBZ786263 ILV786263 IVR786263 JFN786263 JPJ786263 JZF786263 KJB786263 KSX786263 LCT786263 LMP786263 LWL786263 MGH786263 MQD786263 MZZ786263 NJV786263 NTR786263 ODN786263 ONJ786263 OXF786263 PHB786263 PQX786263 QAT786263 QKP786263 QUL786263 REH786263 ROD786263 RXZ786263 SHV786263 SRR786263 TBN786263 TLJ786263 TVF786263 UFB786263 UOX786263 UYT786263 VIP786263 VSL786263 WCH786263 WMD786263 WVZ786263 R851799 JN851799 TJ851799 ADF851799 ANB851799 AWX851799 BGT851799 BQP851799 CAL851799 CKH851799 CUD851799 DDZ851799 DNV851799 DXR851799 EHN851799 ERJ851799 FBF851799 FLB851799 FUX851799 GET851799 GOP851799 GYL851799 HIH851799 HSD851799 IBZ851799 ILV851799 IVR851799 JFN851799 JPJ851799 JZF851799 KJB851799 KSX851799 LCT851799 LMP851799 LWL851799 MGH851799 MQD851799 MZZ851799 NJV851799 NTR851799 ODN851799 ONJ851799 OXF851799 PHB851799 PQX851799 QAT851799 QKP851799 QUL851799 REH851799 ROD851799 RXZ851799 SHV851799 SRR851799 TBN851799 TLJ851799 TVF851799 UFB851799 UOX851799 UYT851799 VIP851799 VSL851799 WCH851799 WMD851799 WVZ851799 R917335 JN917335 TJ917335 ADF917335 ANB917335 AWX917335 BGT917335 BQP917335 CAL917335 CKH917335 CUD917335 DDZ917335 DNV917335 DXR917335 EHN917335 ERJ917335 FBF917335 FLB917335 FUX917335 GET917335 GOP917335 GYL917335 HIH917335 HSD917335 IBZ917335 ILV917335 IVR917335 JFN917335 JPJ917335 JZF917335 KJB917335 KSX917335 LCT917335 LMP917335 LWL917335 MGH917335 MQD917335 MZZ917335 NJV917335 NTR917335 ODN917335 ONJ917335 OXF917335 PHB917335 PQX917335 QAT917335 QKP917335 QUL917335 REH917335 ROD917335 RXZ917335 SHV917335 SRR917335 TBN917335 TLJ917335 TVF917335 UFB917335 UOX917335 UYT917335 VIP917335 VSL917335 WCH917335 WMD917335 WVZ917335 R982871 JN982871 TJ982871 ADF982871 ANB982871 AWX982871 BGT982871 BQP982871 CAL982871 CKH982871 CUD982871 DDZ982871 DNV982871 DXR982871 EHN982871 ERJ982871 FBF982871 FLB982871 FUX982871 GET982871 GOP982871 GYL982871 HIH982871 HSD982871 IBZ982871 ILV982871 IVR982871 JFN982871 JPJ982871 JZF982871 KJB982871 KSX982871 LCT982871 LMP982871 LWL982871 MGH982871 MQD982871 MZZ982871 NJV982871 NTR982871 ODN982871 ONJ982871 OXF982871 PHB982871 PQX982871 QAT982871 QKP982871 QUL982871 REH982871 ROD982871 RXZ982871 SHV982871 SRR982871 TBN982871 TLJ982871 TVF982871 UFB982871 UOX982871 UYT982871 VIP982871 VSL982871 WCH982871 WMD982871 WVZ982871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367 JT65367 TP65367 ADL65367 ANH65367 AXD65367 BGZ65367 BQV65367 CAR65367 CKN65367 CUJ65367 DEF65367 DOB65367 DXX65367 EHT65367 ERP65367 FBL65367 FLH65367 FVD65367 GEZ65367 GOV65367 GYR65367 HIN65367 HSJ65367 ICF65367 IMB65367 IVX65367 JFT65367 JPP65367 JZL65367 KJH65367 KTD65367 LCZ65367 LMV65367 LWR65367 MGN65367 MQJ65367 NAF65367 NKB65367 NTX65367 ODT65367 ONP65367 OXL65367 PHH65367 PRD65367 QAZ65367 QKV65367 QUR65367 REN65367 ROJ65367 RYF65367 SIB65367 SRX65367 TBT65367 TLP65367 TVL65367 UFH65367 UPD65367 UYZ65367 VIV65367 VSR65367 WCN65367 WMJ65367 WWF65367 X130903 JT130903 TP130903 ADL130903 ANH130903 AXD130903 BGZ130903 BQV130903 CAR130903 CKN130903 CUJ130903 DEF130903 DOB130903 DXX130903 EHT130903 ERP130903 FBL130903 FLH130903 FVD130903 GEZ130903 GOV130903 GYR130903 HIN130903 HSJ130903 ICF130903 IMB130903 IVX130903 JFT130903 JPP130903 JZL130903 KJH130903 KTD130903 LCZ130903 LMV130903 LWR130903 MGN130903 MQJ130903 NAF130903 NKB130903 NTX130903 ODT130903 ONP130903 OXL130903 PHH130903 PRD130903 QAZ130903 QKV130903 QUR130903 REN130903 ROJ130903 RYF130903 SIB130903 SRX130903 TBT130903 TLP130903 TVL130903 UFH130903 UPD130903 UYZ130903 VIV130903 VSR130903 WCN130903 WMJ130903 WWF130903 X196439 JT196439 TP196439 ADL196439 ANH196439 AXD196439 BGZ196439 BQV196439 CAR196439 CKN196439 CUJ196439 DEF196439 DOB196439 DXX196439 EHT196439 ERP196439 FBL196439 FLH196439 FVD196439 GEZ196439 GOV196439 GYR196439 HIN196439 HSJ196439 ICF196439 IMB196439 IVX196439 JFT196439 JPP196439 JZL196439 KJH196439 KTD196439 LCZ196439 LMV196439 LWR196439 MGN196439 MQJ196439 NAF196439 NKB196439 NTX196439 ODT196439 ONP196439 OXL196439 PHH196439 PRD196439 QAZ196439 QKV196439 QUR196439 REN196439 ROJ196439 RYF196439 SIB196439 SRX196439 TBT196439 TLP196439 TVL196439 UFH196439 UPD196439 UYZ196439 VIV196439 VSR196439 WCN196439 WMJ196439 WWF196439 X261975 JT261975 TP261975 ADL261975 ANH261975 AXD261975 BGZ261975 BQV261975 CAR261975 CKN261975 CUJ261975 DEF261975 DOB261975 DXX261975 EHT261975 ERP261975 FBL261975 FLH261975 FVD261975 GEZ261975 GOV261975 GYR261975 HIN261975 HSJ261975 ICF261975 IMB261975 IVX261975 JFT261975 JPP261975 JZL261975 KJH261975 KTD261975 LCZ261975 LMV261975 LWR261975 MGN261975 MQJ261975 NAF261975 NKB261975 NTX261975 ODT261975 ONP261975 OXL261975 PHH261975 PRD261975 QAZ261975 QKV261975 QUR261975 REN261975 ROJ261975 RYF261975 SIB261975 SRX261975 TBT261975 TLP261975 TVL261975 UFH261975 UPD261975 UYZ261975 VIV261975 VSR261975 WCN261975 WMJ261975 WWF261975 X327511 JT327511 TP327511 ADL327511 ANH327511 AXD327511 BGZ327511 BQV327511 CAR327511 CKN327511 CUJ327511 DEF327511 DOB327511 DXX327511 EHT327511 ERP327511 FBL327511 FLH327511 FVD327511 GEZ327511 GOV327511 GYR327511 HIN327511 HSJ327511 ICF327511 IMB327511 IVX327511 JFT327511 JPP327511 JZL327511 KJH327511 KTD327511 LCZ327511 LMV327511 LWR327511 MGN327511 MQJ327511 NAF327511 NKB327511 NTX327511 ODT327511 ONP327511 OXL327511 PHH327511 PRD327511 QAZ327511 QKV327511 QUR327511 REN327511 ROJ327511 RYF327511 SIB327511 SRX327511 TBT327511 TLP327511 TVL327511 UFH327511 UPD327511 UYZ327511 VIV327511 VSR327511 WCN327511 WMJ327511 WWF327511 X393047 JT393047 TP393047 ADL393047 ANH393047 AXD393047 BGZ393047 BQV393047 CAR393047 CKN393047 CUJ393047 DEF393047 DOB393047 DXX393047 EHT393047 ERP393047 FBL393047 FLH393047 FVD393047 GEZ393047 GOV393047 GYR393047 HIN393047 HSJ393047 ICF393047 IMB393047 IVX393047 JFT393047 JPP393047 JZL393047 KJH393047 KTD393047 LCZ393047 LMV393047 LWR393047 MGN393047 MQJ393047 NAF393047 NKB393047 NTX393047 ODT393047 ONP393047 OXL393047 PHH393047 PRD393047 QAZ393047 QKV393047 QUR393047 REN393047 ROJ393047 RYF393047 SIB393047 SRX393047 TBT393047 TLP393047 TVL393047 UFH393047 UPD393047 UYZ393047 VIV393047 VSR393047 WCN393047 WMJ393047 WWF393047 X458583 JT458583 TP458583 ADL458583 ANH458583 AXD458583 BGZ458583 BQV458583 CAR458583 CKN458583 CUJ458583 DEF458583 DOB458583 DXX458583 EHT458583 ERP458583 FBL458583 FLH458583 FVD458583 GEZ458583 GOV458583 GYR458583 HIN458583 HSJ458583 ICF458583 IMB458583 IVX458583 JFT458583 JPP458583 JZL458583 KJH458583 KTD458583 LCZ458583 LMV458583 LWR458583 MGN458583 MQJ458583 NAF458583 NKB458583 NTX458583 ODT458583 ONP458583 OXL458583 PHH458583 PRD458583 QAZ458583 QKV458583 QUR458583 REN458583 ROJ458583 RYF458583 SIB458583 SRX458583 TBT458583 TLP458583 TVL458583 UFH458583 UPD458583 UYZ458583 VIV458583 VSR458583 WCN458583 WMJ458583 WWF458583 X524119 JT524119 TP524119 ADL524119 ANH524119 AXD524119 BGZ524119 BQV524119 CAR524119 CKN524119 CUJ524119 DEF524119 DOB524119 DXX524119 EHT524119 ERP524119 FBL524119 FLH524119 FVD524119 GEZ524119 GOV524119 GYR524119 HIN524119 HSJ524119 ICF524119 IMB524119 IVX524119 JFT524119 JPP524119 JZL524119 KJH524119 KTD524119 LCZ524119 LMV524119 LWR524119 MGN524119 MQJ524119 NAF524119 NKB524119 NTX524119 ODT524119 ONP524119 OXL524119 PHH524119 PRD524119 QAZ524119 QKV524119 QUR524119 REN524119 ROJ524119 RYF524119 SIB524119 SRX524119 TBT524119 TLP524119 TVL524119 UFH524119 UPD524119 UYZ524119 VIV524119 VSR524119 WCN524119 WMJ524119 WWF524119 X589655 JT589655 TP589655 ADL589655 ANH589655 AXD589655 BGZ589655 BQV589655 CAR589655 CKN589655 CUJ589655 DEF589655 DOB589655 DXX589655 EHT589655 ERP589655 FBL589655 FLH589655 FVD589655 GEZ589655 GOV589655 GYR589655 HIN589655 HSJ589655 ICF589655 IMB589655 IVX589655 JFT589655 JPP589655 JZL589655 KJH589655 KTD589655 LCZ589655 LMV589655 LWR589655 MGN589655 MQJ589655 NAF589655 NKB589655 NTX589655 ODT589655 ONP589655 OXL589655 PHH589655 PRD589655 QAZ589655 QKV589655 QUR589655 REN589655 ROJ589655 RYF589655 SIB589655 SRX589655 TBT589655 TLP589655 TVL589655 UFH589655 UPD589655 UYZ589655 VIV589655 VSR589655 WCN589655 WMJ589655 WWF589655 X655191 JT655191 TP655191 ADL655191 ANH655191 AXD655191 BGZ655191 BQV655191 CAR655191 CKN655191 CUJ655191 DEF655191 DOB655191 DXX655191 EHT655191 ERP655191 FBL655191 FLH655191 FVD655191 GEZ655191 GOV655191 GYR655191 HIN655191 HSJ655191 ICF655191 IMB655191 IVX655191 JFT655191 JPP655191 JZL655191 KJH655191 KTD655191 LCZ655191 LMV655191 LWR655191 MGN655191 MQJ655191 NAF655191 NKB655191 NTX655191 ODT655191 ONP655191 OXL655191 PHH655191 PRD655191 QAZ655191 QKV655191 QUR655191 REN655191 ROJ655191 RYF655191 SIB655191 SRX655191 TBT655191 TLP655191 TVL655191 UFH655191 UPD655191 UYZ655191 VIV655191 VSR655191 WCN655191 WMJ655191 WWF655191 X720727 JT720727 TP720727 ADL720727 ANH720727 AXD720727 BGZ720727 BQV720727 CAR720727 CKN720727 CUJ720727 DEF720727 DOB720727 DXX720727 EHT720727 ERP720727 FBL720727 FLH720727 FVD720727 GEZ720727 GOV720727 GYR720727 HIN720727 HSJ720727 ICF720727 IMB720727 IVX720727 JFT720727 JPP720727 JZL720727 KJH720727 KTD720727 LCZ720727 LMV720727 LWR720727 MGN720727 MQJ720727 NAF720727 NKB720727 NTX720727 ODT720727 ONP720727 OXL720727 PHH720727 PRD720727 QAZ720727 QKV720727 QUR720727 REN720727 ROJ720727 RYF720727 SIB720727 SRX720727 TBT720727 TLP720727 TVL720727 UFH720727 UPD720727 UYZ720727 VIV720727 VSR720727 WCN720727 WMJ720727 WWF720727 X786263 JT786263 TP786263 ADL786263 ANH786263 AXD786263 BGZ786263 BQV786263 CAR786263 CKN786263 CUJ786263 DEF786263 DOB786263 DXX786263 EHT786263 ERP786263 FBL786263 FLH786263 FVD786263 GEZ786263 GOV786263 GYR786263 HIN786263 HSJ786263 ICF786263 IMB786263 IVX786263 JFT786263 JPP786263 JZL786263 KJH786263 KTD786263 LCZ786263 LMV786263 LWR786263 MGN786263 MQJ786263 NAF786263 NKB786263 NTX786263 ODT786263 ONP786263 OXL786263 PHH786263 PRD786263 QAZ786263 QKV786263 QUR786263 REN786263 ROJ786263 RYF786263 SIB786263 SRX786263 TBT786263 TLP786263 TVL786263 UFH786263 UPD786263 UYZ786263 VIV786263 VSR786263 WCN786263 WMJ786263 WWF786263 X851799 JT851799 TP851799 ADL851799 ANH851799 AXD851799 BGZ851799 BQV851799 CAR851799 CKN851799 CUJ851799 DEF851799 DOB851799 DXX851799 EHT851799 ERP851799 FBL851799 FLH851799 FVD851799 GEZ851799 GOV851799 GYR851799 HIN851799 HSJ851799 ICF851799 IMB851799 IVX851799 JFT851799 JPP851799 JZL851799 KJH851799 KTD851799 LCZ851799 LMV851799 LWR851799 MGN851799 MQJ851799 NAF851799 NKB851799 NTX851799 ODT851799 ONP851799 OXL851799 PHH851799 PRD851799 QAZ851799 QKV851799 QUR851799 REN851799 ROJ851799 RYF851799 SIB851799 SRX851799 TBT851799 TLP851799 TVL851799 UFH851799 UPD851799 UYZ851799 VIV851799 VSR851799 WCN851799 WMJ851799 WWF851799 X917335 JT917335 TP917335 ADL917335 ANH917335 AXD917335 BGZ917335 BQV917335 CAR917335 CKN917335 CUJ917335 DEF917335 DOB917335 DXX917335 EHT917335 ERP917335 FBL917335 FLH917335 FVD917335 GEZ917335 GOV917335 GYR917335 HIN917335 HSJ917335 ICF917335 IMB917335 IVX917335 JFT917335 JPP917335 JZL917335 KJH917335 KTD917335 LCZ917335 LMV917335 LWR917335 MGN917335 MQJ917335 NAF917335 NKB917335 NTX917335 ODT917335 ONP917335 OXL917335 PHH917335 PRD917335 QAZ917335 QKV917335 QUR917335 REN917335 ROJ917335 RYF917335 SIB917335 SRX917335 TBT917335 TLP917335 TVL917335 UFH917335 UPD917335 UYZ917335 VIV917335 VSR917335 WCN917335 WMJ917335 WWF917335 X982871 JT982871 TP982871 ADL982871 ANH982871 AXD982871 BGZ982871 BQV982871 CAR982871 CKN982871 CUJ982871 DEF982871 DOB982871 DXX982871 EHT982871 ERP982871 FBL982871 FLH982871 FVD982871 GEZ982871 GOV982871 GYR982871 HIN982871 HSJ982871 ICF982871 IMB982871 IVX982871 JFT982871 JPP982871 JZL982871 KJH982871 KTD982871 LCZ982871 LMV982871 LWR982871 MGN982871 MQJ982871 NAF982871 NKB982871 NTX982871 ODT982871 ONP982871 OXL982871 PHH982871 PRD982871 QAZ982871 QKV982871 QUR982871 REN982871 ROJ982871 RYF982871 SIB982871 SRX982871 TBT982871 TLP982871 TVL982871 UFH982871 UPD982871 UYZ982871 VIV982871 VSR982871 WCN982871 WMJ982871 WWF982871" xr:uid="{00000000-0002-0000-0300-000006000000}">
      <formula1>$I$83:$I$91</formula1>
    </dataValidation>
    <dataValidation type="list" allowBlank="1" showInputMessage="1" showErrorMessage="1" sqref="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65364 JP65364 TL65364 ADH65364 AND65364 AWZ65364 BGV65364 BQR65364 CAN65364 CKJ65364 CUF65364 DEB65364 DNX65364 DXT65364 EHP65364 ERL65364 FBH65364 FLD65364 FUZ65364 GEV65364 GOR65364 GYN65364 HIJ65364 HSF65364 ICB65364 ILX65364 IVT65364 JFP65364 JPL65364 JZH65364 KJD65364 KSZ65364 LCV65364 LMR65364 LWN65364 MGJ65364 MQF65364 NAB65364 NJX65364 NTT65364 ODP65364 ONL65364 OXH65364 PHD65364 PQZ65364 QAV65364 QKR65364 QUN65364 REJ65364 ROF65364 RYB65364 SHX65364 SRT65364 TBP65364 TLL65364 TVH65364 UFD65364 UOZ65364 UYV65364 VIR65364 VSN65364 WCJ65364 WMF65364 WWB65364 T130900 JP130900 TL130900 ADH130900 AND130900 AWZ130900 BGV130900 BQR130900 CAN130900 CKJ130900 CUF130900 DEB130900 DNX130900 DXT130900 EHP130900 ERL130900 FBH130900 FLD130900 FUZ130900 GEV130900 GOR130900 GYN130900 HIJ130900 HSF130900 ICB130900 ILX130900 IVT130900 JFP130900 JPL130900 JZH130900 KJD130900 KSZ130900 LCV130900 LMR130900 LWN130900 MGJ130900 MQF130900 NAB130900 NJX130900 NTT130900 ODP130900 ONL130900 OXH130900 PHD130900 PQZ130900 QAV130900 QKR130900 QUN130900 REJ130900 ROF130900 RYB130900 SHX130900 SRT130900 TBP130900 TLL130900 TVH130900 UFD130900 UOZ130900 UYV130900 VIR130900 VSN130900 WCJ130900 WMF130900 WWB130900 T196436 JP196436 TL196436 ADH196436 AND196436 AWZ196436 BGV196436 BQR196436 CAN196436 CKJ196436 CUF196436 DEB196436 DNX196436 DXT196436 EHP196436 ERL196436 FBH196436 FLD196436 FUZ196436 GEV196436 GOR196436 GYN196436 HIJ196436 HSF196436 ICB196436 ILX196436 IVT196436 JFP196436 JPL196436 JZH196436 KJD196436 KSZ196436 LCV196436 LMR196436 LWN196436 MGJ196436 MQF196436 NAB196436 NJX196436 NTT196436 ODP196436 ONL196436 OXH196436 PHD196436 PQZ196436 QAV196436 QKR196436 QUN196436 REJ196436 ROF196436 RYB196436 SHX196436 SRT196436 TBP196436 TLL196436 TVH196436 UFD196436 UOZ196436 UYV196436 VIR196436 VSN196436 WCJ196436 WMF196436 WWB196436 T261972 JP261972 TL261972 ADH261972 AND261972 AWZ261972 BGV261972 BQR261972 CAN261972 CKJ261972 CUF261972 DEB261972 DNX261972 DXT261972 EHP261972 ERL261972 FBH261972 FLD261972 FUZ261972 GEV261972 GOR261972 GYN261972 HIJ261972 HSF261972 ICB261972 ILX261972 IVT261972 JFP261972 JPL261972 JZH261972 KJD261972 KSZ261972 LCV261972 LMR261972 LWN261972 MGJ261972 MQF261972 NAB261972 NJX261972 NTT261972 ODP261972 ONL261972 OXH261972 PHD261972 PQZ261972 QAV261972 QKR261972 QUN261972 REJ261972 ROF261972 RYB261972 SHX261972 SRT261972 TBP261972 TLL261972 TVH261972 UFD261972 UOZ261972 UYV261972 VIR261972 VSN261972 WCJ261972 WMF261972 WWB261972 T327508 JP327508 TL327508 ADH327508 AND327508 AWZ327508 BGV327508 BQR327508 CAN327508 CKJ327508 CUF327508 DEB327508 DNX327508 DXT327508 EHP327508 ERL327508 FBH327508 FLD327508 FUZ327508 GEV327508 GOR327508 GYN327508 HIJ327508 HSF327508 ICB327508 ILX327508 IVT327508 JFP327508 JPL327508 JZH327508 KJD327508 KSZ327508 LCV327508 LMR327508 LWN327508 MGJ327508 MQF327508 NAB327508 NJX327508 NTT327508 ODP327508 ONL327508 OXH327508 PHD327508 PQZ327508 QAV327508 QKR327508 QUN327508 REJ327508 ROF327508 RYB327508 SHX327508 SRT327508 TBP327508 TLL327508 TVH327508 UFD327508 UOZ327508 UYV327508 VIR327508 VSN327508 WCJ327508 WMF327508 WWB327508 T393044 JP393044 TL393044 ADH393044 AND393044 AWZ393044 BGV393044 BQR393044 CAN393044 CKJ393044 CUF393044 DEB393044 DNX393044 DXT393044 EHP393044 ERL393044 FBH393044 FLD393044 FUZ393044 GEV393044 GOR393044 GYN393044 HIJ393044 HSF393044 ICB393044 ILX393044 IVT393044 JFP393044 JPL393044 JZH393044 KJD393044 KSZ393044 LCV393044 LMR393044 LWN393044 MGJ393044 MQF393044 NAB393044 NJX393044 NTT393044 ODP393044 ONL393044 OXH393044 PHD393044 PQZ393044 QAV393044 QKR393044 QUN393044 REJ393044 ROF393044 RYB393044 SHX393044 SRT393044 TBP393044 TLL393044 TVH393044 UFD393044 UOZ393044 UYV393044 VIR393044 VSN393044 WCJ393044 WMF393044 WWB393044 T458580 JP458580 TL458580 ADH458580 AND458580 AWZ458580 BGV458580 BQR458580 CAN458580 CKJ458580 CUF458580 DEB458580 DNX458580 DXT458580 EHP458580 ERL458580 FBH458580 FLD458580 FUZ458580 GEV458580 GOR458580 GYN458580 HIJ458580 HSF458580 ICB458580 ILX458580 IVT458580 JFP458580 JPL458580 JZH458580 KJD458580 KSZ458580 LCV458580 LMR458580 LWN458580 MGJ458580 MQF458580 NAB458580 NJX458580 NTT458580 ODP458580 ONL458580 OXH458580 PHD458580 PQZ458580 QAV458580 QKR458580 QUN458580 REJ458580 ROF458580 RYB458580 SHX458580 SRT458580 TBP458580 TLL458580 TVH458580 UFD458580 UOZ458580 UYV458580 VIR458580 VSN458580 WCJ458580 WMF458580 WWB458580 T524116 JP524116 TL524116 ADH524116 AND524116 AWZ524116 BGV524116 BQR524116 CAN524116 CKJ524116 CUF524116 DEB524116 DNX524116 DXT524116 EHP524116 ERL524116 FBH524116 FLD524116 FUZ524116 GEV524116 GOR524116 GYN524116 HIJ524116 HSF524116 ICB524116 ILX524116 IVT524116 JFP524116 JPL524116 JZH524116 KJD524116 KSZ524116 LCV524116 LMR524116 LWN524116 MGJ524116 MQF524116 NAB524116 NJX524116 NTT524116 ODP524116 ONL524116 OXH524116 PHD524116 PQZ524116 QAV524116 QKR524116 QUN524116 REJ524116 ROF524116 RYB524116 SHX524116 SRT524116 TBP524116 TLL524116 TVH524116 UFD524116 UOZ524116 UYV524116 VIR524116 VSN524116 WCJ524116 WMF524116 WWB524116 T589652 JP589652 TL589652 ADH589652 AND589652 AWZ589652 BGV589652 BQR589652 CAN589652 CKJ589652 CUF589652 DEB589652 DNX589652 DXT589652 EHP589652 ERL589652 FBH589652 FLD589652 FUZ589652 GEV589652 GOR589652 GYN589652 HIJ589652 HSF589652 ICB589652 ILX589652 IVT589652 JFP589652 JPL589652 JZH589652 KJD589652 KSZ589652 LCV589652 LMR589652 LWN589652 MGJ589652 MQF589652 NAB589652 NJX589652 NTT589652 ODP589652 ONL589652 OXH589652 PHD589652 PQZ589652 QAV589652 QKR589652 QUN589652 REJ589652 ROF589652 RYB589652 SHX589652 SRT589652 TBP589652 TLL589652 TVH589652 UFD589652 UOZ589652 UYV589652 VIR589652 VSN589652 WCJ589652 WMF589652 WWB589652 T655188 JP655188 TL655188 ADH655188 AND655188 AWZ655188 BGV655188 BQR655188 CAN655188 CKJ655188 CUF655188 DEB655188 DNX655188 DXT655188 EHP655188 ERL655188 FBH655188 FLD655188 FUZ655188 GEV655188 GOR655188 GYN655188 HIJ655188 HSF655188 ICB655188 ILX655188 IVT655188 JFP655188 JPL655188 JZH655188 KJD655188 KSZ655188 LCV655188 LMR655188 LWN655188 MGJ655188 MQF655188 NAB655188 NJX655188 NTT655188 ODP655188 ONL655188 OXH655188 PHD655188 PQZ655188 QAV655188 QKR655188 QUN655188 REJ655188 ROF655188 RYB655188 SHX655188 SRT655188 TBP655188 TLL655188 TVH655188 UFD655188 UOZ655188 UYV655188 VIR655188 VSN655188 WCJ655188 WMF655188 WWB655188 T720724 JP720724 TL720724 ADH720724 AND720724 AWZ720724 BGV720724 BQR720724 CAN720724 CKJ720724 CUF720724 DEB720724 DNX720724 DXT720724 EHP720724 ERL720724 FBH720724 FLD720724 FUZ720724 GEV720724 GOR720724 GYN720724 HIJ720724 HSF720724 ICB720724 ILX720724 IVT720724 JFP720724 JPL720724 JZH720724 KJD720724 KSZ720724 LCV720724 LMR720724 LWN720724 MGJ720724 MQF720724 NAB720724 NJX720724 NTT720724 ODP720724 ONL720724 OXH720724 PHD720724 PQZ720724 QAV720724 QKR720724 QUN720724 REJ720724 ROF720724 RYB720724 SHX720724 SRT720724 TBP720724 TLL720724 TVH720724 UFD720724 UOZ720724 UYV720724 VIR720724 VSN720724 WCJ720724 WMF720724 WWB720724 T786260 JP786260 TL786260 ADH786260 AND786260 AWZ786260 BGV786260 BQR786260 CAN786260 CKJ786260 CUF786260 DEB786260 DNX786260 DXT786260 EHP786260 ERL786260 FBH786260 FLD786260 FUZ786260 GEV786260 GOR786260 GYN786260 HIJ786260 HSF786260 ICB786260 ILX786260 IVT786260 JFP786260 JPL786260 JZH786260 KJD786260 KSZ786260 LCV786260 LMR786260 LWN786260 MGJ786260 MQF786260 NAB786260 NJX786260 NTT786260 ODP786260 ONL786260 OXH786260 PHD786260 PQZ786260 QAV786260 QKR786260 QUN786260 REJ786260 ROF786260 RYB786260 SHX786260 SRT786260 TBP786260 TLL786260 TVH786260 UFD786260 UOZ786260 UYV786260 VIR786260 VSN786260 WCJ786260 WMF786260 WWB786260 T851796 JP851796 TL851796 ADH851796 AND851796 AWZ851796 BGV851796 BQR851796 CAN851796 CKJ851796 CUF851796 DEB851796 DNX851796 DXT851796 EHP851796 ERL851796 FBH851796 FLD851796 FUZ851796 GEV851796 GOR851796 GYN851796 HIJ851796 HSF851796 ICB851796 ILX851796 IVT851796 JFP851796 JPL851796 JZH851796 KJD851796 KSZ851796 LCV851796 LMR851796 LWN851796 MGJ851796 MQF851796 NAB851796 NJX851796 NTT851796 ODP851796 ONL851796 OXH851796 PHD851796 PQZ851796 QAV851796 QKR851796 QUN851796 REJ851796 ROF851796 RYB851796 SHX851796 SRT851796 TBP851796 TLL851796 TVH851796 UFD851796 UOZ851796 UYV851796 VIR851796 VSN851796 WCJ851796 WMF851796 WWB851796 T917332 JP917332 TL917332 ADH917332 AND917332 AWZ917332 BGV917332 BQR917332 CAN917332 CKJ917332 CUF917332 DEB917332 DNX917332 DXT917332 EHP917332 ERL917332 FBH917332 FLD917332 FUZ917332 GEV917332 GOR917332 GYN917332 HIJ917332 HSF917332 ICB917332 ILX917332 IVT917332 JFP917332 JPL917332 JZH917332 KJD917332 KSZ917332 LCV917332 LMR917332 LWN917332 MGJ917332 MQF917332 NAB917332 NJX917332 NTT917332 ODP917332 ONL917332 OXH917332 PHD917332 PQZ917332 QAV917332 QKR917332 QUN917332 REJ917332 ROF917332 RYB917332 SHX917332 SRT917332 TBP917332 TLL917332 TVH917332 UFD917332 UOZ917332 UYV917332 VIR917332 VSN917332 WCJ917332 WMF917332 WWB917332 T982868 JP982868 TL982868 ADH982868 AND982868 AWZ982868 BGV982868 BQR982868 CAN982868 CKJ982868 CUF982868 DEB982868 DNX982868 DXT982868 EHP982868 ERL982868 FBH982868 FLD982868 FUZ982868 GEV982868 GOR982868 GYN982868 HIJ982868 HSF982868 ICB982868 ILX982868 IVT982868 JFP982868 JPL982868 JZH982868 KJD982868 KSZ982868 LCV982868 LMR982868 LWN982868 MGJ982868 MQF982868 NAB982868 NJX982868 NTT982868 ODP982868 ONL982868 OXH982868 PHD982868 PQZ982868 QAV982868 QKR982868 QUN982868 REJ982868 ROF982868 RYB982868 SHX982868 SRT982868 TBP982868 TLL982868 TVH982868 UFD982868 UOZ982868 UYV982868 VIR982868 VSN982868 WCJ982868 WMF982868 WWB982868" xr:uid="{00000000-0002-0000-0300-000007000000}">
      <formula1>$C$104:$C$107</formula1>
    </dataValidation>
    <dataValidation type="list" allowBlank="1" showInputMessage="1" showErrorMessage="1" sqref="AE20:AF21 KA20:KB21 TW20:TX21 ADS20:ADT21 ANO20:ANP21 AXK20:AXL21 BHG20:BHH21 BRC20:BRD21 CAY20:CAZ21 CKU20:CKV21 CUQ20:CUR21 DEM20:DEN21 DOI20:DOJ21 DYE20:DYF21 EIA20:EIB21 ERW20:ERX21 FBS20:FBT21 FLO20:FLP21 FVK20:FVL21 GFG20:GFH21 GPC20:GPD21 GYY20:GYZ21 HIU20:HIV21 HSQ20:HSR21 ICM20:ICN21 IMI20:IMJ21 IWE20:IWF21 JGA20:JGB21 JPW20:JPX21 JZS20:JZT21 KJO20:KJP21 KTK20:KTL21 LDG20:LDH21 LNC20:LND21 LWY20:LWZ21 MGU20:MGV21 MQQ20:MQR21 NAM20:NAN21 NKI20:NKJ21 NUE20:NUF21 OEA20:OEB21 ONW20:ONX21 OXS20:OXT21 PHO20:PHP21 PRK20:PRL21 QBG20:QBH21 QLC20:QLD21 QUY20:QUZ21 REU20:REV21 ROQ20:ROR21 RYM20:RYN21 SII20:SIJ21 SSE20:SSF21 TCA20:TCB21 TLW20:TLX21 TVS20:TVT21 UFO20:UFP21 UPK20:UPL21 UZG20:UZH21 VJC20:VJD21 VSY20:VSZ21 WCU20:WCV21 WMQ20:WMR21 WWM20:WWN21 AE65363:AF65364 KA65363:KB65364 TW65363:TX65364 ADS65363:ADT65364 ANO65363:ANP65364 AXK65363:AXL65364 BHG65363:BHH65364 BRC65363:BRD65364 CAY65363:CAZ65364 CKU65363:CKV65364 CUQ65363:CUR65364 DEM65363:DEN65364 DOI65363:DOJ65364 DYE65363:DYF65364 EIA65363:EIB65364 ERW65363:ERX65364 FBS65363:FBT65364 FLO65363:FLP65364 FVK65363:FVL65364 GFG65363:GFH65364 GPC65363:GPD65364 GYY65363:GYZ65364 HIU65363:HIV65364 HSQ65363:HSR65364 ICM65363:ICN65364 IMI65363:IMJ65364 IWE65363:IWF65364 JGA65363:JGB65364 JPW65363:JPX65364 JZS65363:JZT65364 KJO65363:KJP65364 KTK65363:KTL65364 LDG65363:LDH65364 LNC65363:LND65364 LWY65363:LWZ65364 MGU65363:MGV65364 MQQ65363:MQR65364 NAM65363:NAN65364 NKI65363:NKJ65364 NUE65363:NUF65364 OEA65363:OEB65364 ONW65363:ONX65364 OXS65363:OXT65364 PHO65363:PHP65364 PRK65363:PRL65364 QBG65363:QBH65364 QLC65363:QLD65364 QUY65363:QUZ65364 REU65363:REV65364 ROQ65363:ROR65364 RYM65363:RYN65364 SII65363:SIJ65364 SSE65363:SSF65364 TCA65363:TCB65364 TLW65363:TLX65364 TVS65363:TVT65364 UFO65363:UFP65364 UPK65363:UPL65364 UZG65363:UZH65364 VJC65363:VJD65364 VSY65363:VSZ65364 WCU65363:WCV65364 WMQ65363:WMR65364 WWM65363:WWN65364 AE130899:AF130900 KA130899:KB130900 TW130899:TX130900 ADS130899:ADT130900 ANO130899:ANP130900 AXK130899:AXL130900 BHG130899:BHH130900 BRC130899:BRD130900 CAY130899:CAZ130900 CKU130899:CKV130900 CUQ130899:CUR130900 DEM130899:DEN130900 DOI130899:DOJ130900 DYE130899:DYF130900 EIA130899:EIB130900 ERW130899:ERX130900 FBS130899:FBT130900 FLO130899:FLP130900 FVK130899:FVL130900 GFG130899:GFH130900 GPC130899:GPD130900 GYY130899:GYZ130900 HIU130899:HIV130900 HSQ130899:HSR130900 ICM130899:ICN130900 IMI130899:IMJ130900 IWE130899:IWF130900 JGA130899:JGB130900 JPW130899:JPX130900 JZS130899:JZT130900 KJO130899:KJP130900 KTK130899:KTL130900 LDG130899:LDH130900 LNC130899:LND130900 LWY130899:LWZ130900 MGU130899:MGV130900 MQQ130899:MQR130900 NAM130899:NAN130900 NKI130899:NKJ130900 NUE130899:NUF130900 OEA130899:OEB130900 ONW130899:ONX130900 OXS130899:OXT130900 PHO130899:PHP130900 PRK130899:PRL130900 QBG130899:QBH130900 QLC130899:QLD130900 QUY130899:QUZ130900 REU130899:REV130900 ROQ130899:ROR130900 RYM130899:RYN130900 SII130899:SIJ130900 SSE130899:SSF130900 TCA130899:TCB130900 TLW130899:TLX130900 TVS130899:TVT130900 UFO130899:UFP130900 UPK130899:UPL130900 UZG130899:UZH130900 VJC130899:VJD130900 VSY130899:VSZ130900 WCU130899:WCV130900 WMQ130899:WMR130900 WWM130899:WWN130900 AE196435:AF196436 KA196435:KB196436 TW196435:TX196436 ADS196435:ADT196436 ANO196435:ANP196436 AXK196435:AXL196436 BHG196435:BHH196436 BRC196435:BRD196436 CAY196435:CAZ196436 CKU196435:CKV196436 CUQ196435:CUR196436 DEM196435:DEN196436 DOI196435:DOJ196436 DYE196435:DYF196436 EIA196435:EIB196436 ERW196435:ERX196436 FBS196435:FBT196436 FLO196435:FLP196436 FVK196435:FVL196436 GFG196435:GFH196436 GPC196435:GPD196436 GYY196435:GYZ196436 HIU196435:HIV196436 HSQ196435:HSR196436 ICM196435:ICN196436 IMI196435:IMJ196436 IWE196435:IWF196436 JGA196435:JGB196436 JPW196435:JPX196436 JZS196435:JZT196436 KJO196435:KJP196436 KTK196435:KTL196436 LDG196435:LDH196436 LNC196435:LND196436 LWY196435:LWZ196436 MGU196435:MGV196436 MQQ196435:MQR196436 NAM196435:NAN196436 NKI196435:NKJ196436 NUE196435:NUF196436 OEA196435:OEB196436 ONW196435:ONX196436 OXS196435:OXT196436 PHO196435:PHP196436 PRK196435:PRL196436 QBG196435:QBH196436 QLC196435:QLD196436 QUY196435:QUZ196436 REU196435:REV196436 ROQ196435:ROR196436 RYM196435:RYN196436 SII196435:SIJ196436 SSE196435:SSF196436 TCA196435:TCB196436 TLW196435:TLX196436 TVS196435:TVT196436 UFO196435:UFP196436 UPK196435:UPL196436 UZG196435:UZH196436 VJC196435:VJD196436 VSY196435:VSZ196436 WCU196435:WCV196436 WMQ196435:WMR196436 WWM196435:WWN196436 AE261971:AF261972 KA261971:KB261972 TW261971:TX261972 ADS261971:ADT261972 ANO261971:ANP261972 AXK261971:AXL261972 BHG261971:BHH261972 BRC261971:BRD261972 CAY261971:CAZ261972 CKU261971:CKV261972 CUQ261971:CUR261972 DEM261971:DEN261972 DOI261971:DOJ261972 DYE261971:DYF261972 EIA261971:EIB261972 ERW261971:ERX261972 FBS261971:FBT261972 FLO261971:FLP261972 FVK261971:FVL261972 GFG261971:GFH261972 GPC261971:GPD261972 GYY261971:GYZ261972 HIU261971:HIV261972 HSQ261971:HSR261972 ICM261971:ICN261972 IMI261971:IMJ261972 IWE261971:IWF261972 JGA261971:JGB261972 JPW261971:JPX261972 JZS261971:JZT261972 KJO261971:KJP261972 KTK261971:KTL261972 LDG261971:LDH261972 LNC261971:LND261972 LWY261971:LWZ261972 MGU261971:MGV261972 MQQ261971:MQR261972 NAM261971:NAN261972 NKI261971:NKJ261972 NUE261971:NUF261972 OEA261971:OEB261972 ONW261971:ONX261972 OXS261971:OXT261972 PHO261971:PHP261972 PRK261971:PRL261972 QBG261971:QBH261972 QLC261971:QLD261972 QUY261971:QUZ261972 REU261971:REV261972 ROQ261971:ROR261972 RYM261971:RYN261972 SII261971:SIJ261972 SSE261971:SSF261972 TCA261971:TCB261972 TLW261971:TLX261972 TVS261971:TVT261972 UFO261971:UFP261972 UPK261971:UPL261972 UZG261971:UZH261972 VJC261971:VJD261972 VSY261971:VSZ261972 WCU261971:WCV261972 WMQ261971:WMR261972 WWM261971:WWN261972 AE327507:AF327508 KA327507:KB327508 TW327507:TX327508 ADS327507:ADT327508 ANO327507:ANP327508 AXK327507:AXL327508 BHG327507:BHH327508 BRC327507:BRD327508 CAY327507:CAZ327508 CKU327507:CKV327508 CUQ327507:CUR327508 DEM327507:DEN327508 DOI327507:DOJ327508 DYE327507:DYF327508 EIA327507:EIB327508 ERW327507:ERX327508 FBS327507:FBT327508 FLO327507:FLP327508 FVK327507:FVL327508 GFG327507:GFH327508 GPC327507:GPD327508 GYY327507:GYZ327508 HIU327507:HIV327508 HSQ327507:HSR327508 ICM327507:ICN327508 IMI327507:IMJ327508 IWE327507:IWF327508 JGA327507:JGB327508 JPW327507:JPX327508 JZS327507:JZT327508 KJO327507:KJP327508 KTK327507:KTL327508 LDG327507:LDH327508 LNC327507:LND327508 LWY327507:LWZ327508 MGU327507:MGV327508 MQQ327507:MQR327508 NAM327507:NAN327508 NKI327507:NKJ327508 NUE327507:NUF327508 OEA327507:OEB327508 ONW327507:ONX327508 OXS327507:OXT327508 PHO327507:PHP327508 PRK327507:PRL327508 QBG327507:QBH327508 QLC327507:QLD327508 QUY327507:QUZ327508 REU327507:REV327508 ROQ327507:ROR327508 RYM327507:RYN327508 SII327507:SIJ327508 SSE327507:SSF327508 TCA327507:TCB327508 TLW327507:TLX327508 TVS327507:TVT327508 UFO327507:UFP327508 UPK327507:UPL327508 UZG327507:UZH327508 VJC327507:VJD327508 VSY327507:VSZ327508 WCU327507:WCV327508 WMQ327507:WMR327508 WWM327507:WWN327508 AE393043:AF393044 KA393043:KB393044 TW393043:TX393044 ADS393043:ADT393044 ANO393043:ANP393044 AXK393043:AXL393044 BHG393043:BHH393044 BRC393043:BRD393044 CAY393043:CAZ393044 CKU393043:CKV393044 CUQ393043:CUR393044 DEM393043:DEN393044 DOI393043:DOJ393044 DYE393043:DYF393044 EIA393043:EIB393044 ERW393043:ERX393044 FBS393043:FBT393044 FLO393043:FLP393044 FVK393043:FVL393044 GFG393043:GFH393044 GPC393043:GPD393044 GYY393043:GYZ393044 HIU393043:HIV393044 HSQ393043:HSR393044 ICM393043:ICN393044 IMI393043:IMJ393044 IWE393043:IWF393044 JGA393043:JGB393044 JPW393043:JPX393044 JZS393043:JZT393044 KJO393043:KJP393044 KTK393043:KTL393044 LDG393043:LDH393044 LNC393043:LND393044 LWY393043:LWZ393044 MGU393043:MGV393044 MQQ393043:MQR393044 NAM393043:NAN393044 NKI393043:NKJ393044 NUE393043:NUF393044 OEA393043:OEB393044 ONW393043:ONX393044 OXS393043:OXT393044 PHO393043:PHP393044 PRK393043:PRL393044 QBG393043:QBH393044 QLC393043:QLD393044 QUY393043:QUZ393044 REU393043:REV393044 ROQ393043:ROR393044 RYM393043:RYN393044 SII393043:SIJ393044 SSE393043:SSF393044 TCA393043:TCB393044 TLW393043:TLX393044 TVS393043:TVT393044 UFO393043:UFP393044 UPK393043:UPL393044 UZG393043:UZH393044 VJC393043:VJD393044 VSY393043:VSZ393044 WCU393043:WCV393044 WMQ393043:WMR393044 WWM393043:WWN393044 AE458579:AF458580 KA458579:KB458580 TW458579:TX458580 ADS458579:ADT458580 ANO458579:ANP458580 AXK458579:AXL458580 BHG458579:BHH458580 BRC458579:BRD458580 CAY458579:CAZ458580 CKU458579:CKV458580 CUQ458579:CUR458580 DEM458579:DEN458580 DOI458579:DOJ458580 DYE458579:DYF458580 EIA458579:EIB458580 ERW458579:ERX458580 FBS458579:FBT458580 FLO458579:FLP458580 FVK458579:FVL458580 GFG458579:GFH458580 GPC458579:GPD458580 GYY458579:GYZ458580 HIU458579:HIV458580 HSQ458579:HSR458580 ICM458579:ICN458580 IMI458579:IMJ458580 IWE458579:IWF458580 JGA458579:JGB458580 JPW458579:JPX458580 JZS458579:JZT458580 KJO458579:KJP458580 KTK458579:KTL458580 LDG458579:LDH458580 LNC458579:LND458580 LWY458579:LWZ458580 MGU458579:MGV458580 MQQ458579:MQR458580 NAM458579:NAN458580 NKI458579:NKJ458580 NUE458579:NUF458580 OEA458579:OEB458580 ONW458579:ONX458580 OXS458579:OXT458580 PHO458579:PHP458580 PRK458579:PRL458580 QBG458579:QBH458580 QLC458579:QLD458580 QUY458579:QUZ458580 REU458579:REV458580 ROQ458579:ROR458580 RYM458579:RYN458580 SII458579:SIJ458580 SSE458579:SSF458580 TCA458579:TCB458580 TLW458579:TLX458580 TVS458579:TVT458580 UFO458579:UFP458580 UPK458579:UPL458580 UZG458579:UZH458580 VJC458579:VJD458580 VSY458579:VSZ458580 WCU458579:WCV458580 WMQ458579:WMR458580 WWM458579:WWN458580 AE524115:AF524116 KA524115:KB524116 TW524115:TX524116 ADS524115:ADT524116 ANO524115:ANP524116 AXK524115:AXL524116 BHG524115:BHH524116 BRC524115:BRD524116 CAY524115:CAZ524116 CKU524115:CKV524116 CUQ524115:CUR524116 DEM524115:DEN524116 DOI524115:DOJ524116 DYE524115:DYF524116 EIA524115:EIB524116 ERW524115:ERX524116 FBS524115:FBT524116 FLO524115:FLP524116 FVK524115:FVL524116 GFG524115:GFH524116 GPC524115:GPD524116 GYY524115:GYZ524116 HIU524115:HIV524116 HSQ524115:HSR524116 ICM524115:ICN524116 IMI524115:IMJ524116 IWE524115:IWF524116 JGA524115:JGB524116 JPW524115:JPX524116 JZS524115:JZT524116 KJO524115:KJP524116 KTK524115:KTL524116 LDG524115:LDH524116 LNC524115:LND524116 LWY524115:LWZ524116 MGU524115:MGV524116 MQQ524115:MQR524116 NAM524115:NAN524116 NKI524115:NKJ524116 NUE524115:NUF524116 OEA524115:OEB524116 ONW524115:ONX524116 OXS524115:OXT524116 PHO524115:PHP524116 PRK524115:PRL524116 QBG524115:QBH524116 QLC524115:QLD524116 QUY524115:QUZ524116 REU524115:REV524116 ROQ524115:ROR524116 RYM524115:RYN524116 SII524115:SIJ524116 SSE524115:SSF524116 TCA524115:TCB524116 TLW524115:TLX524116 TVS524115:TVT524116 UFO524115:UFP524116 UPK524115:UPL524116 UZG524115:UZH524116 VJC524115:VJD524116 VSY524115:VSZ524116 WCU524115:WCV524116 WMQ524115:WMR524116 WWM524115:WWN524116 AE589651:AF589652 KA589651:KB589652 TW589651:TX589652 ADS589651:ADT589652 ANO589651:ANP589652 AXK589651:AXL589652 BHG589651:BHH589652 BRC589651:BRD589652 CAY589651:CAZ589652 CKU589651:CKV589652 CUQ589651:CUR589652 DEM589651:DEN589652 DOI589651:DOJ589652 DYE589651:DYF589652 EIA589651:EIB589652 ERW589651:ERX589652 FBS589651:FBT589652 FLO589651:FLP589652 FVK589651:FVL589652 GFG589651:GFH589652 GPC589651:GPD589652 GYY589651:GYZ589652 HIU589651:HIV589652 HSQ589651:HSR589652 ICM589651:ICN589652 IMI589651:IMJ589652 IWE589651:IWF589652 JGA589651:JGB589652 JPW589651:JPX589652 JZS589651:JZT589652 KJO589651:KJP589652 KTK589651:KTL589652 LDG589651:LDH589652 LNC589651:LND589652 LWY589651:LWZ589652 MGU589651:MGV589652 MQQ589651:MQR589652 NAM589651:NAN589652 NKI589651:NKJ589652 NUE589651:NUF589652 OEA589651:OEB589652 ONW589651:ONX589652 OXS589651:OXT589652 PHO589651:PHP589652 PRK589651:PRL589652 QBG589651:QBH589652 QLC589651:QLD589652 QUY589651:QUZ589652 REU589651:REV589652 ROQ589651:ROR589652 RYM589651:RYN589652 SII589651:SIJ589652 SSE589651:SSF589652 TCA589651:TCB589652 TLW589651:TLX589652 TVS589651:TVT589652 UFO589651:UFP589652 UPK589651:UPL589652 UZG589651:UZH589652 VJC589651:VJD589652 VSY589651:VSZ589652 WCU589651:WCV589652 WMQ589651:WMR589652 WWM589651:WWN589652 AE655187:AF655188 KA655187:KB655188 TW655187:TX655188 ADS655187:ADT655188 ANO655187:ANP655188 AXK655187:AXL655188 BHG655187:BHH655188 BRC655187:BRD655188 CAY655187:CAZ655188 CKU655187:CKV655188 CUQ655187:CUR655188 DEM655187:DEN655188 DOI655187:DOJ655188 DYE655187:DYF655188 EIA655187:EIB655188 ERW655187:ERX655188 FBS655187:FBT655188 FLO655187:FLP655188 FVK655187:FVL655188 GFG655187:GFH655188 GPC655187:GPD655188 GYY655187:GYZ655188 HIU655187:HIV655188 HSQ655187:HSR655188 ICM655187:ICN655188 IMI655187:IMJ655188 IWE655187:IWF655188 JGA655187:JGB655188 JPW655187:JPX655188 JZS655187:JZT655188 KJO655187:KJP655188 KTK655187:KTL655188 LDG655187:LDH655188 LNC655187:LND655188 LWY655187:LWZ655188 MGU655187:MGV655188 MQQ655187:MQR655188 NAM655187:NAN655188 NKI655187:NKJ655188 NUE655187:NUF655188 OEA655187:OEB655188 ONW655187:ONX655188 OXS655187:OXT655188 PHO655187:PHP655188 PRK655187:PRL655188 QBG655187:QBH655188 QLC655187:QLD655188 QUY655187:QUZ655188 REU655187:REV655188 ROQ655187:ROR655188 RYM655187:RYN655188 SII655187:SIJ655188 SSE655187:SSF655188 TCA655187:TCB655188 TLW655187:TLX655188 TVS655187:TVT655188 UFO655187:UFP655188 UPK655187:UPL655188 UZG655187:UZH655188 VJC655187:VJD655188 VSY655187:VSZ655188 WCU655187:WCV655188 WMQ655187:WMR655188 WWM655187:WWN655188 AE720723:AF720724 KA720723:KB720724 TW720723:TX720724 ADS720723:ADT720724 ANO720723:ANP720724 AXK720723:AXL720724 BHG720723:BHH720724 BRC720723:BRD720724 CAY720723:CAZ720724 CKU720723:CKV720724 CUQ720723:CUR720724 DEM720723:DEN720724 DOI720723:DOJ720724 DYE720723:DYF720724 EIA720723:EIB720724 ERW720723:ERX720724 FBS720723:FBT720724 FLO720723:FLP720724 FVK720723:FVL720724 GFG720723:GFH720724 GPC720723:GPD720724 GYY720723:GYZ720724 HIU720723:HIV720724 HSQ720723:HSR720724 ICM720723:ICN720724 IMI720723:IMJ720724 IWE720723:IWF720724 JGA720723:JGB720724 JPW720723:JPX720724 JZS720723:JZT720724 KJO720723:KJP720724 KTK720723:KTL720724 LDG720723:LDH720724 LNC720723:LND720724 LWY720723:LWZ720724 MGU720723:MGV720724 MQQ720723:MQR720724 NAM720723:NAN720724 NKI720723:NKJ720724 NUE720723:NUF720724 OEA720723:OEB720724 ONW720723:ONX720724 OXS720723:OXT720724 PHO720723:PHP720724 PRK720723:PRL720724 QBG720723:QBH720724 QLC720723:QLD720724 QUY720723:QUZ720724 REU720723:REV720724 ROQ720723:ROR720724 RYM720723:RYN720724 SII720723:SIJ720724 SSE720723:SSF720724 TCA720723:TCB720724 TLW720723:TLX720724 TVS720723:TVT720724 UFO720723:UFP720724 UPK720723:UPL720724 UZG720723:UZH720724 VJC720723:VJD720724 VSY720723:VSZ720724 WCU720723:WCV720724 WMQ720723:WMR720724 WWM720723:WWN720724 AE786259:AF786260 KA786259:KB786260 TW786259:TX786260 ADS786259:ADT786260 ANO786259:ANP786260 AXK786259:AXL786260 BHG786259:BHH786260 BRC786259:BRD786260 CAY786259:CAZ786260 CKU786259:CKV786260 CUQ786259:CUR786260 DEM786259:DEN786260 DOI786259:DOJ786260 DYE786259:DYF786260 EIA786259:EIB786260 ERW786259:ERX786260 FBS786259:FBT786260 FLO786259:FLP786260 FVK786259:FVL786260 GFG786259:GFH786260 GPC786259:GPD786260 GYY786259:GYZ786260 HIU786259:HIV786260 HSQ786259:HSR786260 ICM786259:ICN786260 IMI786259:IMJ786260 IWE786259:IWF786260 JGA786259:JGB786260 JPW786259:JPX786260 JZS786259:JZT786260 KJO786259:KJP786260 KTK786259:KTL786260 LDG786259:LDH786260 LNC786259:LND786260 LWY786259:LWZ786260 MGU786259:MGV786260 MQQ786259:MQR786260 NAM786259:NAN786260 NKI786259:NKJ786260 NUE786259:NUF786260 OEA786259:OEB786260 ONW786259:ONX786260 OXS786259:OXT786260 PHO786259:PHP786260 PRK786259:PRL786260 QBG786259:QBH786260 QLC786259:QLD786260 QUY786259:QUZ786260 REU786259:REV786260 ROQ786259:ROR786260 RYM786259:RYN786260 SII786259:SIJ786260 SSE786259:SSF786260 TCA786259:TCB786260 TLW786259:TLX786260 TVS786259:TVT786260 UFO786259:UFP786260 UPK786259:UPL786260 UZG786259:UZH786260 VJC786259:VJD786260 VSY786259:VSZ786260 WCU786259:WCV786260 WMQ786259:WMR786260 WWM786259:WWN786260 AE851795:AF851796 KA851795:KB851796 TW851795:TX851796 ADS851795:ADT851796 ANO851795:ANP851796 AXK851795:AXL851796 BHG851795:BHH851796 BRC851795:BRD851796 CAY851795:CAZ851796 CKU851795:CKV851796 CUQ851795:CUR851796 DEM851795:DEN851796 DOI851795:DOJ851796 DYE851795:DYF851796 EIA851795:EIB851796 ERW851795:ERX851796 FBS851795:FBT851796 FLO851795:FLP851796 FVK851795:FVL851796 GFG851795:GFH851796 GPC851795:GPD851796 GYY851795:GYZ851796 HIU851795:HIV851796 HSQ851795:HSR851796 ICM851795:ICN851796 IMI851795:IMJ851796 IWE851795:IWF851796 JGA851795:JGB851796 JPW851795:JPX851796 JZS851795:JZT851796 KJO851795:KJP851796 KTK851795:KTL851796 LDG851795:LDH851796 LNC851795:LND851796 LWY851795:LWZ851796 MGU851795:MGV851796 MQQ851795:MQR851796 NAM851795:NAN851796 NKI851795:NKJ851796 NUE851795:NUF851796 OEA851795:OEB851796 ONW851795:ONX851796 OXS851795:OXT851796 PHO851795:PHP851796 PRK851795:PRL851796 QBG851795:QBH851796 QLC851795:QLD851796 QUY851795:QUZ851796 REU851795:REV851796 ROQ851795:ROR851796 RYM851795:RYN851796 SII851795:SIJ851796 SSE851795:SSF851796 TCA851795:TCB851796 TLW851795:TLX851796 TVS851795:TVT851796 UFO851795:UFP851796 UPK851795:UPL851796 UZG851795:UZH851796 VJC851795:VJD851796 VSY851795:VSZ851796 WCU851795:WCV851796 WMQ851795:WMR851796 WWM851795:WWN851796 AE917331:AF917332 KA917331:KB917332 TW917331:TX917332 ADS917331:ADT917332 ANO917331:ANP917332 AXK917331:AXL917332 BHG917331:BHH917332 BRC917331:BRD917332 CAY917331:CAZ917332 CKU917331:CKV917332 CUQ917331:CUR917332 DEM917331:DEN917332 DOI917331:DOJ917332 DYE917331:DYF917332 EIA917331:EIB917332 ERW917331:ERX917332 FBS917331:FBT917332 FLO917331:FLP917332 FVK917331:FVL917332 GFG917331:GFH917332 GPC917331:GPD917332 GYY917331:GYZ917332 HIU917331:HIV917332 HSQ917331:HSR917332 ICM917331:ICN917332 IMI917331:IMJ917332 IWE917331:IWF917332 JGA917331:JGB917332 JPW917331:JPX917332 JZS917331:JZT917332 KJO917331:KJP917332 KTK917331:KTL917332 LDG917331:LDH917332 LNC917331:LND917332 LWY917331:LWZ917332 MGU917331:MGV917332 MQQ917331:MQR917332 NAM917331:NAN917332 NKI917331:NKJ917332 NUE917331:NUF917332 OEA917331:OEB917332 ONW917331:ONX917332 OXS917331:OXT917332 PHO917331:PHP917332 PRK917331:PRL917332 QBG917331:QBH917332 QLC917331:QLD917332 QUY917331:QUZ917332 REU917331:REV917332 ROQ917331:ROR917332 RYM917331:RYN917332 SII917331:SIJ917332 SSE917331:SSF917332 TCA917331:TCB917332 TLW917331:TLX917332 TVS917331:TVT917332 UFO917331:UFP917332 UPK917331:UPL917332 UZG917331:UZH917332 VJC917331:VJD917332 VSY917331:VSZ917332 WCU917331:WCV917332 WMQ917331:WMR917332 WWM917331:WWN917332 AE982867:AF982868 KA982867:KB982868 TW982867:TX982868 ADS982867:ADT982868 ANO982867:ANP982868 AXK982867:AXL982868 BHG982867:BHH982868 BRC982867:BRD982868 CAY982867:CAZ982868 CKU982867:CKV982868 CUQ982867:CUR982868 DEM982867:DEN982868 DOI982867:DOJ982868 DYE982867:DYF982868 EIA982867:EIB982868 ERW982867:ERX982868 FBS982867:FBT982868 FLO982867:FLP982868 FVK982867:FVL982868 GFG982867:GFH982868 GPC982867:GPD982868 GYY982867:GYZ982868 HIU982867:HIV982868 HSQ982867:HSR982868 ICM982867:ICN982868 IMI982867:IMJ982868 IWE982867:IWF982868 JGA982867:JGB982868 JPW982867:JPX982868 JZS982867:JZT982868 KJO982867:KJP982868 KTK982867:KTL982868 LDG982867:LDH982868 LNC982867:LND982868 LWY982867:LWZ982868 MGU982867:MGV982868 MQQ982867:MQR982868 NAM982867:NAN982868 NKI982867:NKJ982868 NUE982867:NUF982868 OEA982867:OEB982868 ONW982867:ONX982868 OXS982867:OXT982868 PHO982867:PHP982868 PRK982867:PRL982868 QBG982867:QBH982868 QLC982867:QLD982868 QUY982867:QUZ982868 REU982867:REV982868 ROQ982867:ROR982868 RYM982867:RYN982868 SII982867:SIJ982868 SSE982867:SSF982868 TCA982867:TCB982868 TLW982867:TLX982868 TVS982867:TVT982868 UFO982867:UFP982868 UPK982867:UPL982868 UZG982867:UZH982868 VJC982867:VJD982868 VSY982867:VSZ982868 WCU982867:WCV982868 WMQ982867:WMR982868 WWM982867:WWN982868" xr:uid="{00000000-0002-0000-0300-000008000000}">
      <formula1>$J$95:$J$100</formula1>
    </dataValidation>
    <dataValidation type="list" allowBlank="1" showInputMessage="1" showErrorMessage="1" sqref="L25:AA25 JH25:JW25 TD25:TS25 ACZ25:ADO25 AMV25:ANK25 AWR25:AXG25 BGN25:BHC25 BQJ25:BQY25 CAF25:CAU25 CKB25:CKQ25 CTX25:CUM25 DDT25:DEI25 DNP25:DOE25 DXL25:DYA25 EHH25:EHW25 ERD25:ERS25 FAZ25:FBO25 FKV25:FLK25 FUR25:FVG25 GEN25:GFC25 GOJ25:GOY25 GYF25:GYU25 HIB25:HIQ25 HRX25:HSM25 IBT25:ICI25 ILP25:IME25 IVL25:IWA25 JFH25:JFW25 JPD25:JPS25 JYZ25:JZO25 KIV25:KJK25 KSR25:KTG25 LCN25:LDC25 LMJ25:LMY25 LWF25:LWU25 MGB25:MGQ25 MPX25:MQM25 MZT25:NAI25 NJP25:NKE25 NTL25:NUA25 ODH25:ODW25 OND25:ONS25 OWZ25:OXO25 PGV25:PHK25 PQR25:PRG25 QAN25:QBC25 QKJ25:QKY25 QUF25:QUU25 REB25:REQ25 RNX25:ROM25 RXT25:RYI25 SHP25:SIE25 SRL25:SSA25 TBH25:TBW25 TLD25:TLS25 TUZ25:TVO25 UEV25:UFK25 UOR25:UPG25 UYN25:UZC25 VIJ25:VIY25 VSF25:VSU25 WCB25:WCQ25 WLX25:WMM25 WVT25:WWI25 L65368:AA65368 JH65368:JW65368 TD65368:TS65368 ACZ65368:ADO65368 AMV65368:ANK65368 AWR65368:AXG65368 BGN65368:BHC65368 BQJ65368:BQY65368 CAF65368:CAU65368 CKB65368:CKQ65368 CTX65368:CUM65368 DDT65368:DEI65368 DNP65368:DOE65368 DXL65368:DYA65368 EHH65368:EHW65368 ERD65368:ERS65368 FAZ65368:FBO65368 FKV65368:FLK65368 FUR65368:FVG65368 GEN65368:GFC65368 GOJ65368:GOY65368 GYF65368:GYU65368 HIB65368:HIQ65368 HRX65368:HSM65368 IBT65368:ICI65368 ILP65368:IME65368 IVL65368:IWA65368 JFH65368:JFW65368 JPD65368:JPS65368 JYZ65368:JZO65368 KIV65368:KJK65368 KSR65368:KTG65368 LCN65368:LDC65368 LMJ65368:LMY65368 LWF65368:LWU65368 MGB65368:MGQ65368 MPX65368:MQM65368 MZT65368:NAI65368 NJP65368:NKE65368 NTL65368:NUA65368 ODH65368:ODW65368 OND65368:ONS65368 OWZ65368:OXO65368 PGV65368:PHK65368 PQR65368:PRG65368 QAN65368:QBC65368 QKJ65368:QKY65368 QUF65368:QUU65368 REB65368:REQ65368 RNX65368:ROM65368 RXT65368:RYI65368 SHP65368:SIE65368 SRL65368:SSA65368 TBH65368:TBW65368 TLD65368:TLS65368 TUZ65368:TVO65368 UEV65368:UFK65368 UOR65368:UPG65368 UYN65368:UZC65368 VIJ65368:VIY65368 VSF65368:VSU65368 WCB65368:WCQ65368 WLX65368:WMM65368 WVT65368:WWI65368 L130904:AA130904 JH130904:JW130904 TD130904:TS130904 ACZ130904:ADO130904 AMV130904:ANK130904 AWR130904:AXG130904 BGN130904:BHC130904 BQJ130904:BQY130904 CAF130904:CAU130904 CKB130904:CKQ130904 CTX130904:CUM130904 DDT130904:DEI130904 DNP130904:DOE130904 DXL130904:DYA130904 EHH130904:EHW130904 ERD130904:ERS130904 FAZ130904:FBO130904 FKV130904:FLK130904 FUR130904:FVG130904 GEN130904:GFC130904 GOJ130904:GOY130904 GYF130904:GYU130904 HIB130904:HIQ130904 HRX130904:HSM130904 IBT130904:ICI130904 ILP130904:IME130904 IVL130904:IWA130904 JFH130904:JFW130904 JPD130904:JPS130904 JYZ130904:JZO130904 KIV130904:KJK130904 KSR130904:KTG130904 LCN130904:LDC130904 LMJ130904:LMY130904 LWF130904:LWU130904 MGB130904:MGQ130904 MPX130904:MQM130904 MZT130904:NAI130904 NJP130904:NKE130904 NTL130904:NUA130904 ODH130904:ODW130904 OND130904:ONS130904 OWZ130904:OXO130904 PGV130904:PHK130904 PQR130904:PRG130904 QAN130904:QBC130904 QKJ130904:QKY130904 QUF130904:QUU130904 REB130904:REQ130904 RNX130904:ROM130904 RXT130904:RYI130904 SHP130904:SIE130904 SRL130904:SSA130904 TBH130904:TBW130904 TLD130904:TLS130904 TUZ130904:TVO130904 UEV130904:UFK130904 UOR130904:UPG130904 UYN130904:UZC130904 VIJ130904:VIY130904 VSF130904:VSU130904 WCB130904:WCQ130904 WLX130904:WMM130904 WVT130904:WWI130904 L196440:AA196440 JH196440:JW196440 TD196440:TS196440 ACZ196440:ADO196440 AMV196440:ANK196440 AWR196440:AXG196440 BGN196440:BHC196440 BQJ196440:BQY196440 CAF196440:CAU196440 CKB196440:CKQ196440 CTX196440:CUM196440 DDT196440:DEI196440 DNP196440:DOE196440 DXL196440:DYA196440 EHH196440:EHW196440 ERD196440:ERS196440 FAZ196440:FBO196440 FKV196440:FLK196440 FUR196440:FVG196440 GEN196440:GFC196440 GOJ196440:GOY196440 GYF196440:GYU196440 HIB196440:HIQ196440 HRX196440:HSM196440 IBT196440:ICI196440 ILP196440:IME196440 IVL196440:IWA196440 JFH196440:JFW196440 JPD196440:JPS196440 JYZ196440:JZO196440 KIV196440:KJK196440 KSR196440:KTG196440 LCN196440:LDC196440 LMJ196440:LMY196440 LWF196440:LWU196440 MGB196440:MGQ196440 MPX196440:MQM196440 MZT196440:NAI196440 NJP196440:NKE196440 NTL196440:NUA196440 ODH196440:ODW196440 OND196440:ONS196440 OWZ196440:OXO196440 PGV196440:PHK196440 PQR196440:PRG196440 QAN196440:QBC196440 QKJ196440:QKY196440 QUF196440:QUU196440 REB196440:REQ196440 RNX196440:ROM196440 RXT196440:RYI196440 SHP196440:SIE196440 SRL196440:SSA196440 TBH196440:TBW196440 TLD196440:TLS196440 TUZ196440:TVO196440 UEV196440:UFK196440 UOR196440:UPG196440 UYN196440:UZC196440 VIJ196440:VIY196440 VSF196440:VSU196440 WCB196440:WCQ196440 WLX196440:WMM196440 WVT196440:WWI196440 L261976:AA261976 JH261976:JW261976 TD261976:TS261976 ACZ261976:ADO261976 AMV261976:ANK261976 AWR261976:AXG261976 BGN261976:BHC261976 BQJ261976:BQY261976 CAF261976:CAU261976 CKB261976:CKQ261976 CTX261976:CUM261976 DDT261976:DEI261976 DNP261976:DOE261976 DXL261976:DYA261976 EHH261976:EHW261976 ERD261976:ERS261976 FAZ261976:FBO261976 FKV261976:FLK261976 FUR261976:FVG261976 GEN261976:GFC261976 GOJ261976:GOY261976 GYF261976:GYU261976 HIB261976:HIQ261976 HRX261976:HSM261976 IBT261976:ICI261976 ILP261976:IME261976 IVL261976:IWA261976 JFH261976:JFW261976 JPD261976:JPS261976 JYZ261976:JZO261976 KIV261976:KJK261976 KSR261976:KTG261976 LCN261976:LDC261976 LMJ261976:LMY261976 LWF261976:LWU261976 MGB261976:MGQ261976 MPX261976:MQM261976 MZT261976:NAI261976 NJP261976:NKE261976 NTL261976:NUA261976 ODH261976:ODW261976 OND261976:ONS261976 OWZ261976:OXO261976 PGV261976:PHK261976 PQR261976:PRG261976 QAN261976:QBC261976 QKJ261976:QKY261976 QUF261976:QUU261976 REB261976:REQ261976 RNX261976:ROM261976 RXT261976:RYI261976 SHP261976:SIE261976 SRL261976:SSA261976 TBH261976:TBW261976 TLD261976:TLS261976 TUZ261976:TVO261976 UEV261976:UFK261976 UOR261976:UPG261976 UYN261976:UZC261976 VIJ261976:VIY261976 VSF261976:VSU261976 WCB261976:WCQ261976 WLX261976:WMM261976 WVT261976:WWI261976 L327512:AA327512 JH327512:JW327512 TD327512:TS327512 ACZ327512:ADO327512 AMV327512:ANK327512 AWR327512:AXG327512 BGN327512:BHC327512 BQJ327512:BQY327512 CAF327512:CAU327512 CKB327512:CKQ327512 CTX327512:CUM327512 DDT327512:DEI327512 DNP327512:DOE327512 DXL327512:DYA327512 EHH327512:EHW327512 ERD327512:ERS327512 FAZ327512:FBO327512 FKV327512:FLK327512 FUR327512:FVG327512 GEN327512:GFC327512 GOJ327512:GOY327512 GYF327512:GYU327512 HIB327512:HIQ327512 HRX327512:HSM327512 IBT327512:ICI327512 ILP327512:IME327512 IVL327512:IWA327512 JFH327512:JFW327512 JPD327512:JPS327512 JYZ327512:JZO327512 KIV327512:KJK327512 KSR327512:KTG327512 LCN327512:LDC327512 LMJ327512:LMY327512 LWF327512:LWU327512 MGB327512:MGQ327512 MPX327512:MQM327512 MZT327512:NAI327512 NJP327512:NKE327512 NTL327512:NUA327512 ODH327512:ODW327512 OND327512:ONS327512 OWZ327512:OXO327512 PGV327512:PHK327512 PQR327512:PRG327512 QAN327512:QBC327512 QKJ327512:QKY327512 QUF327512:QUU327512 REB327512:REQ327512 RNX327512:ROM327512 RXT327512:RYI327512 SHP327512:SIE327512 SRL327512:SSA327512 TBH327512:TBW327512 TLD327512:TLS327512 TUZ327512:TVO327512 UEV327512:UFK327512 UOR327512:UPG327512 UYN327512:UZC327512 VIJ327512:VIY327512 VSF327512:VSU327512 WCB327512:WCQ327512 WLX327512:WMM327512 WVT327512:WWI327512 L393048:AA393048 JH393048:JW393048 TD393048:TS393048 ACZ393048:ADO393048 AMV393048:ANK393048 AWR393048:AXG393048 BGN393048:BHC393048 BQJ393048:BQY393048 CAF393048:CAU393048 CKB393048:CKQ393048 CTX393048:CUM393048 DDT393048:DEI393048 DNP393048:DOE393048 DXL393048:DYA393048 EHH393048:EHW393048 ERD393048:ERS393048 FAZ393048:FBO393048 FKV393048:FLK393048 FUR393048:FVG393048 GEN393048:GFC393048 GOJ393048:GOY393048 GYF393048:GYU393048 HIB393048:HIQ393048 HRX393048:HSM393048 IBT393048:ICI393048 ILP393048:IME393048 IVL393048:IWA393048 JFH393048:JFW393048 JPD393048:JPS393048 JYZ393048:JZO393048 KIV393048:KJK393048 KSR393048:KTG393048 LCN393048:LDC393048 LMJ393048:LMY393048 LWF393048:LWU393048 MGB393048:MGQ393048 MPX393048:MQM393048 MZT393048:NAI393048 NJP393048:NKE393048 NTL393048:NUA393048 ODH393048:ODW393048 OND393048:ONS393048 OWZ393048:OXO393048 PGV393048:PHK393048 PQR393048:PRG393048 QAN393048:QBC393048 QKJ393048:QKY393048 QUF393048:QUU393048 REB393048:REQ393048 RNX393048:ROM393048 RXT393048:RYI393048 SHP393048:SIE393048 SRL393048:SSA393048 TBH393048:TBW393048 TLD393048:TLS393048 TUZ393048:TVO393048 UEV393048:UFK393048 UOR393048:UPG393048 UYN393048:UZC393048 VIJ393048:VIY393048 VSF393048:VSU393048 WCB393048:WCQ393048 WLX393048:WMM393048 WVT393048:WWI393048 L458584:AA458584 JH458584:JW458584 TD458584:TS458584 ACZ458584:ADO458584 AMV458584:ANK458584 AWR458584:AXG458584 BGN458584:BHC458584 BQJ458584:BQY458584 CAF458584:CAU458584 CKB458584:CKQ458584 CTX458584:CUM458584 DDT458584:DEI458584 DNP458584:DOE458584 DXL458584:DYA458584 EHH458584:EHW458584 ERD458584:ERS458584 FAZ458584:FBO458584 FKV458584:FLK458584 FUR458584:FVG458584 GEN458584:GFC458584 GOJ458584:GOY458584 GYF458584:GYU458584 HIB458584:HIQ458584 HRX458584:HSM458584 IBT458584:ICI458584 ILP458584:IME458584 IVL458584:IWA458584 JFH458584:JFW458584 JPD458584:JPS458584 JYZ458584:JZO458584 KIV458584:KJK458584 KSR458584:KTG458584 LCN458584:LDC458584 LMJ458584:LMY458584 LWF458584:LWU458584 MGB458584:MGQ458584 MPX458584:MQM458584 MZT458584:NAI458584 NJP458584:NKE458584 NTL458584:NUA458584 ODH458584:ODW458584 OND458584:ONS458584 OWZ458584:OXO458584 PGV458584:PHK458584 PQR458584:PRG458584 QAN458584:QBC458584 QKJ458584:QKY458584 QUF458584:QUU458584 REB458584:REQ458584 RNX458584:ROM458584 RXT458584:RYI458584 SHP458584:SIE458584 SRL458584:SSA458584 TBH458584:TBW458584 TLD458584:TLS458584 TUZ458584:TVO458584 UEV458584:UFK458584 UOR458584:UPG458584 UYN458584:UZC458584 VIJ458584:VIY458584 VSF458584:VSU458584 WCB458584:WCQ458584 WLX458584:WMM458584 WVT458584:WWI458584 L524120:AA524120 JH524120:JW524120 TD524120:TS524120 ACZ524120:ADO524120 AMV524120:ANK524120 AWR524120:AXG524120 BGN524120:BHC524120 BQJ524120:BQY524120 CAF524120:CAU524120 CKB524120:CKQ524120 CTX524120:CUM524120 DDT524120:DEI524120 DNP524120:DOE524120 DXL524120:DYA524120 EHH524120:EHW524120 ERD524120:ERS524120 FAZ524120:FBO524120 FKV524120:FLK524120 FUR524120:FVG524120 GEN524120:GFC524120 GOJ524120:GOY524120 GYF524120:GYU524120 HIB524120:HIQ524120 HRX524120:HSM524120 IBT524120:ICI524120 ILP524120:IME524120 IVL524120:IWA524120 JFH524120:JFW524120 JPD524120:JPS524120 JYZ524120:JZO524120 KIV524120:KJK524120 KSR524120:KTG524120 LCN524120:LDC524120 LMJ524120:LMY524120 LWF524120:LWU524120 MGB524120:MGQ524120 MPX524120:MQM524120 MZT524120:NAI524120 NJP524120:NKE524120 NTL524120:NUA524120 ODH524120:ODW524120 OND524120:ONS524120 OWZ524120:OXO524120 PGV524120:PHK524120 PQR524120:PRG524120 QAN524120:QBC524120 QKJ524120:QKY524120 QUF524120:QUU524120 REB524120:REQ524120 RNX524120:ROM524120 RXT524120:RYI524120 SHP524120:SIE524120 SRL524120:SSA524120 TBH524120:TBW524120 TLD524120:TLS524120 TUZ524120:TVO524120 UEV524120:UFK524120 UOR524120:UPG524120 UYN524120:UZC524120 VIJ524120:VIY524120 VSF524120:VSU524120 WCB524120:WCQ524120 WLX524120:WMM524120 WVT524120:WWI524120 L589656:AA589656 JH589656:JW589656 TD589656:TS589656 ACZ589656:ADO589656 AMV589656:ANK589656 AWR589656:AXG589656 BGN589656:BHC589656 BQJ589656:BQY589656 CAF589656:CAU589656 CKB589656:CKQ589656 CTX589656:CUM589656 DDT589656:DEI589656 DNP589656:DOE589656 DXL589656:DYA589656 EHH589656:EHW589656 ERD589656:ERS589656 FAZ589656:FBO589656 FKV589656:FLK589656 FUR589656:FVG589656 GEN589656:GFC589656 GOJ589656:GOY589656 GYF589656:GYU589656 HIB589656:HIQ589656 HRX589656:HSM589656 IBT589656:ICI589656 ILP589656:IME589656 IVL589656:IWA589656 JFH589656:JFW589656 JPD589656:JPS589656 JYZ589656:JZO589656 KIV589656:KJK589656 KSR589656:KTG589656 LCN589656:LDC589656 LMJ589656:LMY589656 LWF589656:LWU589656 MGB589656:MGQ589656 MPX589656:MQM589656 MZT589656:NAI589656 NJP589656:NKE589656 NTL589656:NUA589656 ODH589656:ODW589656 OND589656:ONS589656 OWZ589656:OXO589656 PGV589656:PHK589656 PQR589656:PRG589656 QAN589656:QBC589656 QKJ589656:QKY589656 QUF589656:QUU589656 REB589656:REQ589656 RNX589656:ROM589656 RXT589656:RYI589656 SHP589656:SIE589656 SRL589656:SSA589656 TBH589656:TBW589656 TLD589656:TLS589656 TUZ589656:TVO589656 UEV589656:UFK589656 UOR589656:UPG589656 UYN589656:UZC589656 VIJ589656:VIY589656 VSF589656:VSU589656 WCB589656:WCQ589656 WLX589656:WMM589656 WVT589656:WWI589656 L655192:AA655192 JH655192:JW655192 TD655192:TS655192 ACZ655192:ADO655192 AMV655192:ANK655192 AWR655192:AXG655192 BGN655192:BHC655192 BQJ655192:BQY655192 CAF655192:CAU655192 CKB655192:CKQ655192 CTX655192:CUM655192 DDT655192:DEI655192 DNP655192:DOE655192 DXL655192:DYA655192 EHH655192:EHW655192 ERD655192:ERS655192 FAZ655192:FBO655192 FKV655192:FLK655192 FUR655192:FVG655192 GEN655192:GFC655192 GOJ655192:GOY655192 GYF655192:GYU655192 HIB655192:HIQ655192 HRX655192:HSM655192 IBT655192:ICI655192 ILP655192:IME655192 IVL655192:IWA655192 JFH655192:JFW655192 JPD655192:JPS655192 JYZ655192:JZO655192 KIV655192:KJK655192 KSR655192:KTG655192 LCN655192:LDC655192 LMJ655192:LMY655192 LWF655192:LWU655192 MGB655192:MGQ655192 MPX655192:MQM655192 MZT655192:NAI655192 NJP655192:NKE655192 NTL655192:NUA655192 ODH655192:ODW655192 OND655192:ONS655192 OWZ655192:OXO655192 PGV655192:PHK655192 PQR655192:PRG655192 QAN655192:QBC655192 QKJ655192:QKY655192 QUF655192:QUU655192 REB655192:REQ655192 RNX655192:ROM655192 RXT655192:RYI655192 SHP655192:SIE655192 SRL655192:SSA655192 TBH655192:TBW655192 TLD655192:TLS655192 TUZ655192:TVO655192 UEV655192:UFK655192 UOR655192:UPG655192 UYN655192:UZC655192 VIJ655192:VIY655192 VSF655192:VSU655192 WCB655192:WCQ655192 WLX655192:WMM655192 WVT655192:WWI655192 L720728:AA720728 JH720728:JW720728 TD720728:TS720728 ACZ720728:ADO720728 AMV720728:ANK720728 AWR720728:AXG720728 BGN720728:BHC720728 BQJ720728:BQY720728 CAF720728:CAU720728 CKB720728:CKQ720728 CTX720728:CUM720728 DDT720728:DEI720728 DNP720728:DOE720728 DXL720728:DYA720728 EHH720728:EHW720728 ERD720728:ERS720728 FAZ720728:FBO720728 FKV720728:FLK720728 FUR720728:FVG720728 GEN720728:GFC720728 GOJ720728:GOY720728 GYF720728:GYU720728 HIB720728:HIQ720728 HRX720728:HSM720728 IBT720728:ICI720728 ILP720728:IME720728 IVL720728:IWA720728 JFH720728:JFW720728 JPD720728:JPS720728 JYZ720728:JZO720728 KIV720728:KJK720728 KSR720728:KTG720728 LCN720728:LDC720728 LMJ720728:LMY720728 LWF720728:LWU720728 MGB720728:MGQ720728 MPX720728:MQM720728 MZT720728:NAI720728 NJP720728:NKE720728 NTL720728:NUA720728 ODH720728:ODW720728 OND720728:ONS720728 OWZ720728:OXO720728 PGV720728:PHK720728 PQR720728:PRG720728 QAN720728:QBC720728 QKJ720728:QKY720728 QUF720728:QUU720728 REB720728:REQ720728 RNX720728:ROM720728 RXT720728:RYI720728 SHP720728:SIE720728 SRL720728:SSA720728 TBH720728:TBW720728 TLD720728:TLS720728 TUZ720728:TVO720728 UEV720728:UFK720728 UOR720728:UPG720728 UYN720728:UZC720728 VIJ720728:VIY720728 VSF720728:VSU720728 WCB720728:WCQ720728 WLX720728:WMM720728 WVT720728:WWI720728 L786264:AA786264 JH786264:JW786264 TD786264:TS786264 ACZ786264:ADO786264 AMV786264:ANK786264 AWR786264:AXG786264 BGN786264:BHC786264 BQJ786264:BQY786264 CAF786264:CAU786264 CKB786264:CKQ786264 CTX786264:CUM786264 DDT786264:DEI786264 DNP786264:DOE786264 DXL786264:DYA786264 EHH786264:EHW786264 ERD786264:ERS786264 FAZ786264:FBO786264 FKV786264:FLK786264 FUR786264:FVG786264 GEN786264:GFC786264 GOJ786264:GOY786264 GYF786264:GYU786264 HIB786264:HIQ786264 HRX786264:HSM786264 IBT786264:ICI786264 ILP786264:IME786264 IVL786264:IWA786264 JFH786264:JFW786264 JPD786264:JPS786264 JYZ786264:JZO786264 KIV786264:KJK786264 KSR786264:KTG786264 LCN786264:LDC786264 LMJ786264:LMY786264 LWF786264:LWU786264 MGB786264:MGQ786264 MPX786264:MQM786264 MZT786264:NAI786264 NJP786264:NKE786264 NTL786264:NUA786264 ODH786264:ODW786264 OND786264:ONS786264 OWZ786264:OXO786264 PGV786264:PHK786264 PQR786264:PRG786264 QAN786264:QBC786264 QKJ786264:QKY786264 QUF786264:QUU786264 REB786264:REQ786264 RNX786264:ROM786264 RXT786264:RYI786264 SHP786264:SIE786264 SRL786264:SSA786264 TBH786264:TBW786264 TLD786264:TLS786264 TUZ786264:TVO786264 UEV786264:UFK786264 UOR786264:UPG786264 UYN786264:UZC786264 VIJ786264:VIY786264 VSF786264:VSU786264 WCB786264:WCQ786264 WLX786264:WMM786264 WVT786264:WWI786264 L851800:AA851800 JH851800:JW851800 TD851800:TS851800 ACZ851800:ADO851800 AMV851800:ANK851800 AWR851800:AXG851800 BGN851800:BHC851800 BQJ851800:BQY851800 CAF851800:CAU851800 CKB851800:CKQ851800 CTX851800:CUM851800 DDT851800:DEI851800 DNP851800:DOE851800 DXL851800:DYA851800 EHH851800:EHW851800 ERD851800:ERS851800 FAZ851800:FBO851800 FKV851800:FLK851800 FUR851800:FVG851800 GEN851800:GFC851800 GOJ851800:GOY851800 GYF851800:GYU851800 HIB851800:HIQ851800 HRX851800:HSM851800 IBT851800:ICI851800 ILP851800:IME851800 IVL851800:IWA851800 JFH851800:JFW851800 JPD851800:JPS851800 JYZ851800:JZO851800 KIV851800:KJK851800 KSR851800:KTG851800 LCN851800:LDC851800 LMJ851800:LMY851800 LWF851800:LWU851800 MGB851800:MGQ851800 MPX851800:MQM851800 MZT851800:NAI851800 NJP851800:NKE851800 NTL851800:NUA851800 ODH851800:ODW851800 OND851800:ONS851800 OWZ851800:OXO851800 PGV851800:PHK851800 PQR851800:PRG851800 QAN851800:QBC851800 QKJ851800:QKY851800 QUF851800:QUU851800 REB851800:REQ851800 RNX851800:ROM851800 RXT851800:RYI851800 SHP851800:SIE851800 SRL851800:SSA851800 TBH851800:TBW851800 TLD851800:TLS851800 TUZ851800:TVO851800 UEV851800:UFK851800 UOR851800:UPG851800 UYN851800:UZC851800 VIJ851800:VIY851800 VSF851800:VSU851800 WCB851800:WCQ851800 WLX851800:WMM851800 WVT851800:WWI851800 L917336:AA917336 JH917336:JW917336 TD917336:TS917336 ACZ917336:ADO917336 AMV917336:ANK917336 AWR917336:AXG917336 BGN917336:BHC917336 BQJ917336:BQY917336 CAF917336:CAU917336 CKB917336:CKQ917336 CTX917336:CUM917336 DDT917336:DEI917336 DNP917336:DOE917336 DXL917336:DYA917336 EHH917336:EHW917336 ERD917336:ERS917336 FAZ917336:FBO917336 FKV917336:FLK917336 FUR917336:FVG917336 GEN917336:GFC917336 GOJ917336:GOY917336 GYF917336:GYU917336 HIB917336:HIQ917336 HRX917336:HSM917336 IBT917336:ICI917336 ILP917336:IME917336 IVL917336:IWA917336 JFH917336:JFW917336 JPD917336:JPS917336 JYZ917336:JZO917336 KIV917336:KJK917336 KSR917336:KTG917336 LCN917336:LDC917336 LMJ917336:LMY917336 LWF917336:LWU917336 MGB917336:MGQ917336 MPX917336:MQM917336 MZT917336:NAI917336 NJP917336:NKE917336 NTL917336:NUA917336 ODH917336:ODW917336 OND917336:ONS917336 OWZ917336:OXO917336 PGV917336:PHK917336 PQR917336:PRG917336 QAN917336:QBC917336 QKJ917336:QKY917336 QUF917336:QUU917336 REB917336:REQ917336 RNX917336:ROM917336 RXT917336:RYI917336 SHP917336:SIE917336 SRL917336:SSA917336 TBH917336:TBW917336 TLD917336:TLS917336 TUZ917336:TVO917336 UEV917336:UFK917336 UOR917336:UPG917336 UYN917336:UZC917336 VIJ917336:VIY917336 VSF917336:VSU917336 WCB917336:WCQ917336 WLX917336:WMM917336 WVT917336:WWI917336 L982872:AA982872 JH982872:JW982872 TD982872:TS982872 ACZ982872:ADO982872 AMV982872:ANK982872 AWR982872:AXG982872 BGN982872:BHC982872 BQJ982872:BQY982872 CAF982872:CAU982872 CKB982872:CKQ982872 CTX982872:CUM982872 DDT982872:DEI982872 DNP982872:DOE982872 DXL982872:DYA982872 EHH982872:EHW982872 ERD982872:ERS982872 FAZ982872:FBO982872 FKV982872:FLK982872 FUR982872:FVG982872 GEN982872:GFC982872 GOJ982872:GOY982872 GYF982872:GYU982872 HIB982872:HIQ982872 HRX982872:HSM982872 IBT982872:ICI982872 ILP982872:IME982872 IVL982872:IWA982872 JFH982872:JFW982872 JPD982872:JPS982872 JYZ982872:JZO982872 KIV982872:KJK982872 KSR982872:KTG982872 LCN982872:LDC982872 LMJ982872:LMY982872 LWF982872:LWU982872 MGB982872:MGQ982872 MPX982872:MQM982872 MZT982872:NAI982872 NJP982872:NKE982872 NTL982872:NUA982872 ODH982872:ODW982872 OND982872:ONS982872 OWZ982872:OXO982872 PGV982872:PHK982872 PQR982872:PRG982872 QAN982872:QBC982872 QKJ982872:QKY982872 QUF982872:QUU982872 REB982872:REQ982872 RNX982872:ROM982872 RXT982872:RYI982872 SHP982872:SIE982872 SRL982872:SSA982872 TBH982872:TBW982872 TLD982872:TLS982872 TUZ982872:TVO982872 UEV982872:UFK982872 UOR982872:UPG982872 UYN982872:UZC982872 VIJ982872:VIY982872 VSF982872:VSU982872 WCB982872:WCQ982872 WLX982872:WMM982872 WVT982872:WWI982872" xr:uid="{00000000-0002-0000-0300-000009000000}">
      <formula1>$C$111:$C$115</formula1>
    </dataValidation>
    <dataValidation type="list" allowBlank="1" showInputMessage="1" showErrorMessage="1" sqref="W20:Y20 JS20:JU20 TO20:TQ20 ADK20:ADM20 ANG20:ANI20 AXC20:AXE20 BGY20:BHA20 BQU20:BQW20 CAQ20:CAS20 CKM20:CKO20 CUI20:CUK20 DEE20:DEG20 DOA20:DOC20 DXW20:DXY20 EHS20:EHU20 ERO20:ERQ20 FBK20:FBM20 FLG20:FLI20 FVC20:FVE20 GEY20:GFA20 GOU20:GOW20 GYQ20:GYS20 HIM20:HIO20 HSI20:HSK20 ICE20:ICG20 IMA20:IMC20 IVW20:IVY20 JFS20:JFU20 JPO20:JPQ20 JZK20:JZM20 KJG20:KJI20 KTC20:KTE20 LCY20:LDA20 LMU20:LMW20 LWQ20:LWS20 MGM20:MGO20 MQI20:MQK20 NAE20:NAG20 NKA20:NKC20 NTW20:NTY20 ODS20:ODU20 ONO20:ONQ20 OXK20:OXM20 PHG20:PHI20 PRC20:PRE20 QAY20:QBA20 QKU20:QKW20 QUQ20:QUS20 REM20:REO20 ROI20:ROK20 RYE20:RYG20 SIA20:SIC20 SRW20:SRY20 TBS20:TBU20 TLO20:TLQ20 TVK20:TVM20 UFG20:UFI20 UPC20:UPE20 UYY20:UZA20 VIU20:VIW20 VSQ20:VSS20 WCM20:WCO20 WMI20:WMK20 WWE20:WWG20 W65363:Y65363 JS65363:JU65363 TO65363:TQ65363 ADK65363:ADM65363 ANG65363:ANI65363 AXC65363:AXE65363 BGY65363:BHA65363 BQU65363:BQW65363 CAQ65363:CAS65363 CKM65363:CKO65363 CUI65363:CUK65363 DEE65363:DEG65363 DOA65363:DOC65363 DXW65363:DXY65363 EHS65363:EHU65363 ERO65363:ERQ65363 FBK65363:FBM65363 FLG65363:FLI65363 FVC65363:FVE65363 GEY65363:GFA65363 GOU65363:GOW65363 GYQ65363:GYS65363 HIM65363:HIO65363 HSI65363:HSK65363 ICE65363:ICG65363 IMA65363:IMC65363 IVW65363:IVY65363 JFS65363:JFU65363 JPO65363:JPQ65363 JZK65363:JZM65363 KJG65363:KJI65363 KTC65363:KTE65363 LCY65363:LDA65363 LMU65363:LMW65363 LWQ65363:LWS65363 MGM65363:MGO65363 MQI65363:MQK65363 NAE65363:NAG65363 NKA65363:NKC65363 NTW65363:NTY65363 ODS65363:ODU65363 ONO65363:ONQ65363 OXK65363:OXM65363 PHG65363:PHI65363 PRC65363:PRE65363 QAY65363:QBA65363 QKU65363:QKW65363 QUQ65363:QUS65363 REM65363:REO65363 ROI65363:ROK65363 RYE65363:RYG65363 SIA65363:SIC65363 SRW65363:SRY65363 TBS65363:TBU65363 TLO65363:TLQ65363 TVK65363:TVM65363 UFG65363:UFI65363 UPC65363:UPE65363 UYY65363:UZA65363 VIU65363:VIW65363 VSQ65363:VSS65363 WCM65363:WCO65363 WMI65363:WMK65363 WWE65363:WWG65363 W130899:Y130899 JS130899:JU130899 TO130899:TQ130899 ADK130899:ADM130899 ANG130899:ANI130899 AXC130899:AXE130899 BGY130899:BHA130899 BQU130899:BQW130899 CAQ130899:CAS130899 CKM130899:CKO130899 CUI130899:CUK130899 DEE130899:DEG130899 DOA130899:DOC130899 DXW130899:DXY130899 EHS130899:EHU130899 ERO130899:ERQ130899 FBK130899:FBM130899 FLG130899:FLI130899 FVC130899:FVE130899 GEY130899:GFA130899 GOU130899:GOW130899 GYQ130899:GYS130899 HIM130899:HIO130899 HSI130899:HSK130899 ICE130899:ICG130899 IMA130899:IMC130899 IVW130899:IVY130899 JFS130899:JFU130899 JPO130899:JPQ130899 JZK130899:JZM130899 KJG130899:KJI130899 KTC130899:KTE130899 LCY130899:LDA130899 LMU130899:LMW130899 LWQ130899:LWS130899 MGM130899:MGO130899 MQI130899:MQK130899 NAE130899:NAG130899 NKA130899:NKC130899 NTW130899:NTY130899 ODS130899:ODU130899 ONO130899:ONQ130899 OXK130899:OXM130899 PHG130899:PHI130899 PRC130899:PRE130899 QAY130899:QBA130899 QKU130899:QKW130899 QUQ130899:QUS130899 REM130899:REO130899 ROI130899:ROK130899 RYE130899:RYG130899 SIA130899:SIC130899 SRW130899:SRY130899 TBS130899:TBU130899 TLO130899:TLQ130899 TVK130899:TVM130899 UFG130899:UFI130899 UPC130899:UPE130899 UYY130899:UZA130899 VIU130899:VIW130899 VSQ130899:VSS130899 WCM130899:WCO130899 WMI130899:WMK130899 WWE130899:WWG130899 W196435:Y196435 JS196435:JU196435 TO196435:TQ196435 ADK196435:ADM196435 ANG196435:ANI196435 AXC196435:AXE196435 BGY196435:BHA196435 BQU196435:BQW196435 CAQ196435:CAS196435 CKM196435:CKO196435 CUI196435:CUK196435 DEE196435:DEG196435 DOA196435:DOC196435 DXW196435:DXY196435 EHS196435:EHU196435 ERO196435:ERQ196435 FBK196435:FBM196435 FLG196435:FLI196435 FVC196435:FVE196435 GEY196435:GFA196435 GOU196435:GOW196435 GYQ196435:GYS196435 HIM196435:HIO196435 HSI196435:HSK196435 ICE196435:ICG196435 IMA196435:IMC196435 IVW196435:IVY196435 JFS196435:JFU196435 JPO196435:JPQ196435 JZK196435:JZM196435 KJG196435:KJI196435 KTC196435:KTE196435 LCY196435:LDA196435 LMU196435:LMW196435 LWQ196435:LWS196435 MGM196435:MGO196435 MQI196435:MQK196435 NAE196435:NAG196435 NKA196435:NKC196435 NTW196435:NTY196435 ODS196435:ODU196435 ONO196435:ONQ196435 OXK196435:OXM196435 PHG196435:PHI196435 PRC196435:PRE196435 QAY196435:QBA196435 QKU196435:QKW196435 QUQ196435:QUS196435 REM196435:REO196435 ROI196435:ROK196435 RYE196435:RYG196435 SIA196435:SIC196435 SRW196435:SRY196435 TBS196435:TBU196435 TLO196435:TLQ196435 TVK196435:TVM196435 UFG196435:UFI196435 UPC196435:UPE196435 UYY196435:UZA196435 VIU196435:VIW196435 VSQ196435:VSS196435 WCM196435:WCO196435 WMI196435:WMK196435 WWE196435:WWG196435 W261971:Y261971 JS261971:JU261971 TO261971:TQ261971 ADK261971:ADM261971 ANG261971:ANI261971 AXC261971:AXE261971 BGY261971:BHA261971 BQU261971:BQW261971 CAQ261971:CAS261971 CKM261971:CKO261971 CUI261971:CUK261971 DEE261971:DEG261971 DOA261971:DOC261971 DXW261971:DXY261971 EHS261971:EHU261971 ERO261971:ERQ261971 FBK261971:FBM261971 FLG261971:FLI261971 FVC261971:FVE261971 GEY261971:GFA261971 GOU261971:GOW261971 GYQ261971:GYS261971 HIM261971:HIO261971 HSI261971:HSK261971 ICE261971:ICG261971 IMA261971:IMC261971 IVW261971:IVY261971 JFS261971:JFU261971 JPO261971:JPQ261971 JZK261971:JZM261971 KJG261971:KJI261971 KTC261971:KTE261971 LCY261971:LDA261971 LMU261971:LMW261971 LWQ261971:LWS261971 MGM261971:MGO261971 MQI261971:MQK261971 NAE261971:NAG261971 NKA261971:NKC261971 NTW261971:NTY261971 ODS261971:ODU261971 ONO261971:ONQ261971 OXK261971:OXM261971 PHG261971:PHI261971 PRC261971:PRE261971 QAY261971:QBA261971 QKU261971:QKW261971 QUQ261971:QUS261971 REM261971:REO261971 ROI261971:ROK261971 RYE261971:RYG261971 SIA261971:SIC261971 SRW261971:SRY261971 TBS261971:TBU261971 TLO261971:TLQ261971 TVK261971:TVM261971 UFG261971:UFI261971 UPC261971:UPE261971 UYY261971:UZA261971 VIU261971:VIW261971 VSQ261971:VSS261971 WCM261971:WCO261971 WMI261971:WMK261971 WWE261971:WWG261971 W327507:Y327507 JS327507:JU327507 TO327507:TQ327507 ADK327507:ADM327507 ANG327507:ANI327507 AXC327507:AXE327507 BGY327507:BHA327507 BQU327507:BQW327507 CAQ327507:CAS327507 CKM327507:CKO327507 CUI327507:CUK327507 DEE327507:DEG327507 DOA327507:DOC327507 DXW327507:DXY327507 EHS327507:EHU327507 ERO327507:ERQ327507 FBK327507:FBM327507 FLG327507:FLI327507 FVC327507:FVE327507 GEY327507:GFA327507 GOU327507:GOW327507 GYQ327507:GYS327507 HIM327507:HIO327507 HSI327507:HSK327507 ICE327507:ICG327507 IMA327507:IMC327507 IVW327507:IVY327507 JFS327507:JFU327507 JPO327507:JPQ327507 JZK327507:JZM327507 KJG327507:KJI327507 KTC327507:KTE327507 LCY327507:LDA327507 LMU327507:LMW327507 LWQ327507:LWS327507 MGM327507:MGO327507 MQI327507:MQK327507 NAE327507:NAG327507 NKA327507:NKC327507 NTW327507:NTY327507 ODS327507:ODU327507 ONO327507:ONQ327507 OXK327507:OXM327507 PHG327507:PHI327507 PRC327507:PRE327507 QAY327507:QBA327507 QKU327507:QKW327507 QUQ327507:QUS327507 REM327507:REO327507 ROI327507:ROK327507 RYE327507:RYG327507 SIA327507:SIC327507 SRW327507:SRY327507 TBS327507:TBU327507 TLO327507:TLQ327507 TVK327507:TVM327507 UFG327507:UFI327507 UPC327507:UPE327507 UYY327507:UZA327507 VIU327507:VIW327507 VSQ327507:VSS327507 WCM327507:WCO327507 WMI327507:WMK327507 WWE327507:WWG327507 W393043:Y393043 JS393043:JU393043 TO393043:TQ393043 ADK393043:ADM393043 ANG393043:ANI393043 AXC393043:AXE393043 BGY393043:BHA393043 BQU393043:BQW393043 CAQ393043:CAS393043 CKM393043:CKO393043 CUI393043:CUK393043 DEE393043:DEG393043 DOA393043:DOC393043 DXW393043:DXY393043 EHS393043:EHU393043 ERO393043:ERQ393043 FBK393043:FBM393043 FLG393043:FLI393043 FVC393043:FVE393043 GEY393043:GFA393043 GOU393043:GOW393043 GYQ393043:GYS393043 HIM393043:HIO393043 HSI393043:HSK393043 ICE393043:ICG393043 IMA393043:IMC393043 IVW393043:IVY393043 JFS393043:JFU393043 JPO393043:JPQ393043 JZK393043:JZM393043 KJG393043:KJI393043 KTC393043:KTE393043 LCY393043:LDA393043 LMU393043:LMW393043 LWQ393043:LWS393043 MGM393043:MGO393043 MQI393043:MQK393043 NAE393043:NAG393043 NKA393043:NKC393043 NTW393043:NTY393043 ODS393043:ODU393043 ONO393043:ONQ393043 OXK393043:OXM393043 PHG393043:PHI393043 PRC393043:PRE393043 QAY393043:QBA393043 QKU393043:QKW393043 QUQ393043:QUS393043 REM393043:REO393043 ROI393043:ROK393043 RYE393043:RYG393043 SIA393043:SIC393043 SRW393043:SRY393043 TBS393043:TBU393043 TLO393043:TLQ393043 TVK393043:TVM393043 UFG393043:UFI393043 UPC393043:UPE393043 UYY393043:UZA393043 VIU393043:VIW393043 VSQ393043:VSS393043 WCM393043:WCO393043 WMI393043:WMK393043 WWE393043:WWG393043 W458579:Y458579 JS458579:JU458579 TO458579:TQ458579 ADK458579:ADM458579 ANG458579:ANI458579 AXC458579:AXE458579 BGY458579:BHA458579 BQU458579:BQW458579 CAQ458579:CAS458579 CKM458579:CKO458579 CUI458579:CUK458579 DEE458579:DEG458579 DOA458579:DOC458579 DXW458579:DXY458579 EHS458579:EHU458579 ERO458579:ERQ458579 FBK458579:FBM458579 FLG458579:FLI458579 FVC458579:FVE458579 GEY458579:GFA458579 GOU458579:GOW458579 GYQ458579:GYS458579 HIM458579:HIO458579 HSI458579:HSK458579 ICE458579:ICG458579 IMA458579:IMC458579 IVW458579:IVY458579 JFS458579:JFU458579 JPO458579:JPQ458579 JZK458579:JZM458579 KJG458579:KJI458579 KTC458579:KTE458579 LCY458579:LDA458579 LMU458579:LMW458579 LWQ458579:LWS458579 MGM458579:MGO458579 MQI458579:MQK458579 NAE458579:NAG458579 NKA458579:NKC458579 NTW458579:NTY458579 ODS458579:ODU458579 ONO458579:ONQ458579 OXK458579:OXM458579 PHG458579:PHI458579 PRC458579:PRE458579 QAY458579:QBA458579 QKU458579:QKW458579 QUQ458579:QUS458579 REM458579:REO458579 ROI458579:ROK458579 RYE458579:RYG458579 SIA458579:SIC458579 SRW458579:SRY458579 TBS458579:TBU458579 TLO458579:TLQ458579 TVK458579:TVM458579 UFG458579:UFI458579 UPC458579:UPE458579 UYY458579:UZA458579 VIU458579:VIW458579 VSQ458579:VSS458579 WCM458579:WCO458579 WMI458579:WMK458579 WWE458579:WWG458579 W524115:Y524115 JS524115:JU524115 TO524115:TQ524115 ADK524115:ADM524115 ANG524115:ANI524115 AXC524115:AXE524115 BGY524115:BHA524115 BQU524115:BQW524115 CAQ524115:CAS524115 CKM524115:CKO524115 CUI524115:CUK524115 DEE524115:DEG524115 DOA524115:DOC524115 DXW524115:DXY524115 EHS524115:EHU524115 ERO524115:ERQ524115 FBK524115:FBM524115 FLG524115:FLI524115 FVC524115:FVE524115 GEY524115:GFA524115 GOU524115:GOW524115 GYQ524115:GYS524115 HIM524115:HIO524115 HSI524115:HSK524115 ICE524115:ICG524115 IMA524115:IMC524115 IVW524115:IVY524115 JFS524115:JFU524115 JPO524115:JPQ524115 JZK524115:JZM524115 KJG524115:KJI524115 KTC524115:KTE524115 LCY524115:LDA524115 LMU524115:LMW524115 LWQ524115:LWS524115 MGM524115:MGO524115 MQI524115:MQK524115 NAE524115:NAG524115 NKA524115:NKC524115 NTW524115:NTY524115 ODS524115:ODU524115 ONO524115:ONQ524115 OXK524115:OXM524115 PHG524115:PHI524115 PRC524115:PRE524115 QAY524115:QBA524115 QKU524115:QKW524115 QUQ524115:QUS524115 REM524115:REO524115 ROI524115:ROK524115 RYE524115:RYG524115 SIA524115:SIC524115 SRW524115:SRY524115 TBS524115:TBU524115 TLO524115:TLQ524115 TVK524115:TVM524115 UFG524115:UFI524115 UPC524115:UPE524115 UYY524115:UZA524115 VIU524115:VIW524115 VSQ524115:VSS524115 WCM524115:WCO524115 WMI524115:WMK524115 WWE524115:WWG524115 W589651:Y589651 JS589651:JU589651 TO589651:TQ589651 ADK589651:ADM589651 ANG589651:ANI589651 AXC589651:AXE589651 BGY589651:BHA589651 BQU589651:BQW589651 CAQ589651:CAS589651 CKM589651:CKO589651 CUI589651:CUK589651 DEE589651:DEG589651 DOA589651:DOC589651 DXW589651:DXY589651 EHS589651:EHU589651 ERO589651:ERQ589651 FBK589651:FBM589651 FLG589651:FLI589651 FVC589651:FVE589651 GEY589651:GFA589651 GOU589651:GOW589651 GYQ589651:GYS589651 HIM589651:HIO589651 HSI589651:HSK589651 ICE589651:ICG589651 IMA589651:IMC589651 IVW589651:IVY589651 JFS589651:JFU589651 JPO589651:JPQ589651 JZK589651:JZM589651 KJG589651:KJI589651 KTC589651:KTE589651 LCY589651:LDA589651 LMU589651:LMW589651 LWQ589651:LWS589651 MGM589651:MGO589651 MQI589651:MQK589651 NAE589651:NAG589651 NKA589651:NKC589651 NTW589651:NTY589651 ODS589651:ODU589651 ONO589651:ONQ589651 OXK589651:OXM589651 PHG589651:PHI589651 PRC589651:PRE589651 QAY589651:QBA589651 QKU589651:QKW589651 QUQ589651:QUS589651 REM589651:REO589651 ROI589651:ROK589651 RYE589651:RYG589651 SIA589651:SIC589651 SRW589651:SRY589651 TBS589651:TBU589651 TLO589651:TLQ589651 TVK589651:TVM589651 UFG589651:UFI589651 UPC589651:UPE589651 UYY589651:UZA589651 VIU589651:VIW589651 VSQ589651:VSS589651 WCM589651:WCO589651 WMI589651:WMK589651 WWE589651:WWG589651 W655187:Y655187 JS655187:JU655187 TO655187:TQ655187 ADK655187:ADM655187 ANG655187:ANI655187 AXC655187:AXE655187 BGY655187:BHA655187 BQU655187:BQW655187 CAQ655187:CAS655187 CKM655187:CKO655187 CUI655187:CUK655187 DEE655187:DEG655187 DOA655187:DOC655187 DXW655187:DXY655187 EHS655187:EHU655187 ERO655187:ERQ655187 FBK655187:FBM655187 FLG655187:FLI655187 FVC655187:FVE655187 GEY655187:GFA655187 GOU655187:GOW655187 GYQ655187:GYS655187 HIM655187:HIO655187 HSI655187:HSK655187 ICE655187:ICG655187 IMA655187:IMC655187 IVW655187:IVY655187 JFS655187:JFU655187 JPO655187:JPQ655187 JZK655187:JZM655187 KJG655187:KJI655187 KTC655187:KTE655187 LCY655187:LDA655187 LMU655187:LMW655187 LWQ655187:LWS655187 MGM655187:MGO655187 MQI655187:MQK655187 NAE655187:NAG655187 NKA655187:NKC655187 NTW655187:NTY655187 ODS655187:ODU655187 ONO655187:ONQ655187 OXK655187:OXM655187 PHG655187:PHI655187 PRC655187:PRE655187 QAY655187:QBA655187 QKU655187:QKW655187 QUQ655187:QUS655187 REM655187:REO655187 ROI655187:ROK655187 RYE655187:RYG655187 SIA655187:SIC655187 SRW655187:SRY655187 TBS655187:TBU655187 TLO655187:TLQ655187 TVK655187:TVM655187 UFG655187:UFI655187 UPC655187:UPE655187 UYY655187:UZA655187 VIU655187:VIW655187 VSQ655187:VSS655187 WCM655187:WCO655187 WMI655187:WMK655187 WWE655187:WWG655187 W720723:Y720723 JS720723:JU720723 TO720723:TQ720723 ADK720723:ADM720723 ANG720723:ANI720723 AXC720723:AXE720723 BGY720723:BHA720723 BQU720723:BQW720723 CAQ720723:CAS720723 CKM720723:CKO720723 CUI720723:CUK720723 DEE720723:DEG720723 DOA720723:DOC720723 DXW720723:DXY720723 EHS720723:EHU720723 ERO720723:ERQ720723 FBK720723:FBM720723 FLG720723:FLI720723 FVC720723:FVE720723 GEY720723:GFA720723 GOU720723:GOW720723 GYQ720723:GYS720723 HIM720723:HIO720723 HSI720723:HSK720723 ICE720723:ICG720723 IMA720723:IMC720723 IVW720723:IVY720723 JFS720723:JFU720723 JPO720723:JPQ720723 JZK720723:JZM720723 KJG720723:KJI720723 KTC720723:KTE720723 LCY720723:LDA720723 LMU720723:LMW720723 LWQ720723:LWS720723 MGM720723:MGO720723 MQI720723:MQK720723 NAE720723:NAG720723 NKA720723:NKC720723 NTW720723:NTY720723 ODS720723:ODU720723 ONO720723:ONQ720723 OXK720723:OXM720723 PHG720723:PHI720723 PRC720723:PRE720723 QAY720723:QBA720723 QKU720723:QKW720723 QUQ720723:QUS720723 REM720723:REO720723 ROI720723:ROK720723 RYE720723:RYG720723 SIA720723:SIC720723 SRW720723:SRY720723 TBS720723:TBU720723 TLO720723:TLQ720723 TVK720723:TVM720723 UFG720723:UFI720723 UPC720723:UPE720723 UYY720723:UZA720723 VIU720723:VIW720723 VSQ720723:VSS720723 WCM720723:WCO720723 WMI720723:WMK720723 WWE720723:WWG720723 W786259:Y786259 JS786259:JU786259 TO786259:TQ786259 ADK786259:ADM786259 ANG786259:ANI786259 AXC786259:AXE786259 BGY786259:BHA786259 BQU786259:BQW786259 CAQ786259:CAS786259 CKM786259:CKO786259 CUI786259:CUK786259 DEE786259:DEG786259 DOA786259:DOC786259 DXW786259:DXY786259 EHS786259:EHU786259 ERO786259:ERQ786259 FBK786259:FBM786259 FLG786259:FLI786259 FVC786259:FVE786259 GEY786259:GFA786259 GOU786259:GOW786259 GYQ786259:GYS786259 HIM786259:HIO786259 HSI786259:HSK786259 ICE786259:ICG786259 IMA786259:IMC786259 IVW786259:IVY786259 JFS786259:JFU786259 JPO786259:JPQ786259 JZK786259:JZM786259 KJG786259:KJI786259 KTC786259:KTE786259 LCY786259:LDA786259 LMU786259:LMW786259 LWQ786259:LWS786259 MGM786259:MGO786259 MQI786259:MQK786259 NAE786259:NAG786259 NKA786259:NKC786259 NTW786259:NTY786259 ODS786259:ODU786259 ONO786259:ONQ786259 OXK786259:OXM786259 PHG786259:PHI786259 PRC786259:PRE786259 QAY786259:QBA786259 QKU786259:QKW786259 QUQ786259:QUS786259 REM786259:REO786259 ROI786259:ROK786259 RYE786259:RYG786259 SIA786259:SIC786259 SRW786259:SRY786259 TBS786259:TBU786259 TLO786259:TLQ786259 TVK786259:TVM786259 UFG786259:UFI786259 UPC786259:UPE786259 UYY786259:UZA786259 VIU786259:VIW786259 VSQ786259:VSS786259 WCM786259:WCO786259 WMI786259:WMK786259 WWE786259:WWG786259 W851795:Y851795 JS851795:JU851795 TO851795:TQ851795 ADK851795:ADM851795 ANG851795:ANI851795 AXC851795:AXE851795 BGY851795:BHA851795 BQU851795:BQW851795 CAQ851795:CAS851795 CKM851795:CKO851795 CUI851795:CUK851795 DEE851795:DEG851795 DOA851795:DOC851795 DXW851795:DXY851795 EHS851795:EHU851795 ERO851795:ERQ851795 FBK851795:FBM851795 FLG851795:FLI851795 FVC851795:FVE851795 GEY851795:GFA851795 GOU851795:GOW851795 GYQ851795:GYS851795 HIM851795:HIO851795 HSI851795:HSK851795 ICE851795:ICG851795 IMA851795:IMC851795 IVW851795:IVY851795 JFS851795:JFU851795 JPO851795:JPQ851795 JZK851795:JZM851795 KJG851795:KJI851795 KTC851795:KTE851795 LCY851795:LDA851795 LMU851795:LMW851795 LWQ851795:LWS851795 MGM851795:MGO851795 MQI851795:MQK851795 NAE851795:NAG851795 NKA851795:NKC851795 NTW851795:NTY851795 ODS851795:ODU851795 ONO851795:ONQ851795 OXK851795:OXM851795 PHG851795:PHI851795 PRC851795:PRE851795 QAY851795:QBA851795 QKU851795:QKW851795 QUQ851795:QUS851795 REM851795:REO851795 ROI851795:ROK851795 RYE851795:RYG851795 SIA851795:SIC851795 SRW851795:SRY851795 TBS851795:TBU851795 TLO851795:TLQ851795 TVK851795:TVM851795 UFG851795:UFI851795 UPC851795:UPE851795 UYY851795:UZA851795 VIU851795:VIW851795 VSQ851795:VSS851795 WCM851795:WCO851795 WMI851795:WMK851795 WWE851795:WWG851795 W917331:Y917331 JS917331:JU917331 TO917331:TQ917331 ADK917331:ADM917331 ANG917331:ANI917331 AXC917331:AXE917331 BGY917331:BHA917331 BQU917331:BQW917331 CAQ917331:CAS917331 CKM917331:CKO917331 CUI917331:CUK917331 DEE917331:DEG917331 DOA917331:DOC917331 DXW917331:DXY917331 EHS917331:EHU917331 ERO917331:ERQ917331 FBK917331:FBM917331 FLG917331:FLI917331 FVC917331:FVE917331 GEY917331:GFA917331 GOU917331:GOW917331 GYQ917331:GYS917331 HIM917331:HIO917331 HSI917331:HSK917331 ICE917331:ICG917331 IMA917331:IMC917331 IVW917331:IVY917331 JFS917331:JFU917331 JPO917331:JPQ917331 JZK917331:JZM917331 KJG917331:KJI917331 KTC917331:KTE917331 LCY917331:LDA917331 LMU917331:LMW917331 LWQ917331:LWS917331 MGM917331:MGO917331 MQI917331:MQK917331 NAE917331:NAG917331 NKA917331:NKC917331 NTW917331:NTY917331 ODS917331:ODU917331 ONO917331:ONQ917331 OXK917331:OXM917331 PHG917331:PHI917331 PRC917331:PRE917331 QAY917331:QBA917331 QKU917331:QKW917331 QUQ917331:QUS917331 REM917331:REO917331 ROI917331:ROK917331 RYE917331:RYG917331 SIA917331:SIC917331 SRW917331:SRY917331 TBS917331:TBU917331 TLO917331:TLQ917331 TVK917331:TVM917331 UFG917331:UFI917331 UPC917331:UPE917331 UYY917331:UZA917331 VIU917331:VIW917331 VSQ917331:VSS917331 WCM917331:WCO917331 WMI917331:WMK917331 WWE917331:WWG917331 W982867:Y982867 JS982867:JU982867 TO982867:TQ982867 ADK982867:ADM982867 ANG982867:ANI982867 AXC982867:AXE982867 BGY982867:BHA982867 BQU982867:BQW982867 CAQ982867:CAS982867 CKM982867:CKO982867 CUI982867:CUK982867 DEE982867:DEG982867 DOA982867:DOC982867 DXW982867:DXY982867 EHS982867:EHU982867 ERO982867:ERQ982867 FBK982867:FBM982867 FLG982867:FLI982867 FVC982867:FVE982867 GEY982867:GFA982867 GOU982867:GOW982867 GYQ982867:GYS982867 HIM982867:HIO982867 HSI982867:HSK982867 ICE982867:ICG982867 IMA982867:IMC982867 IVW982867:IVY982867 JFS982867:JFU982867 JPO982867:JPQ982867 JZK982867:JZM982867 KJG982867:KJI982867 KTC982867:KTE982867 LCY982867:LDA982867 LMU982867:LMW982867 LWQ982867:LWS982867 MGM982867:MGO982867 MQI982867:MQK982867 NAE982867:NAG982867 NKA982867:NKC982867 NTW982867:NTY982867 ODS982867:ODU982867 ONO982867:ONQ982867 OXK982867:OXM982867 PHG982867:PHI982867 PRC982867:PRE982867 QAY982867:QBA982867 QKU982867:QKW982867 QUQ982867:QUS982867 REM982867:REO982867 ROI982867:ROK982867 RYE982867:RYG982867 SIA982867:SIC982867 SRW982867:SRY982867 TBS982867:TBU982867 TLO982867:TLQ982867 TVK982867:TVM982867 UFG982867:UFI982867 UPC982867:UPE982867 UYY982867:UZA982867 VIU982867:VIW982867 VSQ982867:VSS982867 WCM982867:WCO982867 WMI982867:WMK982867 WWE982867:WWG982867" xr:uid="{00000000-0002-0000-0300-00000A000000}">
      <formula1>$C$94:$C$100</formula1>
    </dataValidation>
    <dataValidation type="list" allowBlank="1" showInputMessage="1" showErrorMessage="1" sqref="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371 JF65371 TB65371 ACX65371 AMT65371 AWP65371 BGL65371 BQH65371 CAD65371 CJZ65371 CTV65371 DDR65371 DNN65371 DXJ65371 EHF65371 ERB65371 FAX65371 FKT65371 FUP65371 GEL65371 GOH65371 GYD65371 HHZ65371 HRV65371 IBR65371 ILN65371 IVJ65371 JFF65371 JPB65371 JYX65371 KIT65371 KSP65371 LCL65371 LMH65371 LWD65371 MFZ65371 MPV65371 MZR65371 NJN65371 NTJ65371 ODF65371 ONB65371 OWX65371 PGT65371 PQP65371 QAL65371 QKH65371 QUD65371 RDZ65371 RNV65371 RXR65371 SHN65371 SRJ65371 TBF65371 TLB65371 TUX65371 UET65371 UOP65371 UYL65371 VIH65371 VSD65371 WBZ65371 WLV65371 WVR65371 J130907 JF130907 TB130907 ACX130907 AMT130907 AWP130907 BGL130907 BQH130907 CAD130907 CJZ130907 CTV130907 DDR130907 DNN130907 DXJ130907 EHF130907 ERB130907 FAX130907 FKT130907 FUP130907 GEL130907 GOH130907 GYD130907 HHZ130907 HRV130907 IBR130907 ILN130907 IVJ130907 JFF130907 JPB130907 JYX130907 KIT130907 KSP130907 LCL130907 LMH130907 LWD130907 MFZ130907 MPV130907 MZR130907 NJN130907 NTJ130907 ODF130907 ONB130907 OWX130907 PGT130907 PQP130907 QAL130907 QKH130907 QUD130907 RDZ130907 RNV130907 RXR130907 SHN130907 SRJ130907 TBF130907 TLB130907 TUX130907 UET130907 UOP130907 UYL130907 VIH130907 VSD130907 WBZ130907 WLV130907 WVR130907 J196443 JF196443 TB196443 ACX196443 AMT196443 AWP196443 BGL196443 BQH196443 CAD196443 CJZ196443 CTV196443 DDR196443 DNN196443 DXJ196443 EHF196443 ERB196443 FAX196443 FKT196443 FUP196443 GEL196443 GOH196443 GYD196443 HHZ196443 HRV196443 IBR196443 ILN196443 IVJ196443 JFF196443 JPB196443 JYX196443 KIT196443 KSP196443 LCL196443 LMH196443 LWD196443 MFZ196443 MPV196443 MZR196443 NJN196443 NTJ196443 ODF196443 ONB196443 OWX196443 PGT196443 PQP196443 QAL196443 QKH196443 QUD196443 RDZ196443 RNV196443 RXR196443 SHN196443 SRJ196443 TBF196443 TLB196443 TUX196443 UET196443 UOP196443 UYL196443 VIH196443 VSD196443 WBZ196443 WLV196443 WVR196443 J261979 JF261979 TB261979 ACX261979 AMT261979 AWP261979 BGL261979 BQH261979 CAD261979 CJZ261979 CTV261979 DDR261979 DNN261979 DXJ261979 EHF261979 ERB261979 FAX261979 FKT261979 FUP261979 GEL261979 GOH261979 GYD261979 HHZ261979 HRV261979 IBR261979 ILN261979 IVJ261979 JFF261979 JPB261979 JYX261979 KIT261979 KSP261979 LCL261979 LMH261979 LWD261979 MFZ261979 MPV261979 MZR261979 NJN261979 NTJ261979 ODF261979 ONB261979 OWX261979 PGT261979 PQP261979 QAL261979 QKH261979 QUD261979 RDZ261979 RNV261979 RXR261979 SHN261979 SRJ261979 TBF261979 TLB261979 TUX261979 UET261979 UOP261979 UYL261979 VIH261979 VSD261979 WBZ261979 WLV261979 WVR261979 J327515 JF327515 TB327515 ACX327515 AMT327515 AWP327515 BGL327515 BQH327515 CAD327515 CJZ327515 CTV327515 DDR327515 DNN327515 DXJ327515 EHF327515 ERB327515 FAX327515 FKT327515 FUP327515 GEL327515 GOH327515 GYD327515 HHZ327515 HRV327515 IBR327515 ILN327515 IVJ327515 JFF327515 JPB327515 JYX327515 KIT327515 KSP327515 LCL327515 LMH327515 LWD327515 MFZ327515 MPV327515 MZR327515 NJN327515 NTJ327515 ODF327515 ONB327515 OWX327515 PGT327515 PQP327515 QAL327515 QKH327515 QUD327515 RDZ327515 RNV327515 RXR327515 SHN327515 SRJ327515 TBF327515 TLB327515 TUX327515 UET327515 UOP327515 UYL327515 VIH327515 VSD327515 WBZ327515 WLV327515 WVR327515 J393051 JF393051 TB393051 ACX393051 AMT393051 AWP393051 BGL393051 BQH393051 CAD393051 CJZ393051 CTV393051 DDR393051 DNN393051 DXJ393051 EHF393051 ERB393051 FAX393051 FKT393051 FUP393051 GEL393051 GOH393051 GYD393051 HHZ393051 HRV393051 IBR393051 ILN393051 IVJ393051 JFF393051 JPB393051 JYX393051 KIT393051 KSP393051 LCL393051 LMH393051 LWD393051 MFZ393051 MPV393051 MZR393051 NJN393051 NTJ393051 ODF393051 ONB393051 OWX393051 PGT393051 PQP393051 QAL393051 QKH393051 QUD393051 RDZ393051 RNV393051 RXR393051 SHN393051 SRJ393051 TBF393051 TLB393051 TUX393051 UET393051 UOP393051 UYL393051 VIH393051 VSD393051 WBZ393051 WLV393051 WVR393051 J458587 JF458587 TB458587 ACX458587 AMT458587 AWP458587 BGL458587 BQH458587 CAD458587 CJZ458587 CTV458587 DDR458587 DNN458587 DXJ458587 EHF458587 ERB458587 FAX458587 FKT458587 FUP458587 GEL458587 GOH458587 GYD458587 HHZ458587 HRV458587 IBR458587 ILN458587 IVJ458587 JFF458587 JPB458587 JYX458587 KIT458587 KSP458587 LCL458587 LMH458587 LWD458587 MFZ458587 MPV458587 MZR458587 NJN458587 NTJ458587 ODF458587 ONB458587 OWX458587 PGT458587 PQP458587 QAL458587 QKH458587 QUD458587 RDZ458587 RNV458587 RXR458587 SHN458587 SRJ458587 TBF458587 TLB458587 TUX458587 UET458587 UOP458587 UYL458587 VIH458587 VSD458587 WBZ458587 WLV458587 WVR458587 J524123 JF524123 TB524123 ACX524123 AMT524123 AWP524123 BGL524123 BQH524123 CAD524123 CJZ524123 CTV524123 DDR524123 DNN524123 DXJ524123 EHF524123 ERB524123 FAX524123 FKT524123 FUP524123 GEL524123 GOH524123 GYD524123 HHZ524123 HRV524123 IBR524123 ILN524123 IVJ524123 JFF524123 JPB524123 JYX524123 KIT524123 KSP524123 LCL524123 LMH524123 LWD524123 MFZ524123 MPV524123 MZR524123 NJN524123 NTJ524123 ODF524123 ONB524123 OWX524123 PGT524123 PQP524123 QAL524123 QKH524123 QUD524123 RDZ524123 RNV524123 RXR524123 SHN524123 SRJ524123 TBF524123 TLB524123 TUX524123 UET524123 UOP524123 UYL524123 VIH524123 VSD524123 WBZ524123 WLV524123 WVR524123 J589659 JF589659 TB589659 ACX589659 AMT589659 AWP589659 BGL589659 BQH589659 CAD589659 CJZ589659 CTV589659 DDR589659 DNN589659 DXJ589659 EHF589659 ERB589659 FAX589659 FKT589659 FUP589659 GEL589659 GOH589659 GYD589659 HHZ589659 HRV589659 IBR589659 ILN589659 IVJ589659 JFF589659 JPB589659 JYX589659 KIT589659 KSP589659 LCL589659 LMH589659 LWD589659 MFZ589659 MPV589659 MZR589659 NJN589659 NTJ589659 ODF589659 ONB589659 OWX589659 PGT589659 PQP589659 QAL589659 QKH589659 QUD589659 RDZ589659 RNV589659 RXR589659 SHN589659 SRJ589659 TBF589659 TLB589659 TUX589659 UET589659 UOP589659 UYL589659 VIH589659 VSD589659 WBZ589659 WLV589659 WVR589659 J655195 JF655195 TB655195 ACX655195 AMT655195 AWP655195 BGL655195 BQH655195 CAD655195 CJZ655195 CTV655195 DDR655195 DNN655195 DXJ655195 EHF655195 ERB655195 FAX655195 FKT655195 FUP655195 GEL655195 GOH655195 GYD655195 HHZ655195 HRV655195 IBR655195 ILN655195 IVJ655195 JFF655195 JPB655195 JYX655195 KIT655195 KSP655195 LCL655195 LMH655195 LWD655195 MFZ655195 MPV655195 MZR655195 NJN655195 NTJ655195 ODF655195 ONB655195 OWX655195 PGT655195 PQP655195 QAL655195 QKH655195 QUD655195 RDZ655195 RNV655195 RXR655195 SHN655195 SRJ655195 TBF655195 TLB655195 TUX655195 UET655195 UOP655195 UYL655195 VIH655195 VSD655195 WBZ655195 WLV655195 WVR655195 J720731 JF720731 TB720731 ACX720731 AMT720731 AWP720731 BGL720731 BQH720731 CAD720731 CJZ720731 CTV720731 DDR720731 DNN720731 DXJ720731 EHF720731 ERB720731 FAX720731 FKT720731 FUP720731 GEL720731 GOH720731 GYD720731 HHZ720731 HRV720731 IBR720731 ILN720731 IVJ720731 JFF720731 JPB720731 JYX720731 KIT720731 KSP720731 LCL720731 LMH720731 LWD720731 MFZ720731 MPV720731 MZR720731 NJN720731 NTJ720731 ODF720731 ONB720731 OWX720731 PGT720731 PQP720731 QAL720731 QKH720731 QUD720731 RDZ720731 RNV720731 RXR720731 SHN720731 SRJ720731 TBF720731 TLB720731 TUX720731 UET720731 UOP720731 UYL720731 VIH720731 VSD720731 WBZ720731 WLV720731 WVR720731 J786267 JF786267 TB786267 ACX786267 AMT786267 AWP786267 BGL786267 BQH786267 CAD786267 CJZ786267 CTV786267 DDR786267 DNN786267 DXJ786267 EHF786267 ERB786267 FAX786267 FKT786267 FUP786267 GEL786267 GOH786267 GYD786267 HHZ786267 HRV786267 IBR786267 ILN786267 IVJ786267 JFF786267 JPB786267 JYX786267 KIT786267 KSP786267 LCL786267 LMH786267 LWD786267 MFZ786267 MPV786267 MZR786267 NJN786267 NTJ786267 ODF786267 ONB786267 OWX786267 PGT786267 PQP786267 QAL786267 QKH786267 QUD786267 RDZ786267 RNV786267 RXR786267 SHN786267 SRJ786267 TBF786267 TLB786267 TUX786267 UET786267 UOP786267 UYL786267 VIH786267 VSD786267 WBZ786267 WLV786267 WVR786267 J851803 JF851803 TB851803 ACX851803 AMT851803 AWP851803 BGL851803 BQH851803 CAD851803 CJZ851803 CTV851803 DDR851803 DNN851803 DXJ851803 EHF851803 ERB851803 FAX851803 FKT851803 FUP851803 GEL851803 GOH851803 GYD851803 HHZ851803 HRV851803 IBR851803 ILN851803 IVJ851803 JFF851803 JPB851803 JYX851803 KIT851803 KSP851803 LCL851803 LMH851803 LWD851803 MFZ851803 MPV851803 MZR851803 NJN851803 NTJ851803 ODF851803 ONB851803 OWX851803 PGT851803 PQP851803 QAL851803 QKH851803 QUD851803 RDZ851803 RNV851803 RXR851803 SHN851803 SRJ851803 TBF851803 TLB851803 TUX851803 UET851803 UOP851803 UYL851803 VIH851803 VSD851803 WBZ851803 WLV851803 WVR851803 J917339 JF917339 TB917339 ACX917339 AMT917339 AWP917339 BGL917339 BQH917339 CAD917339 CJZ917339 CTV917339 DDR917339 DNN917339 DXJ917339 EHF917339 ERB917339 FAX917339 FKT917339 FUP917339 GEL917339 GOH917339 GYD917339 HHZ917339 HRV917339 IBR917339 ILN917339 IVJ917339 JFF917339 JPB917339 JYX917339 KIT917339 KSP917339 LCL917339 LMH917339 LWD917339 MFZ917339 MPV917339 MZR917339 NJN917339 NTJ917339 ODF917339 ONB917339 OWX917339 PGT917339 PQP917339 QAL917339 QKH917339 QUD917339 RDZ917339 RNV917339 RXR917339 SHN917339 SRJ917339 TBF917339 TLB917339 TUX917339 UET917339 UOP917339 UYL917339 VIH917339 VSD917339 WBZ917339 WLV917339 WVR917339 J982875 JF982875 TB982875 ACX982875 AMT982875 AWP982875 BGL982875 BQH982875 CAD982875 CJZ982875 CTV982875 DDR982875 DNN982875 DXJ982875 EHF982875 ERB982875 FAX982875 FKT982875 FUP982875 GEL982875 GOH982875 GYD982875 HHZ982875 HRV982875 IBR982875 ILN982875 IVJ982875 JFF982875 JPB982875 JYX982875 KIT982875 KSP982875 LCL982875 LMH982875 LWD982875 MFZ982875 MPV982875 MZR982875 NJN982875 NTJ982875 ODF982875 ONB982875 OWX982875 PGT982875 PQP982875 QAL982875 QKH982875 QUD982875 RDZ982875 RNV982875 RXR982875 SHN982875 SRJ982875 TBF982875 TLB982875 TUX982875 UET982875 UOP982875 UYL982875 VIH982875 VSD982875 WBZ982875 WLV982875 WVR982875" xr:uid="{00000000-0002-0000-0300-00000B000000}">
      <formula1>$C$126:$C$129</formula1>
    </dataValidation>
    <dataValidation type="list" allowBlank="1" showInputMessage="1" showErrorMessage="1" sqref="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359 JD65359 SZ65359 ACV65359 AMR65359 AWN65359 BGJ65359 BQF65359 CAB65359 CJX65359 CTT65359 DDP65359 DNL65359 DXH65359 EHD65359 EQZ65359 FAV65359 FKR65359 FUN65359 GEJ65359 GOF65359 GYB65359 HHX65359 HRT65359 IBP65359 ILL65359 IVH65359 JFD65359 JOZ65359 JYV65359 KIR65359 KSN65359 LCJ65359 LMF65359 LWB65359 MFX65359 MPT65359 MZP65359 NJL65359 NTH65359 ODD65359 OMZ65359 OWV65359 PGR65359 PQN65359 QAJ65359 QKF65359 QUB65359 RDX65359 RNT65359 RXP65359 SHL65359 SRH65359 TBD65359 TKZ65359 TUV65359 UER65359 UON65359 UYJ65359 VIF65359 VSB65359 WBX65359 WLT65359 WVP65359 H130895 JD130895 SZ130895 ACV130895 AMR130895 AWN130895 BGJ130895 BQF130895 CAB130895 CJX130895 CTT130895 DDP130895 DNL130895 DXH130895 EHD130895 EQZ130895 FAV130895 FKR130895 FUN130895 GEJ130895 GOF130895 GYB130895 HHX130895 HRT130895 IBP130895 ILL130895 IVH130895 JFD130895 JOZ130895 JYV130895 KIR130895 KSN130895 LCJ130895 LMF130895 LWB130895 MFX130895 MPT130895 MZP130895 NJL130895 NTH130895 ODD130895 OMZ130895 OWV130895 PGR130895 PQN130895 QAJ130895 QKF130895 QUB130895 RDX130895 RNT130895 RXP130895 SHL130895 SRH130895 TBD130895 TKZ130895 TUV130895 UER130895 UON130895 UYJ130895 VIF130895 VSB130895 WBX130895 WLT130895 WVP130895 H196431 JD196431 SZ196431 ACV196431 AMR196431 AWN196431 BGJ196431 BQF196431 CAB196431 CJX196431 CTT196431 DDP196431 DNL196431 DXH196431 EHD196431 EQZ196431 FAV196431 FKR196431 FUN196431 GEJ196431 GOF196431 GYB196431 HHX196431 HRT196431 IBP196431 ILL196431 IVH196431 JFD196431 JOZ196431 JYV196431 KIR196431 KSN196431 LCJ196431 LMF196431 LWB196431 MFX196431 MPT196431 MZP196431 NJL196431 NTH196431 ODD196431 OMZ196431 OWV196431 PGR196431 PQN196431 QAJ196431 QKF196431 QUB196431 RDX196431 RNT196431 RXP196431 SHL196431 SRH196431 TBD196431 TKZ196431 TUV196431 UER196431 UON196431 UYJ196431 VIF196431 VSB196431 WBX196431 WLT196431 WVP196431 H261967 JD261967 SZ261967 ACV261967 AMR261967 AWN261967 BGJ261967 BQF261967 CAB261967 CJX261967 CTT261967 DDP261967 DNL261967 DXH261967 EHD261967 EQZ261967 FAV261967 FKR261967 FUN261967 GEJ261967 GOF261967 GYB261967 HHX261967 HRT261967 IBP261967 ILL261967 IVH261967 JFD261967 JOZ261967 JYV261967 KIR261967 KSN261967 LCJ261967 LMF261967 LWB261967 MFX261967 MPT261967 MZP261967 NJL261967 NTH261967 ODD261967 OMZ261967 OWV261967 PGR261967 PQN261967 QAJ261967 QKF261967 QUB261967 RDX261967 RNT261967 RXP261967 SHL261967 SRH261967 TBD261967 TKZ261967 TUV261967 UER261967 UON261967 UYJ261967 VIF261967 VSB261967 WBX261967 WLT261967 WVP261967 H327503 JD327503 SZ327503 ACV327503 AMR327503 AWN327503 BGJ327503 BQF327503 CAB327503 CJX327503 CTT327503 DDP327503 DNL327503 DXH327503 EHD327503 EQZ327503 FAV327503 FKR327503 FUN327503 GEJ327503 GOF327503 GYB327503 HHX327503 HRT327503 IBP327503 ILL327503 IVH327503 JFD327503 JOZ327503 JYV327503 KIR327503 KSN327503 LCJ327503 LMF327503 LWB327503 MFX327503 MPT327503 MZP327503 NJL327503 NTH327503 ODD327503 OMZ327503 OWV327503 PGR327503 PQN327503 QAJ327503 QKF327503 QUB327503 RDX327503 RNT327503 RXP327503 SHL327503 SRH327503 TBD327503 TKZ327503 TUV327503 UER327503 UON327503 UYJ327503 VIF327503 VSB327503 WBX327503 WLT327503 WVP327503 H393039 JD393039 SZ393039 ACV393039 AMR393039 AWN393039 BGJ393039 BQF393039 CAB393039 CJX393039 CTT393039 DDP393039 DNL393039 DXH393039 EHD393039 EQZ393039 FAV393039 FKR393039 FUN393039 GEJ393039 GOF393039 GYB393039 HHX393039 HRT393039 IBP393039 ILL393039 IVH393039 JFD393039 JOZ393039 JYV393039 KIR393039 KSN393039 LCJ393039 LMF393039 LWB393039 MFX393039 MPT393039 MZP393039 NJL393039 NTH393039 ODD393039 OMZ393039 OWV393039 PGR393039 PQN393039 QAJ393039 QKF393039 QUB393039 RDX393039 RNT393039 RXP393039 SHL393039 SRH393039 TBD393039 TKZ393039 TUV393039 UER393039 UON393039 UYJ393039 VIF393039 VSB393039 WBX393039 WLT393039 WVP393039 H458575 JD458575 SZ458575 ACV458575 AMR458575 AWN458575 BGJ458575 BQF458575 CAB458575 CJX458575 CTT458575 DDP458575 DNL458575 DXH458575 EHD458575 EQZ458575 FAV458575 FKR458575 FUN458575 GEJ458575 GOF458575 GYB458575 HHX458575 HRT458575 IBP458575 ILL458575 IVH458575 JFD458575 JOZ458575 JYV458575 KIR458575 KSN458575 LCJ458575 LMF458575 LWB458575 MFX458575 MPT458575 MZP458575 NJL458575 NTH458575 ODD458575 OMZ458575 OWV458575 PGR458575 PQN458575 QAJ458575 QKF458575 QUB458575 RDX458575 RNT458575 RXP458575 SHL458575 SRH458575 TBD458575 TKZ458575 TUV458575 UER458575 UON458575 UYJ458575 VIF458575 VSB458575 WBX458575 WLT458575 WVP458575 H524111 JD524111 SZ524111 ACV524111 AMR524111 AWN524111 BGJ524111 BQF524111 CAB524111 CJX524111 CTT524111 DDP524111 DNL524111 DXH524111 EHD524111 EQZ524111 FAV524111 FKR524111 FUN524111 GEJ524111 GOF524111 GYB524111 HHX524111 HRT524111 IBP524111 ILL524111 IVH524111 JFD524111 JOZ524111 JYV524111 KIR524111 KSN524111 LCJ524111 LMF524111 LWB524111 MFX524111 MPT524111 MZP524111 NJL524111 NTH524111 ODD524111 OMZ524111 OWV524111 PGR524111 PQN524111 QAJ524111 QKF524111 QUB524111 RDX524111 RNT524111 RXP524111 SHL524111 SRH524111 TBD524111 TKZ524111 TUV524111 UER524111 UON524111 UYJ524111 VIF524111 VSB524111 WBX524111 WLT524111 WVP524111 H589647 JD589647 SZ589647 ACV589647 AMR589647 AWN589647 BGJ589647 BQF589647 CAB589647 CJX589647 CTT589647 DDP589647 DNL589647 DXH589647 EHD589647 EQZ589647 FAV589647 FKR589647 FUN589647 GEJ589647 GOF589647 GYB589647 HHX589647 HRT589647 IBP589647 ILL589647 IVH589647 JFD589647 JOZ589647 JYV589647 KIR589647 KSN589647 LCJ589647 LMF589647 LWB589647 MFX589647 MPT589647 MZP589647 NJL589647 NTH589647 ODD589647 OMZ589647 OWV589647 PGR589647 PQN589647 QAJ589647 QKF589647 QUB589647 RDX589647 RNT589647 RXP589647 SHL589647 SRH589647 TBD589647 TKZ589647 TUV589647 UER589647 UON589647 UYJ589647 VIF589647 VSB589647 WBX589647 WLT589647 WVP589647 H655183 JD655183 SZ655183 ACV655183 AMR655183 AWN655183 BGJ655183 BQF655183 CAB655183 CJX655183 CTT655183 DDP655183 DNL655183 DXH655183 EHD655183 EQZ655183 FAV655183 FKR655183 FUN655183 GEJ655183 GOF655183 GYB655183 HHX655183 HRT655183 IBP655183 ILL655183 IVH655183 JFD655183 JOZ655183 JYV655183 KIR655183 KSN655183 LCJ655183 LMF655183 LWB655183 MFX655183 MPT655183 MZP655183 NJL655183 NTH655183 ODD655183 OMZ655183 OWV655183 PGR655183 PQN655183 QAJ655183 QKF655183 QUB655183 RDX655183 RNT655183 RXP655183 SHL655183 SRH655183 TBD655183 TKZ655183 TUV655183 UER655183 UON655183 UYJ655183 VIF655183 VSB655183 WBX655183 WLT655183 WVP655183 H720719 JD720719 SZ720719 ACV720719 AMR720719 AWN720719 BGJ720719 BQF720719 CAB720719 CJX720719 CTT720719 DDP720719 DNL720719 DXH720719 EHD720719 EQZ720719 FAV720719 FKR720719 FUN720719 GEJ720719 GOF720719 GYB720719 HHX720719 HRT720719 IBP720719 ILL720719 IVH720719 JFD720719 JOZ720719 JYV720719 KIR720719 KSN720719 LCJ720719 LMF720719 LWB720719 MFX720719 MPT720719 MZP720719 NJL720719 NTH720719 ODD720719 OMZ720719 OWV720719 PGR720719 PQN720719 QAJ720719 QKF720719 QUB720719 RDX720719 RNT720719 RXP720719 SHL720719 SRH720719 TBD720719 TKZ720719 TUV720719 UER720719 UON720719 UYJ720719 VIF720719 VSB720719 WBX720719 WLT720719 WVP720719 H786255 JD786255 SZ786255 ACV786255 AMR786255 AWN786255 BGJ786255 BQF786255 CAB786255 CJX786255 CTT786255 DDP786255 DNL786255 DXH786255 EHD786255 EQZ786255 FAV786255 FKR786255 FUN786255 GEJ786255 GOF786255 GYB786255 HHX786255 HRT786255 IBP786255 ILL786255 IVH786255 JFD786255 JOZ786255 JYV786255 KIR786255 KSN786255 LCJ786255 LMF786255 LWB786255 MFX786255 MPT786255 MZP786255 NJL786255 NTH786255 ODD786255 OMZ786255 OWV786255 PGR786255 PQN786255 QAJ786255 QKF786255 QUB786255 RDX786255 RNT786255 RXP786255 SHL786255 SRH786255 TBD786255 TKZ786255 TUV786255 UER786255 UON786255 UYJ786255 VIF786255 VSB786255 WBX786255 WLT786255 WVP786255 H851791 JD851791 SZ851791 ACV851791 AMR851791 AWN851791 BGJ851791 BQF851791 CAB851791 CJX851791 CTT851791 DDP851791 DNL851791 DXH851791 EHD851791 EQZ851791 FAV851791 FKR851791 FUN851791 GEJ851791 GOF851791 GYB851791 HHX851791 HRT851791 IBP851791 ILL851791 IVH851791 JFD851791 JOZ851791 JYV851791 KIR851791 KSN851791 LCJ851791 LMF851791 LWB851791 MFX851791 MPT851791 MZP851791 NJL851791 NTH851791 ODD851791 OMZ851791 OWV851791 PGR851791 PQN851791 QAJ851791 QKF851791 QUB851791 RDX851791 RNT851791 RXP851791 SHL851791 SRH851791 TBD851791 TKZ851791 TUV851791 UER851791 UON851791 UYJ851791 VIF851791 VSB851791 WBX851791 WLT851791 WVP851791 H917327 JD917327 SZ917327 ACV917327 AMR917327 AWN917327 BGJ917327 BQF917327 CAB917327 CJX917327 CTT917327 DDP917327 DNL917327 DXH917327 EHD917327 EQZ917327 FAV917327 FKR917327 FUN917327 GEJ917327 GOF917327 GYB917327 HHX917327 HRT917327 IBP917327 ILL917327 IVH917327 JFD917327 JOZ917327 JYV917327 KIR917327 KSN917327 LCJ917327 LMF917327 LWB917327 MFX917327 MPT917327 MZP917327 NJL917327 NTH917327 ODD917327 OMZ917327 OWV917327 PGR917327 PQN917327 QAJ917327 QKF917327 QUB917327 RDX917327 RNT917327 RXP917327 SHL917327 SRH917327 TBD917327 TKZ917327 TUV917327 UER917327 UON917327 UYJ917327 VIF917327 VSB917327 WBX917327 WLT917327 WVP917327 H982863 JD982863 SZ982863 ACV982863 AMR982863 AWN982863 BGJ982863 BQF982863 CAB982863 CJX982863 CTT982863 DDP982863 DNL982863 DXH982863 EHD982863 EQZ982863 FAV982863 FKR982863 FUN982863 GEJ982863 GOF982863 GYB982863 HHX982863 HRT982863 IBP982863 ILL982863 IVH982863 JFD982863 JOZ982863 JYV982863 KIR982863 KSN982863 LCJ982863 LMF982863 LWB982863 MFX982863 MPT982863 MZP982863 NJL982863 NTH982863 ODD982863 OMZ982863 OWV982863 PGR982863 PQN982863 QAJ982863 QKF982863 QUB982863 RDX982863 RNT982863 RXP982863 SHL982863 SRH982863 TBD982863 TKZ982863 TUV982863 UER982863 UON982863 UYJ982863 VIF982863 VSB982863 WBX982863 WLT982863 WVP982863" xr:uid="{00000000-0002-0000-0300-00000C000000}">
      <formula1>$AA$94:$AA$178</formula1>
    </dataValidation>
    <dataValidation type="list" allowBlank="1" showInputMessage="1" showErrorMessage="1" sqref="H13:H15 JD13:JD15 SZ13:SZ15 ACV13:ACV15 AMR13:AMR15 AWN13:AWN15 BGJ13:BGJ15 BQF13:BQF15 CAB13:CAB15 CJX13:CJX15 CTT13:CTT15 DDP13:DDP15 DNL13:DNL15 DXH13:DXH15 EHD13:EHD15 EQZ13:EQZ15 FAV13:FAV15 FKR13:FKR15 FUN13:FUN15 GEJ13:GEJ15 GOF13:GOF15 GYB13:GYB15 HHX13:HHX15 HRT13:HRT15 IBP13:IBP15 ILL13:ILL15 IVH13:IVH15 JFD13:JFD15 JOZ13:JOZ15 JYV13:JYV15 KIR13:KIR15 KSN13:KSN15 LCJ13:LCJ15 LMF13:LMF15 LWB13:LWB15 MFX13:MFX15 MPT13:MPT15 MZP13:MZP15 NJL13:NJL15 NTH13:NTH15 ODD13:ODD15 OMZ13:OMZ15 OWV13:OWV15 PGR13:PGR15 PQN13:PQN15 QAJ13:QAJ15 QKF13:QKF15 QUB13:QUB15 RDX13:RDX15 RNT13:RNT15 RXP13:RXP15 SHL13:SHL15 SRH13:SRH15 TBD13:TBD15 TKZ13:TKZ15 TUV13:TUV15 UER13:UER15 UON13:UON15 UYJ13:UYJ15 VIF13:VIF15 VSB13:VSB15 WBX13:WBX15 WLT13:WLT15 WVP13:WVP15 H65356:H65358 JD65356:JD65358 SZ65356:SZ65358 ACV65356:ACV65358 AMR65356:AMR65358 AWN65356:AWN65358 BGJ65356:BGJ65358 BQF65356:BQF65358 CAB65356:CAB65358 CJX65356:CJX65358 CTT65356:CTT65358 DDP65356:DDP65358 DNL65356:DNL65358 DXH65356:DXH65358 EHD65356:EHD65358 EQZ65356:EQZ65358 FAV65356:FAV65358 FKR65356:FKR65358 FUN65356:FUN65358 GEJ65356:GEJ65358 GOF65356:GOF65358 GYB65356:GYB65358 HHX65356:HHX65358 HRT65356:HRT65358 IBP65356:IBP65358 ILL65356:ILL65358 IVH65356:IVH65358 JFD65356:JFD65358 JOZ65356:JOZ65358 JYV65356:JYV65358 KIR65356:KIR65358 KSN65356:KSN65358 LCJ65356:LCJ65358 LMF65356:LMF65358 LWB65356:LWB65358 MFX65356:MFX65358 MPT65356:MPT65358 MZP65356:MZP65358 NJL65356:NJL65358 NTH65356:NTH65358 ODD65356:ODD65358 OMZ65356:OMZ65358 OWV65356:OWV65358 PGR65356:PGR65358 PQN65356:PQN65358 QAJ65356:QAJ65358 QKF65356:QKF65358 QUB65356:QUB65358 RDX65356:RDX65358 RNT65356:RNT65358 RXP65356:RXP65358 SHL65356:SHL65358 SRH65356:SRH65358 TBD65356:TBD65358 TKZ65356:TKZ65358 TUV65356:TUV65358 UER65356:UER65358 UON65356:UON65358 UYJ65356:UYJ65358 VIF65356:VIF65358 VSB65356:VSB65358 WBX65356:WBX65358 WLT65356:WLT65358 WVP65356:WVP65358 H130892:H130894 JD130892:JD130894 SZ130892:SZ130894 ACV130892:ACV130894 AMR130892:AMR130894 AWN130892:AWN130894 BGJ130892:BGJ130894 BQF130892:BQF130894 CAB130892:CAB130894 CJX130892:CJX130894 CTT130892:CTT130894 DDP130892:DDP130894 DNL130892:DNL130894 DXH130892:DXH130894 EHD130892:EHD130894 EQZ130892:EQZ130894 FAV130892:FAV130894 FKR130892:FKR130894 FUN130892:FUN130894 GEJ130892:GEJ130894 GOF130892:GOF130894 GYB130892:GYB130894 HHX130892:HHX130894 HRT130892:HRT130894 IBP130892:IBP130894 ILL130892:ILL130894 IVH130892:IVH130894 JFD130892:JFD130894 JOZ130892:JOZ130894 JYV130892:JYV130894 KIR130892:KIR130894 KSN130892:KSN130894 LCJ130892:LCJ130894 LMF130892:LMF130894 LWB130892:LWB130894 MFX130892:MFX130894 MPT130892:MPT130894 MZP130892:MZP130894 NJL130892:NJL130894 NTH130892:NTH130894 ODD130892:ODD130894 OMZ130892:OMZ130894 OWV130892:OWV130894 PGR130892:PGR130894 PQN130892:PQN130894 QAJ130892:QAJ130894 QKF130892:QKF130894 QUB130892:QUB130894 RDX130892:RDX130894 RNT130892:RNT130894 RXP130892:RXP130894 SHL130892:SHL130894 SRH130892:SRH130894 TBD130892:TBD130894 TKZ130892:TKZ130894 TUV130892:TUV130894 UER130892:UER130894 UON130892:UON130894 UYJ130892:UYJ130894 VIF130892:VIF130894 VSB130892:VSB130894 WBX130892:WBX130894 WLT130892:WLT130894 WVP130892:WVP130894 H196428:H196430 JD196428:JD196430 SZ196428:SZ196430 ACV196428:ACV196430 AMR196428:AMR196430 AWN196428:AWN196430 BGJ196428:BGJ196430 BQF196428:BQF196430 CAB196428:CAB196430 CJX196428:CJX196430 CTT196428:CTT196430 DDP196428:DDP196430 DNL196428:DNL196430 DXH196428:DXH196430 EHD196428:EHD196430 EQZ196428:EQZ196430 FAV196428:FAV196430 FKR196428:FKR196430 FUN196428:FUN196430 GEJ196428:GEJ196430 GOF196428:GOF196430 GYB196428:GYB196430 HHX196428:HHX196430 HRT196428:HRT196430 IBP196428:IBP196430 ILL196428:ILL196430 IVH196428:IVH196430 JFD196428:JFD196430 JOZ196428:JOZ196430 JYV196428:JYV196430 KIR196428:KIR196430 KSN196428:KSN196430 LCJ196428:LCJ196430 LMF196428:LMF196430 LWB196428:LWB196430 MFX196428:MFX196430 MPT196428:MPT196430 MZP196428:MZP196430 NJL196428:NJL196430 NTH196428:NTH196430 ODD196428:ODD196430 OMZ196428:OMZ196430 OWV196428:OWV196430 PGR196428:PGR196430 PQN196428:PQN196430 QAJ196428:QAJ196430 QKF196428:QKF196430 QUB196428:QUB196430 RDX196428:RDX196430 RNT196428:RNT196430 RXP196428:RXP196430 SHL196428:SHL196430 SRH196428:SRH196430 TBD196428:TBD196430 TKZ196428:TKZ196430 TUV196428:TUV196430 UER196428:UER196430 UON196428:UON196430 UYJ196428:UYJ196430 VIF196428:VIF196430 VSB196428:VSB196430 WBX196428:WBX196430 WLT196428:WLT196430 WVP196428:WVP196430 H261964:H261966 JD261964:JD261966 SZ261964:SZ261966 ACV261964:ACV261966 AMR261964:AMR261966 AWN261964:AWN261966 BGJ261964:BGJ261966 BQF261964:BQF261966 CAB261964:CAB261966 CJX261964:CJX261966 CTT261964:CTT261966 DDP261964:DDP261966 DNL261964:DNL261966 DXH261964:DXH261966 EHD261964:EHD261966 EQZ261964:EQZ261966 FAV261964:FAV261966 FKR261964:FKR261966 FUN261964:FUN261966 GEJ261964:GEJ261966 GOF261964:GOF261966 GYB261964:GYB261966 HHX261964:HHX261966 HRT261964:HRT261966 IBP261964:IBP261966 ILL261964:ILL261966 IVH261964:IVH261966 JFD261964:JFD261966 JOZ261964:JOZ261966 JYV261964:JYV261966 KIR261964:KIR261966 KSN261964:KSN261966 LCJ261964:LCJ261966 LMF261964:LMF261966 LWB261964:LWB261966 MFX261964:MFX261966 MPT261964:MPT261966 MZP261964:MZP261966 NJL261964:NJL261966 NTH261964:NTH261966 ODD261964:ODD261966 OMZ261964:OMZ261966 OWV261964:OWV261966 PGR261964:PGR261966 PQN261964:PQN261966 QAJ261964:QAJ261966 QKF261964:QKF261966 QUB261964:QUB261966 RDX261964:RDX261966 RNT261964:RNT261966 RXP261964:RXP261966 SHL261964:SHL261966 SRH261964:SRH261966 TBD261964:TBD261966 TKZ261964:TKZ261966 TUV261964:TUV261966 UER261964:UER261966 UON261964:UON261966 UYJ261964:UYJ261966 VIF261964:VIF261966 VSB261964:VSB261966 WBX261964:WBX261966 WLT261964:WLT261966 WVP261964:WVP261966 H327500:H327502 JD327500:JD327502 SZ327500:SZ327502 ACV327500:ACV327502 AMR327500:AMR327502 AWN327500:AWN327502 BGJ327500:BGJ327502 BQF327500:BQF327502 CAB327500:CAB327502 CJX327500:CJX327502 CTT327500:CTT327502 DDP327500:DDP327502 DNL327500:DNL327502 DXH327500:DXH327502 EHD327500:EHD327502 EQZ327500:EQZ327502 FAV327500:FAV327502 FKR327500:FKR327502 FUN327500:FUN327502 GEJ327500:GEJ327502 GOF327500:GOF327502 GYB327500:GYB327502 HHX327500:HHX327502 HRT327500:HRT327502 IBP327500:IBP327502 ILL327500:ILL327502 IVH327500:IVH327502 JFD327500:JFD327502 JOZ327500:JOZ327502 JYV327500:JYV327502 KIR327500:KIR327502 KSN327500:KSN327502 LCJ327500:LCJ327502 LMF327500:LMF327502 LWB327500:LWB327502 MFX327500:MFX327502 MPT327500:MPT327502 MZP327500:MZP327502 NJL327500:NJL327502 NTH327500:NTH327502 ODD327500:ODD327502 OMZ327500:OMZ327502 OWV327500:OWV327502 PGR327500:PGR327502 PQN327500:PQN327502 QAJ327500:QAJ327502 QKF327500:QKF327502 QUB327500:QUB327502 RDX327500:RDX327502 RNT327500:RNT327502 RXP327500:RXP327502 SHL327500:SHL327502 SRH327500:SRH327502 TBD327500:TBD327502 TKZ327500:TKZ327502 TUV327500:TUV327502 UER327500:UER327502 UON327500:UON327502 UYJ327500:UYJ327502 VIF327500:VIF327502 VSB327500:VSB327502 WBX327500:WBX327502 WLT327500:WLT327502 WVP327500:WVP327502 H393036:H393038 JD393036:JD393038 SZ393036:SZ393038 ACV393036:ACV393038 AMR393036:AMR393038 AWN393036:AWN393038 BGJ393036:BGJ393038 BQF393036:BQF393038 CAB393036:CAB393038 CJX393036:CJX393038 CTT393036:CTT393038 DDP393036:DDP393038 DNL393036:DNL393038 DXH393036:DXH393038 EHD393036:EHD393038 EQZ393036:EQZ393038 FAV393036:FAV393038 FKR393036:FKR393038 FUN393036:FUN393038 GEJ393036:GEJ393038 GOF393036:GOF393038 GYB393036:GYB393038 HHX393036:HHX393038 HRT393036:HRT393038 IBP393036:IBP393038 ILL393036:ILL393038 IVH393036:IVH393038 JFD393036:JFD393038 JOZ393036:JOZ393038 JYV393036:JYV393038 KIR393036:KIR393038 KSN393036:KSN393038 LCJ393036:LCJ393038 LMF393036:LMF393038 LWB393036:LWB393038 MFX393036:MFX393038 MPT393036:MPT393038 MZP393036:MZP393038 NJL393036:NJL393038 NTH393036:NTH393038 ODD393036:ODD393038 OMZ393036:OMZ393038 OWV393036:OWV393038 PGR393036:PGR393038 PQN393036:PQN393038 QAJ393036:QAJ393038 QKF393036:QKF393038 QUB393036:QUB393038 RDX393036:RDX393038 RNT393036:RNT393038 RXP393036:RXP393038 SHL393036:SHL393038 SRH393036:SRH393038 TBD393036:TBD393038 TKZ393036:TKZ393038 TUV393036:TUV393038 UER393036:UER393038 UON393036:UON393038 UYJ393036:UYJ393038 VIF393036:VIF393038 VSB393036:VSB393038 WBX393036:WBX393038 WLT393036:WLT393038 WVP393036:WVP393038 H458572:H458574 JD458572:JD458574 SZ458572:SZ458574 ACV458572:ACV458574 AMR458572:AMR458574 AWN458572:AWN458574 BGJ458572:BGJ458574 BQF458572:BQF458574 CAB458572:CAB458574 CJX458572:CJX458574 CTT458572:CTT458574 DDP458572:DDP458574 DNL458572:DNL458574 DXH458572:DXH458574 EHD458572:EHD458574 EQZ458572:EQZ458574 FAV458572:FAV458574 FKR458572:FKR458574 FUN458572:FUN458574 GEJ458572:GEJ458574 GOF458572:GOF458574 GYB458572:GYB458574 HHX458572:HHX458574 HRT458572:HRT458574 IBP458572:IBP458574 ILL458572:ILL458574 IVH458572:IVH458574 JFD458572:JFD458574 JOZ458572:JOZ458574 JYV458572:JYV458574 KIR458572:KIR458574 KSN458572:KSN458574 LCJ458572:LCJ458574 LMF458572:LMF458574 LWB458572:LWB458574 MFX458572:MFX458574 MPT458572:MPT458574 MZP458572:MZP458574 NJL458572:NJL458574 NTH458572:NTH458574 ODD458572:ODD458574 OMZ458572:OMZ458574 OWV458572:OWV458574 PGR458572:PGR458574 PQN458572:PQN458574 QAJ458572:QAJ458574 QKF458572:QKF458574 QUB458572:QUB458574 RDX458572:RDX458574 RNT458572:RNT458574 RXP458572:RXP458574 SHL458572:SHL458574 SRH458572:SRH458574 TBD458572:TBD458574 TKZ458572:TKZ458574 TUV458572:TUV458574 UER458572:UER458574 UON458572:UON458574 UYJ458572:UYJ458574 VIF458572:VIF458574 VSB458572:VSB458574 WBX458572:WBX458574 WLT458572:WLT458574 WVP458572:WVP458574 H524108:H524110 JD524108:JD524110 SZ524108:SZ524110 ACV524108:ACV524110 AMR524108:AMR524110 AWN524108:AWN524110 BGJ524108:BGJ524110 BQF524108:BQF524110 CAB524108:CAB524110 CJX524108:CJX524110 CTT524108:CTT524110 DDP524108:DDP524110 DNL524108:DNL524110 DXH524108:DXH524110 EHD524108:EHD524110 EQZ524108:EQZ524110 FAV524108:FAV524110 FKR524108:FKR524110 FUN524108:FUN524110 GEJ524108:GEJ524110 GOF524108:GOF524110 GYB524108:GYB524110 HHX524108:HHX524110 HRT524108:HRT524110 IBP524108:IBP524110 ILL524108:ILL524110 IVH524108:IVH524110 JFD524108:JFD524110 JOZ524108:JOZ524110 JYV524108:JYV524110 KIR524108:KIR524110 KSN524108:KSN524110 LCJ524108:LCJ524110 LMF524108:LMF524110 LWB524108:LWB524110 MFX524108:MFX524110 MPT524108:MPT524110 MZP524108:MZP524110 NJL524108:NJL524110 NTH524108:NTH524110 ODD524108:ODD524110 OMZ524108:OMZ524110 OWV524108:OWV524110 PGR524108:PGR524110 PQN524108:PQN524110 QAJ524108:QAJ524110 QKF524108:QKF524110 QUB524108:QUB524110 RDX524108:RDX524110 RNT524108:RNT524110 RXP524108:RXP524110 SHL524108:SHL524110 SRH524108:SRH524110 TBD524108:TBD524110 TKZ524108:TKZ524110 TUV524108:TUV524110 UER524108:UER524110 UON524108:UON524110 UYJ524108:UYJ524110 VIF524108:VIF524110 VSB524108:VSB524110 WBX524108:WBX524110 WLT524108:WLT524110 WVP524108:WVP524110 H589644:H589646 JD589644:JD589646 SZ589644:SZ589646 ACV589644:ACV589646 AMR589644:AMR589646 AWN589644:AWN589646 BGJ589644:BGJ589646 BQF589644:BQF589646 CAB589644:CAB589646 CJX589644:CJX589646 CTT589644:CTT589646 DDP589644:DDP589646 DNL589644:DNL589646 DXH589644:DXH589646 EHD589644:EHD589646 EQZ589644:EQZ589646 FAV589644:FAV589646 FKR589644:FKR589646 FUN589644:FUN589646 GEJ589644:GEJ589646 GOF589644:GOF589646 GYB589644:GYB589646 HHX589644:HHX589646 HRT589644:HRT589646 IBP589644:IBP589646 ILL589644:ILL589646 IVH589644:IVH589646 JFD589644:JFD589646 JOZ589644:JOZ589646 JYV589644:JYV589646 KIR589644:KIR589646 KSN589644:KSN589646 LCJ589644:LCJ589646 LMF589644:LMF589646 LWB589644:LWB589646 MFX589644:MFX589646 MPT589644:MPT589646 MZP589644:MZP589646 NJL589644:NJL589646 NTH589644:NTH589646 ODD589644:ODD589646 OMZ589644:OMZ589646 OWV589644:OWV589646 PGR589644:PGR589646 PQN589644:PQN589646 QAJ589644:QAJ589646 QKF589644:QKF589646 QUB589644:QUB589646 RDX589644:RDX589646 RNT589644:RNT589646 RXP589644:RXP589646 SHL589644:SHL589646 SRH589644:SRH589646 TBD589644:TBD589646 TKZ589644:TKZ589646 TUV589644:TUV589646 UER589644:UER589646 UON589644:UON589646 UYJ589644:UYJ589646 VIF589644:VIF589646 VSB589644:VSB589646 WBX589644:WBX589646 WLT589644:WLT589646 WVP589644:WVP589646 H655180:H655182 JD655180:JD655182 SZ655180:SZ655182 ACV655180:ACV655182 AMR655180:AMR655182 AWN655180:AWN655182 BGJ655180:BGJ655182 BQF655180:BQF655182 CAB655180:CAB655182 CJX655180:CJX655182 CTT655180:CTT655182 DDP655180:DDP655182 DNL655180:DNL655182 DXH655180:DXH655182 EHD655180:EHD655182 EQZ655180:EQZ655182 FAV655180:FAV655182 FKR655180:FKR655182 FUN655180:FUN655182 GEJ655180:GEJ655182 GOF655180:GOF655182 GYB655180:GYB655182 HHX655180:HHX655182 HRT655180:HRT655182 IBP655180:IBP655182 ILL655180:ILL655182 IVH655180:IVH655182 JFD655180:JFD655182 JOZ655180:JOZ655182 JYV655180:JYV655182 KIR655180:KIR655182 KSN655180:KSN655182 LCJ655180:LCJ655182 LMF655180:LMF655182 LWB655180:LWB655182 MFX655180:MFX655182 MPT655180:MPT655182 MZP655180:MZP655182 NJL655180:NJL655182 NTH655180:NTH655182 ODD655180:ODD655182 OMZ655180:OMZ655182 OWV655180:OWV655182 PGR655180:PGR655182 PQN655180:PQN655182 QAJ655180:QAJ655182 QKF655180:QKF655182 QUB655180:QUB655182 RDX655180:RDX655182 RNT655180:RNT655182 RXP655180:RXP655182 SHL655180:SHL655182 SRH655180:SRH655182 TBD655180:TBD655182 TKZ655180:TKZ655182 TUV655180:TUV655182 UER655180:UER655182 UON655180:UON655182 UYJ655180:UYJ655182 VIF655180:VIF655182 VSB655180:VSB655182 WBX655180:WBX655182 WLT655180:WLT655182 WVP655180:WVP655182 H720716:H720718 JD720716:JD720718 SZ720716:SZ720718 ACV720716:ACV720718 AMR720716:AMR720718 AWN720716:AWN720718 BGJ720716:BGJ720718 BQF720716:BQF720718 CAB720716:CAB720718 CJX720716:CJX720718 CTT720716:CTT720718 DDP720716:DDP720718 DNL720716:DNL720718 DXH720716:DXH720718 EHD720716:EHD720718 EQZ720716:EQZ720718 FAV720716:FAV720718 FKR720716:FKR720718 FUN720716:FUN720718 GEJ720716:GEJ720718 GOF720716:GOF720718 GYB720716:GYB720718 HHX720716:HHX720718 HRT720716:HRT720718 IBP720716:IBP720718 ILL720716:ILL720718 IVH720716:IVH720718 JFD720716:JFD720718 JOZ720716:JOZ720718 JYV720716:JYV720718 KIR720716:KIR720718 KSN720716:KSN720718 LCJ720716:LCJ720718 LMF720716:LMF720718 LWB720716:LWB720718 MFX720716:MFX720718 MPT720716:MPT720718 MZP720716:MZP720718 NJL720716:NJL720718 NTH720716:NTH720718 ODD720716:ODD720718 OMZ720716:OMZ720718 OWV720716:OWV720718 PGR720716:PGR720718 PQN720716:PQN720718 QAJ720716:QAJ720718 QKF720716:QKF720718 QUB720716:QUB720718 RDX720716:RDX720718 RNT720716:RNT720718 RXP720716:RXP720718 SHL720716:SHL720718 SRH720716:SRH720718 TBD720716:TBD720718 TKZ720716:TKZ720718 TUV720716:TUV720718 UER720716:UER720718 UON720716:UON720718 UYJ720716:UYJ720718 VIF720716:VIF720718 VSB720716:VSB720718 WBX720716:WBX720718 WLT720716:WLT720718 WVP720716:WVP720718 H786252:H786254 JD786252:JD786254 SZ786252:SZ786254 ACV786252:ACV786254 AMR786252:AMR786254 AWN786252:AWN786254 BGJ786252:BGJ786254 BQF786252:BQF786254 CAB786252:CAB786254 CJX786252:CJX786254 CTT786252:CTT786254 DDP786252:DDP786254 DNL786252:DNL786254 DXH786252:DXH786254 EHD786252:EHD786254 EQZ786252:EQZ786254 FAV786252:FAV786254 FKR786252:FKR786254 FUN786252:FUN786254 GEJ786252:GEJ786254 GOF786252:GOF786254 GYB786252:GYB786254 HHX786252:HHX786254 HRT786252:HRT786254 IBP786252:IBP786254 ILL786252:ILL786254 IVH786252:IVH786254 JFD786252:JFD786254 JOZ786252:JOZ786254 JYV786252:JYV786254 KIR786252:KIR786254 KSN786252:KSN786254 LCJ786252:LCJ786254 LMF786252:LMF786254 LWB786252:LWB786254 MFX786252:MFX786254 MPT786252:MPT786254 MZP786252:MZP786254 NJL786252:NJL786254 NTH786252:NTH786254 ODD786252:ODD786254 OMZ786252:OMZ786254 OWV786252:OWV786254 PGR786252:PGR786254 PQN786252:PQN786254 QAJ786252:QAJ786254 QKF786252:QKF786254 QUB786252:QUB786254 RDX786252:RDX786254 RNT786252:RNT786254 RXP786252:RXP786254 SHL786252:SHL786254 SRH786252:SRH786254 TBD786252:TBD786254 TKZ786252:TKZ786254 TUV786252:TUV786254 UER786252:UER786254 UON786252:UON786254 UYJ786252:UYJ786254 VIF786252:VIF786254 VSB786252:VSB786254 WBX786252:WBX786254 WLT786252:WLT786254 WVP786252:WVP786254 H851788:H851790 JD851788:JD851790 SZ851788:SZ851790 ACV851788:ACV851790 AMR851788:AMR851790 AWN851788:AWN851790 BGJ851788:BGJ851790 BQF851788:BQF851790 CAB851788:CAB851790 CJX851788:CJX851790 CTT851788:CTT851790 DDP851788:DDP851790 DNL851788:DNL851790 DXH851788:DXH851790 EHD851788:EHD851790 EQZ851788:EQZ851790 FAV851788:FAV851790 FKR851788:FKR851790 FUN851788:FUN851790 GEJ851788:GEJ851790 GOF851788:GOF851790 GYB851788:GYB851790 HHX851788:HHX851790 HRT851788:HRT851790 IBP851788:IBP851790 ILL851788:ILL851790 IVH851788:IVH851790 JFD851788:JFD851790 JOZ851788:JOZ851790 JYV851788:JYV851790 KIR851788:KIR851790 KSN851788:KSN851790 LCJ851788:LCJ851790 LMF851788:LMF851790 LWB851788:LWB851790 MFX851788:MFX851790 MPT851788:MPT851790 MZP851788:MZP851790 NJL851788:NJL851790 NTH851788:NTH851790 ODD851788:ODD851790 OMZ851788:OMZ851790 OWV851788:OWV851790 PGR851788:PGR851790 PQN851788:PQN851790 QAJ851788:QAJ851790 QKF851788:QKF851790 QUB851788:QUB851790 RDX851788:RDX851790 RNT851788:RNT851790 RXP851788:RXP851790 SHL851788:SHL851790 SRH851788:SRH851790 TBD851788:TBD851790 TKZ851788:TKZ851790 TUV851788:TUV851790 UER851788:UER851790 UON851788:UON851790 UYJ851788:UYJ851790 VIF851788:VIF851790 VSB851788:VSB851790 WBX851788:WBX851790 WLT851788:WLT851790 WVP851788:WVP851790 H917324:H917326 JD917324:JD917326 SZ917324:SZ917326 ACV917324:ACV917326 AMR917324:AMR917326 AWN917324:AWN917326 BGJ917324:BGJ917326 BQF917324:BQF917326 CAB917324:CAB917326 CJX917324:CJX917326 CTT917324:CTT917326 DDP917324:DDP917326 DNL917324:DNL917326 DXH917324:DXH917326 EHD917324:EHD917326 EQZ917324:EQZ917326 FAV917324:FAV917326 FKR917324:FKR917326 FUN917324:FUN917326 GEJ917324:GEJ917326 GOF917324:GOF917326 GYB917324:GYB917326 HHX917324:HHX917326 HRT917324:HRT917326 IBP917324:IBP917326 ILL917324:ILL917326 IVH917324:IVH917326 JFD917324:JFD917326 JOZ917324:JOZ917326 JYV917324:JYV917326 KIR917324:KIR917326 KSN917324:KSN917326 LCJ917324:LCJ917326 LMF917324:LMF917326 LWB917324:LWB917326 MFX917324:MFX917326 MPT917324:MPT917326 MZP917324:MZP917326 NJL917324:NJL917326 NTH917324:NTH917326 ODD917324:ODD917326 OMZ917324:OMZ917326 OWV917324:OWV917326 PGR917324:PGR917326 PQN917324:PQN917326 QAJ917324:QAJ917326 QKF917324:QKF917326 QUB917324:QUB917326 RDX917324:RDX917326 RNT917324:RNT917326 RXP917324:RXP917326 SHL917324:SHL917326 SRH917324:SRH917326 TBD917324:TBD917326 TKZ917324:TKZ917326 TUV917324:TUV917326 UER917324:UER917326 UON917324:UON917326 UYJ917324:UYJ917326 VIF917324:VIF917326 VSB917324:VSB917326 WBX917324:WBX917326 WLT917324:WLT917326 WVP917324:WVP917326 H982860:H982862 JD982860:JD982862 SZ982860:SZ982862 ACV982860:ACV982862 AMR982860:AMR982862 AWN982860:AWN982862 BGJ982860:BGJ982862 BQF982860:BQF982862 CAB982860:CAB982862 CJX982860:CJX982862 CTT982860:CTT982862 DDP982860:DDP982862 DNL982860:DNL982862 DXH982860:DXH982862 EHD982860:EHD982862 EQZ982860:EQZ982862 FAV982860:FAV982862 FKR982860:FKR982862 FUN982860:FUN982862 GEJ982860:GEJ982862 GOF982860:GOF982862 GYB982860:GYB982862 HHX982860:HHX982862 HRT982860:HRT982862 IBP982860:IBP982862 ILL982860:ILL982862 IVH982860:IVH982862 JFD982860:JFD982862 JOZ982860:JOZ982862 JYV982860:JYV982862 KIR982860:KIR982862 KSN982860:KSN982862 LCJ982860:LCJ982862 LMF982860:LMF982862 LWB982860:LWB982862 MFX982860:MFX982862 MPT982860:MPT982862 MZP982860:MZP982862 NJL982860:NJL982862 NTH982860:NTH982862 ODD982860:ODD982862 OMZ982860:OMZ982862 OWV982860:OWV982862 PGR982860:PGR982862 PQN982860:PQN982862 QAJ982860:QAJ982862 QKF982860:QKF982862 QUB982860:QUB982862 RDX982860:RDX982862 RNT982860:RNT982862 RXP982860:RXP982862 SHL982860:SHL982862 SRH982860:SRH982862 TBD982860:TBD982862 TKZ982860:TKZ982862 TUV982860:TUV982862 UER982860:UER982862 UON982860:UON982862 UYJ982860:UYJ982862 VIF982860:VIF982862 VSB982860:VSB982862 WBX982860:WBX982862 WLT982860:WLT982862 WVP982860:WVP982862" xr:uid="{00000000-0002-0000-0300-00000D000000}">
      <formula1>$S$94:$S$179</formula1>
    </dataValidation>
    <dataValidation type="list" allowBlank="1" showInputMessage="1" showErrorMessage="1" sqref="WMN982858 JS11 TO11 ADK11 ANG11 AXC11 BGY11 BQU11 CAQ11 CKM11 CUI11 DEE11 DOA11 DXW11 EHS11 ERO11 FBK11 FLG11 FVC11 GEY11 GOU11 GYQ11 HIM11 HSI11 ICE11 IMA11 IVW11 JFS11 JPO11 JZK11 KJG11 KTC11 LCY11 LMU11 LWQ11 MGM11 MQI11 NAE11 NKA11 NTW11 ODS11 ONO11 OXK11 PHG11 PRC11 QAY11 QKU11 QUQ11 REM11 ROI11 RYE11 SIA11 SRW11 TBS11 TLO11 TVK11 UFG11 UPC11 UYY11 VIU11 VSQ11 WCM11 WMI11 WWE11 W65354 JS65354 TO65354 ADK65354 ANG65354 AXC65354 BGY65354 BQU65354 CAQ65354 CKM65354 CUI65354 DEE65354 DOA65354 DXW65354 EHS65354 ERO65354 FBK65354 FLG65354 FVC65354 GEY65354 GOU65354 GYQ65354 HIM65354 HSI65354 ICE65354 IMA65354 IVW65354 JFS65354 JPO65354 JZK65354 KJG65354 KTC65354 LCY65354 LMU65354 LWQ65354 MGM65354 MQI65354 NAE65354 NKA65354 NTW65354 ODS65354 ONO65354 OXK65354 PHG65354 PRC65354 QAY65354 QKU65354 QUQ65354 REM65354 ROI65354 RYE65354 SIA65354 SRW65354 TBS65354 TLO65354 TVK65354 UFG65354 UPC65354 UYY65354 VIU65354 VSQ65354 WCM65354 WMI65354 WWE65354 W130890 JS130890 TO130890 ADK130890 ANG130890 AXC130890 BGY130890 BQU130890 CAQ130890 CKM130890 CUI130890 DEE130890 DOA130890 DXW130890 EHS130890 ERO130890 FBK130890 FLG130890 FVC130890 GEY130890 GOU130890 GYQ130890 HIM130890 HSI130890 ICE130890 IMA130890 IVW130890 JFS130890 JPO130890 JZK130890 KJG130890 KTC130890 LCY130890 LMU130890 LWQ130890 MGM130890 MQI130890 NAE130890 NKA130890 NTW130890 ODS130890 ONO130890 OXK130890 PHG130890 PRC130890 QAY130890 QKU130890 QUQ130890 REM130890 ROI130890 RYE130890 SIA130890 SRW130890 TBS130890 TLO130890 TVK130890 UFG130890 UPC130890 UYY130890 VIU130890 VSQ130890 WCM130890 WMI130890 WWE130890 W196426 JS196426 TO196426 ADK196426 ANG196426 AXC196426 BGY196426 BQU196426 CAQ196426 CKM196426 CUI196426 DEE196426 DOA196426 DXW196426 EHS196426 ERO196426 FBK196426 FLG196426 FVC196426 GEY196426 GOU196426 GYQ196426 HIM196426 HSI196426 ICE196426 IMA196426 IVW196426 JFS196426 JPO196426 JZK196426 KJG196426 KTC196426 LCY196426 LMU196426 LWQ196426 MGM196426 MQI196426 NAE196426 NKA196426 NTW196426 ODS196426 ONO196426 OXK196426 PHG196426 PRC196426 QAY196426 QKU196426 QUQ196426 REM196426 ROI196426 RYE196426 SIA196426 SRW196426 TBS196426 TLO196426 TVK196426 UFG196426 UPC196426 UYY196426 VIU196426 VSQ196426 WCM196426 WMI196426 WWE196426 W261962 JS261962 TO261962 ADK261962 ANG261962 AXC261962 BGY261962 BQU261962 CAQ261962 CKM261962 CUI261962 DEE261962 DOA261962 DXW261962 EHS261962 ERO261962 FBK261962 FLG261962 FVC261962 GEY261962 GOU261962 GYQ261962 HIM261962 HSI261962 ICE261962 IMA261962 IVW261962 JFS261962 JPO261962 JZK261962 KJG261962 KTC261962 LCY261962 LMU261962 LWQ261962 MGM261962 MQI261962 NAE261962 NKA261962 NTW261962 ODS261962 ONO261962 OXK261962 PHG261962 PRC261962 QAY261962 QKU261962 QUQ261962 REM261962 ROI261962 RYE261962 SIA261962 SRW261962 TBS261962 TLO261962 TVK261962 UFG261962 UPC261962 UYY261962 VIU261962 VSQ261962 WCM261962 WMI261962 WWE261962 W327498 JS327498 TO327498 ADK327498 ANG327498 AXC327498 BGY327498 BQU327498 CAQ327498 CKM327498 CUI327498 DEE327498 DOA327498 DXW327498 EHS327498 ERO327498 FBK327498 FLG327498 FVC327498 GEY327498 GOU327498 GYQ327498 HIM327498 HSI327498 ICE327498 IMA327498 IVW327498 JFS327498 JPO327498 JZK327498 KJG327498 KTC327498 LCY327498 LMU327498 LWQ327498 MGM327498 MQI327498 NAE327498 NKA327498 NTW327498 ODS327498 ONO327498 OXK327498 PHG327498 PRC327498 QAY327498 QKU327498 QUQ327498 REM327498 ROI327498 RYE327498 SIA327498 SRW327498 TBS327498 TLO327498 TVK327498 UFG327498 UPC327498 UYY327498 VIU327498 VSQ327498 WCM327498 WMI327498 WWE327498 W393034 JS393034 TO393034 ADK393034 ANG393034 AXC393034 BGY393034 BQU393034 CAQ393034 CKM393034 CUI393034 DEE393034 DOA393034 DXW393034 EHS393034 ERO393034 FBK393034 FLG393034 FVC393034 GEY393034 GOU393034 GYQ393034 HIM393034 HSI393034 ICE393034 IMA393034 IVW393034 JFS393034 JPO393034 JZK393034 KJG393034 KTC393034 LCY393034 LMU393034 LWQ393034 MGM393034 MQI393034 NAE393034 NKA393034 NTW393034 ODS393034 ONO393034 OXK393034 PHG393034 PRC393034 QAY393034 QKU393034 QUQ393034 REM393034 ROI393034 RYE393034 SIA393034 SRW393034 TBS393034 TLO393034 TVK393034 UFG393034 UPC393034 UYY393034 VIU393034 VSQ393034 WCM393034 WMI393034 WWE393034 W458570 JS458570 TO458570 ADK458570 ANG458570 AXC458570 BGY458570 BQU458570 CAQ458570 CKM458570 CUI458570 DEE458570 DOA458570 DXW458570 EHS458570 ERO458570 FBK458570 FLG458570 FVC458570 GEY458570 GOU458570 GYQ458570 HIM458570 HSI458570 ICE458570 IMA458570 IVW458570 JFS458570 JPO458570 JZK458570 KJG458570 KTC458570 LCY458570 LMU458570 LWQ458570 MGM458570 MQI458570 NAE458570 NKA458570 NTW458570 ODS458570 ONO458570 OXK458570 PHG458570 PRC458570 QAY458570 QKU458570 QUQ458570 REM458570 ROI458570 RYE458570 SIA458570 SRW458570 TBS458570 TLO458570 TVK458570 UFG458570 UPC458570 UYY458570 VIU458570 VSQ458570 WCM458570 WMI458570 WWE458570 W524106 JS524106 TO524106 ADK524106 ANG524106 AXC524106 BGY524106 BQU524106 CAQ524106 CKM524106 CUI524106 DEE524106 DOA524106 DXW524106 EHS524106 ERO524106 FBK524106 FLG524106 FVC524106 GEY524106 GOU524106 GYQ524106 HIM524106 HSI524106 ICE524106 IMA524106 IVW524106 JFS524106 JPO524106 JZK524106 KJG524106 KTC524106 LCY524106 LMU524106 LWQ524106 MGM524106 MQI524106 NAE524106 NKA524106 NTW524106 ODS524106 ONO524106 OXK524106 PHG524106 PRC524106 QAY524106 QKU524106 QUQ524106 REM524106 ROI524106 RYE524106 SIA524106 SRW524106 TBS524106 TLO524106 TVK524106 UFG524106 UPC524106 UYY524106 VIU524106 VSQ524106 WCM524106 WMI524106 WWE524106 W589642 JS589642 TO589642 ADK589642 ANG589642 AXC589642 BGY589642 BQU589642 CAQ589642 CKM589642 CUI589642 DEE589642 DOA589642 DXW589642 EHS589642 ERO589642 FBK589642 FLG589642 FVC589642 GEY589642 GOU589642 GYQ589642 HIM589642 HSI589642 ICE589642 IMA589642 IVW589642 JFS589642 JPO589642 JZK589642 KJG589642 KTC589642 LCY589642 LMU589642 LWQ589642 MGM589642 MQI589642 NAE589642 NKA589642 NTW589642 ODS589642 ONO589642 OXK589642 PHG589642 PRC589642 QAY589642 QKU589642 QUQ589642 REM589642 ROI589642 RYE589642 SIA589642 SRW589642 TBS589642 TLO589642 TVK589642 UFG589642 UPC589642 UYY589642 VIU589642 VSQ589642 WCM589642 WMI589642 WWE589642 W655178 JS655178 TO655178 ADK655178 ANG655178 AXC655178 BGY655178 BQU655178 CAQ655178 CKM655178 CUI655178 DEE655178 DOA655178 DXW655178 EHS655178 ERO655178 FBK655178 FLG655178 FVC655178 GEY655178 GOU655178 GYQ655178 HIM655178 HSI655178 ICE655178 IMA655178 IVW655178 JFS655178 JPO655178 JZK655178 KJG655178 KTC655178 LCY655178 LMU655178 LWQ655178 MGM655178 MQI655178 NAE655178 NKA655178 NTW655178 ODS655178 ONO655178 OXK655178 PHG655178 PRC655178 QAY655178 QKU655178 QUQ655178 REM655178 ROI655178 RYE655178 SIA655178 SRW655178 TBS655178 TLO655178 TVK655178 UFG655178 UPC655178 UYY655178 VIU655178 VSQ655178 WCM655178 WMI655178 WWE655178 W720714 JS720714 TO720714 ADK720714 ANG720714 AXC720714 BGY720714 BQU720714 CAQ720714 CKM720714 CUI720714 DEE720714 DOA720714 DXW720714 EHS720714 ERO720714 FBK720714 FLG720714 FVC720714 GEY720714 GOU720714 GYQ720714 HIM720714 HSI720714 ICE720714 IMA720714 IVW720714 JFS720714 JPO720714 JZK720714 KJG720714 KTC720714 LCY720714 LMU720714 LWQ720714 MGM720714 MQI720714 NAE720714 NKA720714 NTW720714 ODS720714 ONO720714 OXK720714 PHG720714 PRC720714 QAY720714 QKU720714 QUQ720714 REM720714 ROI720714 RYE720714 SIA720714 SRW720714 TBS720714 TLO720714 TVK720714 UFG720714 UPC720714 UYY720714 VIU720714 VSQ720714 WCM720714 WMI720714 WWE720714 W786250 JS786250 TO786250 ADK786250 ANG786250 AXC786250 BGY786250 BQU786250 CAQ786250 CKM786250 CUI786250 DEE786250 DOA786250 DXW786250 EHS786250 ERO786250 FBK786250 FLG786250 FVC786250 GEY786250 GOU786250 GYQ786250 HIM786250 HSI786250 ICE786250 IMA786250 IVW786250 JFS786250 JPO786250 JZK786250 KJG786250 KTC786250 LCY786250 LMU786250 LWQ786250 MGM786250 MQI786250 NAE786250 NKA786250 NTW786250 ODS786250 ONO786250 OXK786250 PHG786250 PRC786250 QAY786250 QKU786250 QUQ786250 REM786250 ROI786250 RYE786250 SIA786250 SRW786250 TBS786250 TLO786250 TVK786250 UFG786250 UPC786250 UYY786250 VIU786250 VSQ786250 WCM786250 WMI786250 WWE786250 W851786 JS851786 TO851786 ADK851786 ANG851786 AXC851786 BGY851786 BQU851786 CAQ851786 CKM851786 CUI851786 DEE851786 DOA851786 DXW851786 EHS851786 ERO851786 FBK851786 FLG851786 FVC851786 GEY851786 GOU851786 GYQ851786 HIM851786 HSI851786 ICE851786 IMA851786 IVW851786 JFS851786 JPO851786 JZK851786 KJG851786 KTC851786 LCY851786 LMU851786 LWQ851786 MGM851786 MQI851786 NAE851786 NKA851786 NTW851786 ODS851786 ONO851786 OXK851786 PHG851786 PRC851786 QAY851786 QKU851786 QUQ851786 REM851786 ROI851786 RYE851786 SIA851786 SRW851786 TBS851786 TLO851786 TVK851786 UFG851786 UPC851786 UYY851786 VIU851786 VSQ851786 WCM851786 WMI851786 WWE851786 W917322 JS917322 TO917322 ADK917322 ANG917322 AXC917322 BGY917322 BQU917322 CAQ917322 CKM917322 CUI917322 DEE917322 DOA917322 DXW917322 EHS917322 ERO917322 FBK917322 FLG917322 FVC917322 GEY917322 GOU917322 GYQ917322 HIM917322 HSI917322 ICE917322 IMA917322 IVW917322 JFS917322 JPO917322 JZK917322 KJG917322 KTC917322 LCY917322 LMU917322 LWQ917322 MGM917322 MQI917322 NAE917322 NKA917322 NTW917322 ODS917322 ONO917322 OXK917322 PHG917322 PRC917322 QAY917322 QKU917322 QUQ917322 REM917322 ROI917322 RYE917322 SIA917322 SRW917322 TBS917322 TLO917322 TVK917322 UFG917322 UPC917322 UYY917322 VIU917322 VSQ917322 WCM917322 WMI917322 WWE917322 W982858 JS982858 TO982858 ADK982858 ANG982858 AXC982858 BGY982858 BQU982858 CAQ982858 CKM982858 CUI982858 DEE982858 DOA982858 DXW982858 EHS982858 ERO982858 FBK982858 FLG982858 FVC982858 GEY982858 GOU982858 GYQ982858 HIM982858 HSI982858 ICE982858 IMA982858 IVW982858 JFS982858 JPO982858 JZK982858 KJG982858 KTC982858 LCY982858 LMU982858 LWQ982858 MGM982858 MQI982858 NAE982858 NKA982858 NTW982858 ODS982858 ONO982858 OXK982858 PHG982858 PRC982858 QAY982858 QKU982858 QUQ982858 REM982858 ROI982858 RYE982858 SIA982858 SRW982858 TBS982858 TLO982858 TVK982858 UFG982858 UPC982858 UYY982858 VIU982858 VSQ982858 WCM982858 WMI982858 WWE982858 WWJ982858 KB1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WN11 AF65354 KB65354 TX65354 ADT65354 ANP65354 AXL65354 BHH65354 BRD65354 CAZ65354 CKV65354 CUR65354 DEN65354 DOJ65354 DYF65354 EIB65354 ERX65354 FBT65354 FLP65354 FVL65354 GFH65354 GPD65354 GYZ65354 HIV65354 HSR65354 ICN65354 IMJ65354 IWF65354 JGB65354 JPX65354 JZT65354 KJP65354 KTL65354 LDH65354 LND65354 LWZ65354 MGV65354 MQR65354 NAN65354 NKJ65354 NUF65354 OEB65354 ONX65354 OXT65354 PHP65354 PRL65354 QBH65354 QLD65354 QUZ65354 REV65354 ROR65354 RYN65354 SIJ65354 SSF65354 TCB65354 TLX65354 TVT65354 UFP65354 UPL65354 UZH65354 VJD65354 VSZ65354 WCV65354 WMR65354 WWN65354 AF130890 KB130890 TX130890 ADT130890 ANP130890 AXL130890 BHH130890 BRD130890 CAZ130890 CKV130890 CUR130890 DEN130890 DOJ130890 DYF130890 EIB130890 ERX130890 FBT130890 FLP130890 FVL130890 GFH130890 GPD130890 GYZ130890 HIV130890 HSR130890 ICN130890 IMJ130890 IWF130890 JGB130890 JPX130890 JZT130890 KJP130890 KTL130890 LDH130890 LND130890 LWZ130890 MGV130890 MQR130890 NAN130890 NKJ130890 NUF130890 OEB130890 ONX130890 OXT130890 PHP130890 PRL130890 QBH130890 QLD130890 QUZ130890 REV130890 ROR130890 RYN130890 SIJ130890 SSF130890 TCB130890 TLX130890 TVT130890 UFP130890 UPL130890 UZH130890 VJD130890 VSZ130890 WCV130890 WMR130890 WWN130890 AF196426 KB196426 TX196426 ADT196426 ANP196426 AXL196426 BHH196426 BRD196426 CAZ196426 CKV196426 CUR196426 DEN196426 DOJ196426 DYF196426 EIB196426 ERX196426 FBT196426 FLP196426 FVL196426 GFH196426 GPD196426 GYZ196426 HIV196426 HSR196426 ICN196426 IMJ196426 IWF196426 JGB196426 JPX196426 JZT196426 KJP196426 KTL196426 LDH196426 LND196426 LWZ196426 MGV196426 MQR196426 NAN196426 NKJ196426 NUF196426 OEB196426 ONX196426 OXT196426 PHP196426 PRL196426 QBH196426 QLD196426 QUZ196426 REV196426 ROR196426 RYN196426 SIJ196426 SSF196426 TCB196426 TLX196426 TVT196426 UFP196426 UPL196426 UZH196426 VJD196426 VSZ196426 WCV196426 WMR196426 WWN196426 AF261962 KB261962 TX261962 ADT261962 ANP261962 AXL261962 BHH261962 BRD261962 CAZ261962 CKV261962 CUR261962 DEN261962 DOJ261962 DYF261962 EIB261962 ERX261962 FBT261962 FLP261962 FVL261962 GFH261962 GPD261962 GYZ261962 HIV261962 HSR261962 ICN261962 IMJ261962 IWF261962 JGB261962 JPX261962 JZT261962 KJP261962 KTL261962 LDH261962 LND261962 LWZ261962 MGV261962 MQR261962 NAN261962 NKJ261962 NUF261962 OEB261962 ONX261962 OXT261962 PHP261962 PRL261962 QBH261962 QLD261962 QUZ261962 REV261962 ROR261962 RYN261962 SIJ261962 SSF261962 TCB261962 TLX261962 TVT261962 UFP261962 UPL261962 UZH261962 VJD261962 VSZ261962 WCV261962 WMR261962 WWN261962 AF327498 KB327498 TX327498 ADT327498 ANP327498 AXL327498 BHH327498 BRD327498 CAZ327498 CKV327498 CUR327498 DEN327498 DOJ327498 DYF327498 EIB327498 ERX327498 FBT327498 FLP327498 FVL327498 GFH327498 GPD327498 GYZ327498 HIV327498 HSR327498 ICN327498 IMJ327498 IWF327498 JGB327498 JPX327498 JZT327498 KJP327498 KTL327498 LDH327498 LND327498 LWZ327498 MGV327498 MQR327498 NAN327498 NKJ327498 NUF327498 OEB327498 ONX327498 OXT327498 PHP327498 PRL327498 QBH327498 QLD327498 QUZ327498 REV327498 ROR327498 RYN327498 SIJ327498 SSF327498 TCB327498 TLX327498 TVT327498 UFP327498 UPL327498 UZH327498 VJD327498 VSZ327498 WCV327498 WMR327498 WWN327498 AF393034 KB393034 TX393034 ADT393034 ANP393034 AXL393034 BHH393034 BRD393034 CAZ393034 CKV393034 CUR393034 DEN393034 DOJ393034 DYF393034 EIB393034 ERX393034 FBT393034 FLP393034 FVL393034 GFH393034 GPD393034 GYZ393034 HIV393034 HSR393034 ICN393034 IMJ393034 IWF393034 JGB393034 JPX393034 JZT393034 KJP393034 KTL393034 LDH393034 LND393034 LWZ393034 MGV393034 MQR393034 NAN393034 NKJ393034 NUF393034 OEB393034 ONX393034 OXT393034 PHP393034 PRL393034 QBH393034 QLD393034 QUZ393034 REV393034 ROR393034 RYN393034 SIJ393034 SSF393034 TCB393034 TLX393034 TVT393034 UFP393034 UPL393034 UZH393034 VJD393034 VSZ393034 WCV393034 WMR393034 WWN393034 AF458570 KB458570 TX458570 ADT458570 ANP458570 AXL458570 BHH458570 BRD458570 CAZ458570 CKV458570 CUR458570 DEN458570 DOJ458570 DYF458570 EIB458570 ERX458570 FBT458570 FLP458570 FVL458570 GFH458570 GPD458570 GYZ458570 HIV458570 HSR458570 ICN458570 IMJ458570 IWF458570 JGB458570 JPX458570 JZT458570 KJP458570 KTL458570 LDH458570 LND458570 LWZ458570 MGV458570 MQR458570 NAN458570 NKJ458570 NUF458570 OEB458570 ONX458570 OXT458570 PHP458570 PRL458570 QBH458570 QLD458570 QUZ458570 REV458570 ROR458570 RYN458570 SIJ458570 SSF458570 TCB458570 TLX458570 TVT458570 UFP458570 UPL458570 UZH458570 VJD458570 VSZ458570 WCV458570 WMR458570 WWN458570 AF524106 KB524106 TX524106 ADT524106 ANP524106 AXL524106 BHH524106 BRD524106 CAZ524106 CKV524106 CUR524106 DEN524106 DOJ524106 DYF524106 EIB524106 ERX524106 FBT524106 FLP524106 FVL524106 GFH524106 GPD524106 GYZ524106 HIV524106 HSR524106 ICN524106 IMJ524106 IWF524106 JGB524106 JPX524106 JZT524106 KJP524106 KTL524106 LDH524106 LND524106 LWZ524106 MGV524106 MQR524106 NAN524106 NKJ524106 NUF524106 OEB524106 ONX524106 OXT524106 PHP524106 PRL524106 QBH524106 QLD524106 QUZ524106 REV524106 ROR524106 RYN524106 SIJ524106 SSF524106 TCB524106 TLX524106 TVT524106 UFP524106 UPL524106 UZH524106 VJD524106 VSZ524106 WCV524106 WMR524106 WWN524106 AF589642 KB589642 TX589642 ADT589642 ANP589642 AXL589642 BHH589642 BRD589642 CAZ589642 CKV589642 CUR589642 DEN589642 DOJ589642 DYF589642 EIB589642 ERX589642 FBT589642 FLP589642 FVL589642 GFH589642 GPD589642 GYZ589642 HIV589642 HSR589642 ICN589642 IMJ589642 IWF589642 JGB589642 JPX589642 JZT589642 KJP589642 KTL589642 LDH589642 LND589642 LWZ589642 MGV589642 MQR589642 NAN589642 NKJ589642 NUF589642 OEB589642 ONX589642 OXT589642 PHP589642 PRL589642 QBH589642 QLD589642 QUZ589642 REV589642 ROR589642 RYN589642 SIJ589642 SSF589642 TCB589642 TLX589642 TVT589642 UFP589642 UPL589642 UZH589642 VJD589642 VSZ589642 WCV589642 WMR589642 WWN589642 AF655178 KB655178 TX655178 ADT655178 ANP655178 AXL655178 BHH655178 BRD655178 CAZ655178 CKV655178 CUR655178 DEN655178 DOJ655178 DYF655178 EIB655178 ERX655178 FBT655178 FLP655178 FVL655178 GFH655178 GPD655178 GYZ655178 HIV655178 HSR655178 ICN655178 IMJ655178 IWF655178 JGB655178 JPX655178 JZT655178 KJP655178 KTL655178 LDH655178 LND655178 LWZ655178 MGV655178 MQR655178 NAN655178 NKJ655178 NUF655178 OEB655178 ONX655178 OXT655178 PHP655178 PRL655178 QBH655178 QLD655178 QUZ655178 REV655178 ROR655178 RYN655178 SIJ655178 SSF655178 TCB655178 TLX655178 TVT655178 UFP655178 UPL655178 UZH655178 VJD655178 VSZ655178 WCV655178 WMR655178 WWN655178 AF720714 KB720714 TX720714 ADT720714 ANP720714 AXL720714 BHH720714 BRD720714 CAZ720714 CKV720714 CUR720714 DEN720714 DOJ720714 DYF720714 EIB720714 ERX720714 FBT720714 FLP720714 FVL720714 GFH720714 GPD720714 GYZ720714 HIV720714 HSR720714 ICN720714 IMJ720714 IWF720714 JGB720714 JPX720714 JZT720714 KJP720714 KTL720714 LDH720714 LND720714 LWZ720714 MGV720714 MQR720714 NAN720714 NKJ720714 NUF720714 OEB720714 ONX720714 OXT720714 PHP720714 PRL720714 QBH720714 QLD720714 QUZ720714 REV720714 ROR720714 RYN720714 SIJ720714 SSF720714 TCB720714 TLX720714 TVT720714 UFP720714 UPL720714 UZH720714 VJD720714 VSZ720714 WCV720714 WMR720714 WWN720714 AF786250 KB786250 TX786250 ADT786250 ANP786250 AXL786250 BHH786250 BRD786250 CAZ786250 CKV786250 CUR786250 DEN786250 DOJ786250 DYF786250 EIB786250 ERX786250 FBT786250 FLP786250 FVL786250 GFH786250 GPD786250 GYZ786250 HIV786250 HSR786250 ICN786250 IMJ786250 IWF786250 JGB786250 JPX786250 JZT786250 KJP786250 KTL786250 LDH786250 LND786250 LWZ786250 MGV786250 MQR786250 NAN786250 NKJ786250 NUF786250 OEB786250 ONX786250 OXT786250 PHP786250 PRL786250 QBH786250 QLD786250 QUZ786250 REV786250 ROR786250 RYN786250 SIJ786250 SSF786250 TCB786250 TLX786250 TVT786250 UFP786250 UPL786250 UZH786250 VJD786250 VSZ786250 WCV786250 WMR786250 WWN786250 AF851786 KB851786 TX851786 ADT851786 ANP851786 AXL851786 BHH851786 BRD851786 CAZ851786 CKV851786 CUR851786 DEN851786 DOJ851786 DYF851786 EIB851786 ERX851786 FBT851786 FLP851786 FVL851786 GFH851786 GPD851786 GYZ851786 HIV851786 HSR851786 ICN851786 IMJ851786 IWF851786 JGB851786 JPX851786 JZT851786 KJP851786 KTL851786 LDH851786 LND851786 LWZ851786 MGV851786 MQR851786 NAN851786 NKJ851786 NUF851786 OEB851786 ONX851786 OXT851786 PHP851786 PRL851786 QBH851786 QLD851786 QUZ851786 REV851786 ROR851786 RYN851786 SIJ851786 SSF851786 TCB851786 TLX851786 TVT851786 UFP851786 UPL851786 UZH851786 VJD851786 VSZ851786 WCV851786 WMR851786 WWN851786 AF917322 KB917322 TX917322 ADT917322 ANP917322 AXL917322 BHH917322 BRD917322 CAZ917322 CKV917322 CUR917322 DEN917322 DOJ917322 DYF917322 EIB917322 ERX917322 FBT917322 FLP917322 FVL917322 GFH917322 GPD917322 GYZ917322 HIV917322 HSR917322 ICN917322 IMJ917322 IWF917322 JGB917322 JPX917322 JZT917322 KJP917322 KTL917322 LDH917322 LND917322 LWZ917322 MGV917322 MQR917322 NAN917322 NKJ917322 NUF917322 OEB917322 ONX917322 OXT917322 PHP917322 PRL917322 QBH917322 QLD917322 QUZ917322 REV917322 ROR917322 RYN917322 SIJ917322 SSF917322 TCB917322 TLX917322 TVT917322 UFP917322 UPL917322 UZH917322 VJD917322 VSZ917322 WCV917322 WMR917322 WWN917322 AF982858 KB982858 TX982858 ADT982858 ANP982858 AXL982858 BHH982858 BRD982858 CAZ982858 CKV982858 CUR982858 DEN982858 DOJ982858 DYF982858 EIB982858 ERX982858 FBT982858 FLP982858 FVL982858 GFH982858 GPD982858 GYZ982858 HIV982858 HSR982858 ICN982858 IMJ982858 IWF982858 JGB982858 JPX982858 JZT982858 KJP982858 KTL982858 LDH982858 LND982858 LWZ982858 MGV982858 MQR982858 NAN982858 NKJ982858 NUF982858 OEB982858 ONX982858 OXT982858 PHP982858 PRL982858 QBH982858 QLD982858 QUZ982858 REV982858 ROR982858 RYN982858 SIJ982858 SSF982858 TCB982858 TLX982858 TVT982858 UFP982858 UPL982858 UZH982858 VJD982858 VSZ982858 WCV982858 WMR982858 WWN982858 WCR982858 JX11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AB65354 JX65354 TT65354 ADP65354 ANL65354 AXH65354 BHD65354 BQZ65354 CAV65354 CKR65354 CUN65354 DEJ65354 DOF65354 DYB65354 EHX65354 ERT65354 FBP65354 FLL65354 FVH65354 GFD65354 GOZ65354 GYV65354 HIR65354 HSN65354 ICJ65354 IMF65354 IWB65354 JFX65354 JPT65354 JZP65354 KJL65354 KTH65354 LDD65354 LMZ65354 LWV65354 MGR65354 MQN65354 NAJ65354 NKF65354 NUB65354 ODX65354 ONT65354 OXP65354 PHL65354 PRH65354 QBD65354 QKZ65354 QUV65354 RER65354 RON65354 RYJ65354 SIF65354 SSB65354 TBX65354 TLT65354 TVP65354 UFL65354 UPH65354 UZD65354 VIZ65354 VSV65354 WCR65354 WMN65354 WWJ65354 AB130890 JX130890 TT130890 ADP130890 ANL130890 AXH130890 BHD130890 BQZ130890 CAV130890 CKR130890 CUN130890 DEJ130890 DOF130890 DYB130890 EHX130890 ERT130890 FBP130890 FLL130890 FVH130890 GFD130890 GOZ130890 GYV130890 HIR130890 HSN130890 ICJ130890 IMF130890 IWB130890 JFX130890 JPT130890 JZP130890 KJL130890 KTH130890 LDD130890 LMZ130890 LWV130890 MGR130890 MQN130890 NAJ130890 NKF130890 NUB130890 ODX130890 ONT130890 OXP130890 PHL130890 PRH130890 QBD130890 QKZ130890 QUV130890 RER130890 RON130890 RYJ130890 SIF130890 SSB130890 TBX130890 TLT130890 TVP130890 UFL130890 UPH130890 UZD130890 VIZ130890 VSV130890 WCR130890 WMN130890 WWJ130890 AB196426 JX196426 TT196426 ADP196426 ANL196426 AXH196426 BHD196426 BQZ196426 CAV196426 CKR196426 CUN196426 DEJ196426 DOF196426 DYB196426 EHX196426 ERT196426 FBP196426 FLL196426 FVH196426 GFD196426 GOZ196426 GYV196426 HIR196426 HSN196426 ICJ196426 IMF196426 IWB196426 JFX196426 JPT196426 JZP196426 KJL196426 KTH196426 LDD196426 LMZ196426 LWV196426 MGR196426 MQN196426 NAJ196426 NKF196426 NUB196426 ODX196426 ONT196426 OXP196426 PHL196426 PRH196426 QBD196426 QKZ196426 QUV196426 RER196426 RON196426 RYJ196426 SIF196426 SSB196426 TBX196426 TLT196426 TVP196426 UFL196426 UPH196426 UZD196426 VIZ196426 VSV196426 WCR196426 WMN196426 WWJ196426 AB261962 JX261962 TT261962 ADP261962 ANL261962 AXH261962 BHD261962 BQZ261962 CAV261962 CKR261962 CUN261962 DEJ261962 DOF261962 DYB261962 EHX261962 ERT261962 FBP261962 FLL261962 FVH261962 GFD261962 GOZ261962 GYV261962 HIR261962 HSN261962 ICJ261962 IMF261962 IWB261962 JFX261962 JPT261962 JZP261962 KJL261962 KTH261962 LDD261962 LMZ261962 LWV261962 MGR261962 MQN261962 NAJ261962 NKF261962 NUB261962 ODX261962 ONT261962 OXP261962 PHL261962 PRH261962 QBD261962 QKZ261962 QUV261962 RER261962 RON261962 RYJ261962 SIF261962 SSB261962 TBX261962 TLT261962 TVP261962 UFL261962 UPH261962 UZD261962 VIZ261962 VSV261962 WCR261962 WMN261962 WWJ261962 AB327498 JX327498 TT327498 ADP327498 ANL327498 AXH327498 BHD327498 BQZ327498 CAV327498 CKR327498 CUN327498 DEJ327498 DOF327498 DYB327498 EHX327498 ERT327498 FBP327498 FLL327498 FVH327498 GFD327498 GOZ327498 GYV327498 HIR327498 HSN327498 ICJ327498 IMF327498 IWB327498 JFX327498 JPT327498 JZP327498 KJL327498 KTH327498 LDD327498 LMZ327498 LWV327498 MGR327498 MQN327498 NAJ327498 NKF327498 NUB327498 ODX327498 ONT327498 OXP327498 PHL327498 PRH327498 QBD327498 QKZ327498 QUV327498 RER327498 RON327498 RYJ327498 SIF327498 SSB327498 TBX327498 TLT327498 TVP327498 UFL327498 UPH327498 UZD327498 VIZ327498 VSV327498 WCR327498 WMN327498 WWJ327498 AB393034 JX393034 TT393034 ADP393034 ANL393034 AXH393034 BHD393034 BQZ393034 CAV393034 CKR393034 CUN393034 DEJ393034 DOF393034 DYB393034 EHX393034 ERT393034 FBP393034 FLL393034 FVH393034 GFD393034 GOZ393034 GYV393034 HIR393034 HSN393034 ICJ393034 IMF393034 IWB393034 JFX393034 JPT393034 JZP393034 KJL393034 KTH393034 LDD393034 LMZ393034 LWV393034 MGR393034 MQN393034 NAJ393034 NKF393034 NUB393034 ODX393034 ONT393034 OXP393034 PHL393034 PRH393034 QBD393034 QKZ393034 QUV393034 RER393034 RON393034 RYJ393034 SIF393034 SSB393034 TBX393034 TLT393034 TVP393034 UFL393034 UPH393034 UZD393034 VIZ393034 VSV393034 WCR393034 WMN393034 WWJ393034 AB458570 JX458570 TT458570 ADP458570 ANL458570 AXH458570 BHD458570 BQZ458570 CAV458570 CKR458570 CUN458570 DEJ458570 DOF458570 DYB458570 EHX458570 ERT458570 FBP458570 FLL458570 FVH458570 GFD458570 GOZ458570 GYV458570 HIR458570 HSN458570 ICJ458570 IMF458570 IWB458570 JFX458570 JPT458570 JZP458570 KJL458570 KTH458570 LDD458570 LMZ458570 LWV458570 MGR458570 MQN458570 NAJ458570 NKF458570 NUB458570 ODX458570 ONT458570 OXP458570 PHL458570 PRH458570 QBD458570 QKZ458570 QUV458570 RER458570 RON458570 RYJ458570 SIF458570 SSB458570 TBX458570 TLT458570 TVP458570 UFL458570 UPH458570 UZD458570 VIZ458570 VSV458570 WCR458570 WMN458570 WWJ458570 AB524106 JX524106 TT524106 ADP524106 ANL524106 AXH524106 BHD524106 BQZ524106 CAV524106 CKR524106 CUN524106 DEJ524106 DOF524106 DYB524106 EHX524106 ERT524106 FBP524106 FLL524106 FVH524106 GFD524106 GOZ524106 GYV524106 HIR524106 HSN524106 ICJ524106 IMF524106 IWB524106 JFX524106 JPT524106 JZP524106 KJL524106 KTH524106 LDD524106 LMZ524106 LWV524106 MGR524106 MQN524106 NAJ524106 NKF524106 NUB524106 ODX524106 ONT524106 OXP524106 PHL524106 PRH524106 QBD524106 QKZ524106 QUV524106 RER524106 RON524106 RYJ524106 SIF524106 SSB524106 TBX524106 TLT524106 TVP524106 UFL524106 UPH524106 UZD524106 VIZ524106 VSV524106 WCR524106 WMN524106 WWJ524106 AB589642 JX589642 TT589642 ADP589642 ANL589642 AXH589642 BHD589642 BQZ589642 CAV589642 CKR589642 CUN589642 DEJ589642 DOF589642 DYB589642 EHX589642 ERT589642 FBP589642 FLL589642 FVH589642 GFD589642 GOZ589642 GYV589642 HIR589642 HSN589642 ICJ589642 IMF589642 IWB589642 JFX589642 JPT589642 JZP589642 KJL589642 KTH589642 LDD589642 LMZ589642 LWV589642 MGR589642 MQN589642 NAJ589642 NKF589642 NUB589642 ODX589642 ONT589642 OXP589642 PHL589642 PRH589642 QBD589642 QKZ589642 QUV589642 RER589642 RON589642 RYJ589642 SIF589642 SSB589642 TBX589642 TLT589642 TVP589642 UFL589642 UPH589642 UZD589642 VIZ589642 VSV589642 WCR589642 WMN589642 WWJ589642 AB655178 JX655178 TT655178 ADP655178 ANL655178 AXH655178 BHD655178 BQZ655178 CAV655178 CKR655178 CUN655178 DEJ655178 DOF655178 DYB655178 EHX655178 ERT655178 FBP655178 FLL655178 FVH655178 GFD655178 GOZ655178 GYV655178 HIR655178 HSN655178 ICJ655178 IMF655178 IWB655178 JFX655178 JPT655178 JZP655178 KJL655178 KTH655178 LDD655178 LMZ655178 LWV655178 MGR655178 MQN655178 NAJ655178 NKF655178 NUB655178 ODX655178 ONT655178 OXP655178 PHL655178 PRH655178 QBD655178 QKZ655178 QUV655178 RER655178 RON655178 RYJ655178 SIF655178 SSB655178 TBX655178 TLT655178 TVP655178 UFL655178 UPH655178 UZD655178 VIZ655178 VSV655178 WCR655178 WMN655178 WWJ655178 AB720714 JX720714 TT720714 ADP720714 ANL720714 AXH720714 BHD720714 BQZ720714 CAV720714 CKR720714 CUN720714 DEJ720714 DOF720714 DYB720714 EHX720714 ERT720714 FBP720714 FLL720714 FVH720714 GFD720714 GOZ720714 GYV720714 HIR720714 HSN720714 ICJ720714 IMF720714 IWB720714 JFX720714 JPT720714 JZP720714 KJL720714 KTH720714 LDD720714 LMZ720714 LWV720714 MGR720714 MQN720714 NAJ720714 NKF720714 NUB720714 ODX720714 ONT720714 OXP720714 PHL720714 PRH720714 QBD720714 QKZ720714 QUV720714 RER720714 RON720714 RYJ720714 SIF720714 SSB720714 TBX720714 TLT720714 TVP720714 UFL720714 UPH720714 UZD720714 VIZ720714 VSV720714 WCR720714 WMN720714 WWJ720714 AB786250 JX786250 TT786250 ADP786250 ANL786250 AXH786250 BHD786250 BQZ786250 CAV786250 CKR786250 CUN786250 DEJ786250 DOF786250 DYB786250 EHX786250 ERT786250 FBP786250 FLL786250 FVH786250 GFD786250 GOZ786250 GYV786250 HIR786250 HSN786250 ICJ786250 IMF786250 IWB786250 JFX786250 JPT786250 JZP786250 KJL786250 KTH786250 LDD786250 LMZ786250 LWV786250 MGR786250 MQN786250 NAJ786250 NKF786250 NUB786250 ODX786250 ONT786250 OXP786250 PHL786250 PRH786250 QBD786250 QKZ786250 QUV786250 RER786250 RON786250 RYJ786250 SIF786250 SSB786250 TBX786250 TLT786250 TVP786250 UFL786250 UPH786250 UZD786250 VIZ786250 VSV786250 WCR786250 WMN786250 WWJ786250 AB851786 JX851786 TT851786 ADP851786 ANL851786 AXH851786 BHD851786 BQZ851786 CAV851786 CKR851786 CUN851786 DEJ851786 DOF851786 DYB851786 EHX851786 ERT851786 FBP851786 FLL851786 FVH851786 GFD851786 GOZ851786 GYV851786 HIR851786 HSN851786 ICJ851786 IMF851786 IWB851786 JFX851786 JPT851786 JZP851786 KJL851786 KTH851786 LDD851786 LMZ851786 LWV851786 MGR851786 MQN851786 NAJ851786 NKF851786 NUB851786 ODX851786 ONT851786 OXP851786 PHL851786 PRH851786 QBD851786 QKZ851786 QUV851786 RER851786 RON851786 RYJ851786 SIF851786 SSB851786 TBX851786 TLT851786 TVP851786 UFL851786 UPH851786 UZD851786 VIZ851786 VSV851786 WCR851786 WMN851786 WWJ851786 AB917322 JX917322 TT917322 ADP917322 ANL917322 AXH917322 BHD917322 BQZ917322 CAV917322 CKR917322 CUN917322 DEJ917322 DOF917322 DYB917322 EHX917322 ERT917322 FBP917322 FLL917322 FVH917322 GFD917322 GOZ917322 GYV917322 HIR917322 HSN917322 ICJ917322 IMF917322 IWB917322 JFX917322 JPT917322 JZP917322 KJL917322 KTH917322 LDD917322 LMZ917322 LWV917322 MGR917322 MQN917322 NAJ917322 NKF917322 NUB917322 ODX917322 ONT917322 OXP917322 PHL917322 PRH917322 QBD917322 QKZ917322 QUV917322 RER917322 RON917322 RYJ917322 SIF917322 SSB917322 TBX917322 TLT917322 TVP917322 UFL917322 UPH917322 UZD917322 VIZ917322 VSV917322 WCR917322 WMN917322 WWJ917322 AB982858 JX982858 TT982858 ADP982858 ANL982858 AXH982858 BHD982858 BQZ982858 CAV982858 CKR982858 CUN982858 DEJ982858 DOF982858 DYB982858 EHX982858 ERT982858 FBP982858 FLL982858 FVH982858 GFD982858 GOZ982858 GYV982858 HIR982858 HSN982858 ICJ982858 IMF982858 IWB982858 JFX982858 JPT982858 JZP982858 KJL982858 KTH982858 LDD982858 LMZ982858 LWV982858 MGR982858 MQN982858 NAJ982858 NKF982858 NUB982858 ODX982858 ONT982858 OXP982858 PHL982858 PRH982858 QBD982858 QKZ982858 QUV982858 RER982858 RON982858 RYJ982858 SIF982858 SSB982858 TBX982858 TLT982858 TVP982858 UFL982858 UPH982858 UZD982858 VIZ982858 VSV982858" xr:uid="{00000000-0002-0000-0300-00000E000000}">
      <formula1>$S$83:$S$91</formula1>
    </dataValidation>
    <dataValidation type="list" allowBlank="1" showInputMessage="1" showErrorMessage="1" sqref="W27:AH27 JS27:KD27 TO27:TZ27 ADK27:ADV27 ANG27:ANR27 AXC27:AXN27 BGY27:BHJ27 BQU27:BRF27 CAQ27:CBB27 CKM27:CKX27 CUI27:CUT27 DEE27:DEP27 DOA27:DOL27 DXW27:DYH27 EHS27:EID27 ERO27:ERZ27 FBK27:FBV27 FLG27:FLR27 FVC27:FVN27 GEY27:GFJ27 GOU27:GPF27 GYQ27:GZB27 HIM27:HIX27 HSI27:HST27 ICE27:ICP27 IMA27:IML27 IVW27:IWH27 JFS27:JGD27 JPO27:JPZ27 JZK27:JZV27 KJG27:KJR27 KTC27:KTN27 LCY27:LDJ27 LMU27:LNF27 LWQ27:LXB27 MGM27:MGX27 MQI27:MQT27 NAE27:NAP27 NKA27:NKL27 NTW27:NUH27 ODS27:OED27 ONO27:ONZ27 OXK27:OXV27 PHG27:PHR27 PRC27:PRN27 QAY27:QBJ27 QKU27:QLF27 QUQ27:QVB27 REM27:REX27 ROI27:ROT27 RYE27:RYP27 SIA27:SIL27 SRW27:SSH27 TBS27:TCD27 TLO27:TLZ27 TVK27:TVV27 UFG27:UFR27 UPC27:UPN27 UYY27:UZJ27 VIU27:VJF27 VSQ27:VTB27 WCM27:WCX27 WMI27:WMT27 WWE27:WWP27 W65370:AH65370 JS65370:KD65370 TO65370:TZ65370 ADK65370:ADV65370 ANG65370:ANR65370 AXC65370:AXN65370 BGY65370:BHJ65370 BQU65370:BRF65370 CAQ65370:CBB65370 CKM65370:CKX65370 CUI65370:CUT65370 DEE65370:DEP65370 DOA65370:DOL65370 DXW65370:DYH65370 EHS65370:EID65370 ERO65370:ERZ65370 FBK65370:FBV65370 FLG65370:FLR65370 FVC65370:FVN65370 GEY65370:GFJ65370 GOU65370:GPF65370 GYQ65370:GZB65370 HIM65370:HIX65370 HSI65370:HST65370 ICE65370:ICP65370 IMA65370:IML65370 IVW65370:IWH65370 JFS65370:JGD65370 JPO65370:JPZ65370 JZK65370:JZV65370 KJG65370:KJR65370 KTC65370:KTN65370 LCY65370:LDJ65370 LMU65370:LNF65370 LWQ65370:LXB65370 MGM65370:MGX65370 MQI65370:MQT65370 NAE65370:NAP65370 NKA65370:NKL65370 NTW65370:NUH65370 ODS65370:OED65370 ONO65370:ONZ65370 OXK65370:OXV65370 PHG65370:PHR65370 PRC65370:PRN65370 QAY65370:QBJ65370 QKU65370:QLF65370 QUQ65370:QVB65370 REM65370:REX65370 ROI65370:ROT65370 RYE65370:RYP65370 SIA65370:SIL65370 SRW65370:SSH65370 TBS65370:TCD65370 TLO65370:TLZ65370 TVK65370:TVV65370 UFG65370:UFR65370 UPC65370:UPN65370 UYY65370:UZJ65370 VIU65370:VJF65370 VSQ65370:VTB65370 WCM65370:WCX65370 WMI65370:WMT65370 WWE65370:WWP65370 W130906:AH130906 JS130906:KD130906 TO130906:TZ130906 ADK130906:ADV130906 ANG130906:ANR130906 AXC130906:AXN130906 BGY130906:BHJ130906 BQU130906:BRF130906 CAQ130906:CBB130906 CKM130906:CKX130906 CUI130906:CUT130906 DEE130906:DEP130906 DOA130906:DOL130906 DXW130906:DYH130906 EHS130906:EID130906 ERO130906:ERZ130906 FBK130906:FBV130906 FLG130906:FLR130906 FVC130906:FVN130906 GEY130906:GFJ130906 GOU130906:GPF130906 GYQ130906:GZB130906 HIM130906:HIX130906 HSI130906:HST130906 ICE130906:ICP130906 IMA130906:IML130906 IVW130906:IWH130906 JFS130906:JGD130906 JPO130906:JPZ130906 JZK130906:JZV130906 KJG130906:KJR130906 KTC130906:KTN130906 LCY130906:LDJ130906 LMU130906:LNF130906 LWQ130906:LXB130906 MGM130906:MGX130906 MQI130906:MQT130906 NAE130906:NAP130906 NKA130906:NKL130906 NTW130906:NUH130906 ODS130906:OED130906 ONO130906:ONZ130906 OXK130906:OXV130906 PHG130906:PHR130906 PRC130906:PRN130906 QAY130906:QBJ130906 QKU130906:QLF130906 QUQ130906:QVB130906 REM130906:REX130906 ROI130906:ROT130906 RYE130906:RYP130906 SIA130906:SIL130906 SRW130906:SSH130906 TBS130906:TCD130906 TLO130906:TLZ130906 TVK130906:TVV130906 UFG130906:UFR130906 UPC130906:UPN130906 UYY130906:UZJ130906 VIU130906:VJF130906 VSQ130906:VTB130906 WCM130906:WCX130906 WMI130906:WMT130906 WWE130906:WWP130906 W196442:AH196442 JS196442:KD196442 TO196442:TZ196442 ADK196442:ADV196442 ANG196442:ANR196442 AXC196442:AXN196442 BGY196442:BHJ196442 BQU196442:BRF196442 CAQ196442:CBB196442 CKM196442:CKX196442 CUI196442:CUT196442 DEE196442:DEP196442 DOA196442:DOL196442 DXW196442:DYH196442 EHS196442:EID196442 ERO196442:ERZ196442 FBK196442:FBV196442 FLG196442:FLR196442 FVC196442:FVN196442 GEY196442:GFJ196442 GOU196442:GPF196442 GYQ196442:GZB196442 HIM196442:HIX196442 HSI196442:HST196442 ICE196442:ICP196442 IMA196442:IML196442 IVW196442:IWH196442 JFS196442:JGD196442 JPO196442:JPZ196442 JZK196442:JZV196442 KJG196442:KJR196442 KTC196442:KTN196442 LCY196442:LDJ196442 LMU196442:LNF196442 LWQ196442:LXB196442 MGM196442:MGX196442 MQI196442:MQT196442 NAE196442:NAP196442 NKA196442:NKL196442 NTW196442:NUH196442 ODS196442:OED196442 ONO196442:ONZ196442 OXK196442:OXV196442 PHG196442:PHR196442 PRC196442:PRN196442 QAY196442:QBJ196442 QKU196442:QLF196442 QUQ196442:QVB196442 REM196442:REX196442 ROI196442:ROT196442 RYE196442:RYP196442 SIA196442:SIL196442 SRW196442:SSH196442 TBS196442:TCD196442 TLO196442:TLZ196442 TVK196442:TVV196442 UFG196442:UFR196442 UPC196442:UPN196442 UYY196442:UZJ196442 VIU196442:VJF196442 VSQ196442:VTB196442 WCM196442:WCX196442 WMI196442:WMT196442 WWE196442:WWP196442 W261978:AH261978 JS261978:KD261978 TO261978:TZ261978 ADK261978:ADV261978 ANG261978:ANR261978 AXC261978:AXN261978 BGY261978:BHJ261978 BQU261978:BRF261978 CAQ261978:CBB261978 CKM261978:CKX261978 CUI261978:CUT261978 DEE261978:DEP261978 DOA261978:DOL261978 DXW261978:DYH261978 EHS261978:EID261978 ERO261978:ERZ261978 FBK261978:FBV261978 FLG261978:FLR261978 FVC261978:FVN261978 GEY261978:GFJ261978 GOU261978:GPF261978 GYQ261978:GZB261978 HIM261978:HIX261978 HSI261978:HST261978 ICE261978:ICP261978 IMA261978:IML261978 IVW261978:IWH261978 JFS261978:JGD261978 JPO261978:JPZ261978 JZK261978:JZV261978 KJG261978:KJR261978 KTC261978:KTN261978 LCY261978:LDJ261978 LMU261978:LNF261978 LWQ261978:LXB261978 MGM261978:MGX261978 MQI261978:MQT261978 NAE261978:NAP261978 NKA261978:NKL261978 NTW261978:NUH261978 ODS261978:OED261978 ONO261978:ONZ261978 OXK261978:OXV261978 PHG261978:PHR261978 PRC261978:PRN261978 QAY261978:QBJ261978 QKU261978:QLF261978 QUQ261978:QVB261978 REM261978:REX261978 ROI261978:ROT261978 RYE261978:RYP261978 SIA261978:SIL261978 SRW261978:SSH261978 TBS261978:TCD261978 TLO261978:TLZ261978 TVK261978:TVV261978 UFG261978:UFR261978 UPC261978:UPN261978 UYY261978:UZJ261978 VIU261978:VJF261978 VSQ261978:VTB261978 WCM261978:WCX261978 WMI261978:WMT261978 WWE261978:WWP261978 W327514:AH327514 JS327514:KD327514 TO327514:TZ327514 ADK327514:ADV327514 ANG327514:ANR327514 AXC327514:AXN327514 BGY327514:BHJ327514 BQU327514:BRF327514 CAQ327514:CBB327514 CKM327514:CKX327514 CUI327514:CUT327514 DEE327514:DEP327514 DOA327514:DOL327514 DXW327514:DYH327514 EHS327514:EID327514 ERO327514:ERZ327514 FBK327514:FBV327514 FLG327514:FLR327514 FVC327514:FVN327514 GEY327514:GFJ327514 GOU327514:GPF327514 GYQ327514:GZB327514 HIM327514:HIX327514 HSI327514:HST327514 ICE327514:ICP327514 IMA327514:IML327514 IVW327514:IWH327514 JFS327514:JGD327514 JPO327514:JPZ327514 JZK327514:JZV327514 KJG327514:KJR327514 KTC327514:KTN327514 LCY327514:LDJ327514 LMU327514:LNF327514 LWQ327514:LXB327514 MGM327514:MGX327514 MQI327514:MQT327514 NAE327514:NAP327514 NKA327514:NKL327514 NTW327514:NUH327514 ODS327514:OED327514 ONO327514:ONZ327514 OXK327514:OXV327514 PHG327514:PHR327514 PRC327514:PRN327514 QAY327514:QBJ327514 QKU327514:QLF327514 QUQ327514:QVB327514 REM327514:REX327514 ROI327514:ROT327514 RYE327514:RYP327514 SIA327514:SIL327514 SRW327514:SSH327514 TBS327514:TCD327514 TLO327514:TLZ327514 TVK327514:TVV327514 UFG327514:UFR327514 UPC327514:UPN327514 UYY327514:UZJ327514 VIU327514:VJF327514 VSQ327514:VTB327514 WCM327514:WCX327514 WMI327514:WMT327514 WWE327514:WWP327514 W393050:AH393050 JS393050:KD393050 TO393050:TZ393050 ADK393050:ADV393050 ANG393050:ANR393050 AXC393050:AXN393050 BGY393050:BHJ393050 BQU393050:BRF393050 CAQ393050:CBB393050 CKM393050:CKX393050 CUI393050:CUT393050 DEE393050:DEP393050 DOA393050:DOL393050 DXW393050:DYH393050 EHS393050:EID393050 ERO393050:ERZ393050 FBK393050:FBV393050 FLG393050:FLR393050 FVC393050:FVN393050 GEY393050:GFJ393050 GOU393050:GPF393050 GYQ393050:GZB393050 HIM393050:HIX393050 HSI393050:HST393050 ICE393050:ICP393050 IMA393050:IML393050 IVW393050:IWH393050 JFS393050:JGD393050 JPO393050:JPZ393050 JZK393050:JZV393050 KJG393050:KJR393050 KTC393050:KTN393050 LCY393050:LDJ393050 LMU393050:LNF393050 LWQ393050:LXB393050 MGM393050:MGX393050 MQI393050:MQT393050 NAE393050:NAP393050 NKA393050:NKL393050 NTW393050:NUH393050 ODS393050:OED393050 ONO393050:ONZ393050 OXK393050:OXV393050 PHG393050:PHR393050 PRC393050:PRN393050 QAY393050:QBJ393050 QKU393050:QLF393050 QUQ393050:QVB393050 REM393050:REX393050 ROI393050:ROT393050 RYE393050:RYP393050 SIA393050:SIL393050 SRW393050:SSH393050 TBS393050:TCD393050 TLO393050:TLZ393050 TVK393050:TVV393050 UFG393050:UFR393050 UPC393050:UPN393050 UYY393050:UZJ393050 VIU393050:VJF393050 VSQ393050:VTB393050 WCM393050:WCX393050 WMI393050:WMT393050 WWE393050:WWP393050 W458586:AH458586 JS458586:KD458586 TO458586:TZ458586 ADK458586:ADV458586 ANG458586:ANR458586 AXC458586:AXN458586 BGY458586:BHJ458586 BQU458586:BRF458586 CAQ458586:CBB458586 CKM458586:CKX458586 CUI458586:CUT458586 DEE458586:DEP458586 DOA458586:DOL458586 DXW458586:DYH458586 EHS458586:EID458586 ERO458586:ERZ458586 FBK458586:FBV458586 FLG458586:FLR458586 FVC458586:FVN458586 GEY458586:GFJ458586 GOU458586:GPF458586 GYQ458586:GZB458586 HIM458586:HIX458586 HSI458586:HST458586 ICE458586:ICP458586 IMA458586:IML458586 IVW458586:IWH458586 JFS458586:JGD458586 JPO458586:JPZ458586 JZK458586:JZV458586 KJG458586:KJR458586 KTC458586:KTN458586 LCY458586:LDJ458586 LMU458586:LNF458586 LWQ458586:LXB458586 MGM458586:MGX458586 MQI458586:MQT458586 NAE458586:NAP458586 NKA458586:NKL458586 NTW458586:NUH458586 ODS458586:OED458586 ONO458586:ONZ458586 OXK458586:OXV458586 PHG458586:PHR458586 PRC458586:PRN458586 QAY458586:QBJ458586 QKU458586:QLF458586 QUQ458586:QVB458586 REM458586:REX458586 ROI458586:ROT458586 RYE458586:RYP458586 SIA458586:SIL458586 SRW458586:SSH458586 TBS458586:TCD458586 TLO458586:TLZ458586 TVK458586:TVV458586 UFG458586:UFR458586 UPC458586:UPN458586 UYY458586:UZJ458586 VIU458586:VJF458586 VSQ458586:VTB458586 WCM458586:WCX458586 WMI458586:WMT458586 WWE458586:WWP458586 W524122:AH524122 JS524122:KD524122 TO524122:TZ524122 ADK524122:ADV524122 ANG524122:ANR524122 AXC524122:AXN524122 BGY524122:BHJ524122 BQU524122:BRF524122 CAQ524122:CBB524122 CKM524122:CKX524122 CUI524122:CUT524122 DEE524122:DEP524122 DOA524122:DOL524122 DXW524122:DYH524122 EHS524122:EID524122 ERO524122:ERZ524122 FBK524122:FBV524122 FLG524122:FLR524122 FVC524122:FVN524122 GEY524122:GFJ524122 GOU524122:GPF524122 GYQ524122:GZB524122 HIM524122:HIX524122 HSI524122:HST524122 ICE524122:ICP524122 IMA524122:IML524122 IVW524122:IWH524122 JFS524122:JGD524122 JPO524122:JPZ524122 JZK524122:JZV524122 KJG524122:KJR524122 KTC524122:KTN524122 LCY524122:LDJ524122 LMU524122:LNF524122 LWQ524122:LXB524122 MGM524122:MGX524122 MQI524122:MQT524122 NAE524122:NAP524122 NKA524122:NKL524122 NTW524122:NUH524122 ODS524122:OED524122 ONO524122:ONZ524122 OXK524122:OXV524122 PHG524122:PHR524122 PRC524122:PRN524122 QAY524122:QBJ524122 QKU524122:QLF524122 QUQ524122:QVB524122 REM524122:REX524122 ROI524122:ROT524122 RYE524122:RYP524122 SIA524122:SIL524122 SRW524122:SSH524122 TBS524122:TCD524122 TLO524122:TLZ524122 TVK524122:TVV524122 UFG524122:UFR524122 UPC524122:UPN524122 UYY524122:UZJ524122 VIU524122:VJF524122 VSQ524122:VTB524122 WCM524122:WCX524122 WMI524122:WMT524122 WWE524122:WWP524122 W589658:AH589658 JS589658:KD589658 TO589658:TZ589658 ADK589658:ADV589658 ANG589658:ANR589658 AXC589658:AXN589658 BGY589658:BHJ589658 BQU589658:BRF589658 CAQ589658:CBB589658 CKM589658:CKX589658 CUI589658:CUT589658 DEE589658:DEP589658 DOA589658:DOL589658 DXW589658:DYH589658 EHS589658:EID589658 ERO589658:ERZ589658 FBK589658:FBV589658 FLG589658:FLR589658 FVC589658:FVN589658 GEY589658:GFJ589658 GOU589658:GPF589658 GYQ589658:GZB589658 HIM589658:HIX589658 HSI589658:HST589658 ICE589658:ICP589658 IMA589658:IML589658 IVW589658:IWH589658 JFS589658:JGD589658 JPO589658:JPZ589658 JZK589658:JZV589658 KJG589658:KJR589658 KTC589658:KTN589658 LCY589658:LDJ589658 LMU589658:LNF589658 LWQ589658:LXB589658 MGM589658:MGX589658 MQI589658:MQT589658 NAE589658:NAP589658 NKA589658:NKL589658 NTW589658:NUH589658 ODS589658:OED589658 ONO589658:ONZ589658 OXK589658:OXV589658 PHG589658:PHR589658 PRC589658:PRN589658 QAY589658:QBJ589658 QKU589658:QLF589658 QUQ589658:QVB589658 REM589658:REX589658 ROI589658:ROT589658 RYE589658:RYP589658 SIA589658:SIL589658 SRW589658:SSH589658 TBS589658:TCD589658 TLO589658:TLZ589658 TVK589658:TVV589658 UFG589658:UFR589658 UPC589658:UPN589658 UYY589658:UZJ589658 VIU589658:VJF589658 VSQ589658:VTB589658 WCM589658:WCX589658 WMI589658:WMT589658 WWE589658:WWP589658 W655194:AH655194 JS655194:KD655194 TO655194:TZ655194 ADK655194:ADV655194 ANG655194:ANR655194 AXC655194:AXN655194 BGY655194:BHJ655194 BQU655194:BRF655194 CAQ655194:CBB655194 CKM655194:CKX655194 CUI655194:CUT655194 DEE655194:DEP655194 DOA655194:DOL655194 DXW655194:DYH655194 EHS655194:EID655194 ERO655194:ERZ655194 FBK655194:FBV655194 FLG655194:FLR655194 FVC655194:FVN655194 GEY655194:GFJ655194 GOU655194:GPF655194 GYQ655194:GZB655194 HIM655194:HIX655194 HSI655194:HST655194 ICE655194:ICP655194 IMA655194:IML655194 IVW655194:IWH655194 JFS655194:JGD655194 JPO655194:JPZ655194 JZK655194:JZV655194 KJG655194:KJR655194 KTC655194:KTN655194 LCY655194:LDJ655194 LMU655194:LNF655194 LWQ655194:LXB655194 MGM655194:MGX655194 MQI655194:MQT655194 NAE655194:NAP655194 NKA655194:NKL655194 NTW655194:NUH655194 ODS655194:OED655194 ONO655194:ONZ655194 OXK655194:OXV655194 PHG655194:PHR655194 PRC655194:PRN655194 QAY655194:QBJ655194 QKU655194:QLF655194 QUQ655194:QVB655194 REM655194:REX655194 ROI655194:ROT655194 RYE655194:RYP655194 SIA655194:SIL655194 SRW655194:SSH655194 TBS655194:TCD655194 TLO655194:TLZ655194 TVK655194:TVV655194 UFG655194:UFR655194 UPC655194:UPN655194 UYY655194:UZJ655194 VIU655194:VJF655194 VSQ655194:VTB655194 WCM655194:WCX655194 WMI655194:WMT655194 WWE655194:WWP655194 W720730:AH720730 JS720730:KD720730 TO720730:TZ720730 ADK720730:ADV720730 ANG720730:ANR720730 AXC720730:AXN720730 BGY720730:BHJ720730 BQU720730:BRF720730 CAQ720730:CBB720730 CKM720730:CKX720730 CUI720730:CUT720730 DEE720730:DEP720730 DOA720730:DOL720730 DXW720730:DYH720730 EHS720730:EID720730 ERO720730:ERZ720730 FBK720730:FBV720730 FLG720730:FLR720730 FVC720730:FVN720730 GEY720730:GFJ720730 GOU720730:GPF720730 GYQ720730:GZB720730 HIM720730:HIX720730 HSI720730:HST720730 ICE720730:ICP720730 IMA720730:IML720730 IVW720730:IWH720730 JFS720730:JGD720730 JPO720730:JPZ720730 JZK720730:JZV720730 KJG720730:KJR720730 KTC720730:KTN720730 LCY720730:LDJ720730 LMU720730:LNF720730 LWQ720730:LXB720730 MGM720730:MGX720730 MQI720730:MQT720730 NAE720730:NAP720730 NKA720730:NKL720730 NTW720730:NUH720730 ODS720730:OED720730 ONO720730:ONZ720730 OXK720730:OXV720730 PHG720730:PHR720730 PRC720730:PRN720730 QAY720730:QBJ720730 QKU720730:QLF720730 QUQ720730:QVB720730 REM720730:REX720730 ROI720730:ROT720730 RYE720730:RYP720730 SIA720730:SIL720730 SRW720730:SSH720730 TBS720730:TCD720730 TLO720730:TLZ720730 TVK720730:TVV720730 UFG720730:UFR720730 UPC720730:UPN720730 UYY720730:UZJ720730 VIU720730:VJF720730 VSQ720730:VTB720730 WCM720730:WCX720730 WMI720730:WMT720730 WWE720730:WWP720730 W786266:AH786266 JS786266:KD786266 TO786266:TZ786266 ADK786266:ADV786266 ANG786266:ANR786266 AXC786266:AXN786266 BGY786266:BHJ786266 BQU786266:BRF786266 CAQ786266:CBB786266 CKM786266:CKX786266 CUI786266:CUT786266 DEE786266:DEP786266 DOA786266:DOL786266 DXW786266:DYH786266 EHS786266:EID786266 ERO786266:ERZ786266 FBK786266:FBV786266 FLG786266:FLR786266 FVC786266:FVN786266 GEY786266:GFJ786266 GOU786266:GPF786266 GYQ786266:GZB786266 HIM786266:HIX786266 HSI786266:HST786266 ICE786266:ICP786266 IMA786266:IML786266 IVW786266:IWH786266 JFS786266:JGD786266 JPO786266:JPZ786266 JZK786266:JZV786266 KJG786266:KJR786266 KTC786266:KTN786266 LCY786266:LDJ786266 LMU786266:LNF786266 LWQ786266:LXB786266 MGM786266:MGX786266 MQI786266:MQT786266 NAE786266:NAP786266 NKA786266:NKL786266 NTW786266:NUH786266 ODS786266:OED786266 ONO786266:ONZ786266 OXK786266:OXV786266 PHG786266:PHR786266 PRC786266:PRN786266 QAY786266:QBJ786266 QKU786266:QLF786266 QUQ786266:QVB786266 REM786266:REX786266 ROI786266:ROT786266 RYE786266:RYP786266 SIA786266:SIL786266 SRW786266:SSH786266 TBS786266:TCD786266 TLO786266:TLZ786266 TVK786266:TVV786266 UFG786266:UFR786266 UPC786266:UPN786266 UYY786266:UZJ786266 VIU786266:VJF786266 VSQ786266:VTB786266 WCM786266:WCX786266 WMI786266:WMT786266 WWE786266:WWP786266 W851802:AH851802 JS851802:KD851802 TO851802:TZ851802 ADK851802:ADV851802 ANG851802:ANR851802 AXC851802:AXN851802 BGY851802:BHJ851802 BQU851802:BRF851802 CAQ851802:CBB851802 CKM851802:CKX851802 CUI851802:CUT851802 DEE851802:DEP851802 DOA851802:DOL851802 DXW851802:DYH851802 EHS851802:EID851802 ERO851802:ERZ851802 FBK851802:FBV851802 FLG851802:FLR851802 FVC851802:FVN851802 GEY851802:GFJ851802 GOU851802:GPF851802 GYQ851802:GZB851802 HIM851802:HIX851802 HSI851802:HST851802 ICE851802:ICP851802 IMA851802:IML851802 IVW851802:IWH851802 JFS851802:JGD851802 JPO851802:JPZ851802 JZK851802:JZV851802 KJG851802:KJR851802 KTC851802:KTN851802 LCY851802:LDJ851802 LMU851802:LNF851802 LWQ851802:LXB851802 MGM851802:MGX851802 MQI851802:MQT851802 NAE851802:NAP851802 NKA851802:NKL851802 NTW851802:NUH851802 ODS851802:OED851802 ONO851802:ONZ851802 OXK851802:OXV851802 PHG851802:PHR851802 PRC851802:PRN851802 QAY851802:QBJ851802 QKU851802:QLF851802 QUQ851802:QVB851802 REM851802:REX851802 ROI851802:ROT851802 RYE851802:RYP851802 SIA851802:SIL851802 SRW851802:SSH851802 TBS851802:TCD851802 TLO851802:TLZ851802 TVK851802:TVV851802 UFG851802:UFR851802 UPC851802:UPN851802 UYY851802:UZJ851802 VIU851802:VJF851802 VSQ851802:VTB851802 WCM851802:WCX851802 WMI851802:WMT851802 WWE851802:WWP851802 W917338:AH917338 JS917338:KD917338 TO917338:TZ917338 ADK917338:ADV917338 ANG917338:ANR917338 AXC917338:AXN917338 BGY917338:BHJ917338 BQU917338:BRF917338 CAQ917338:CBB917338 CKM917338:CKX917338 CUI917338:CUT917338 DEE917338:DEP917338 DOA917338:DOL917338 DXW917338:DYH917338 EHS917338:EID917338 ERO917338:ERZ917338 FBK917338:FBV917338 FLG917338:FLR917338 FVC917338:FVN917338 GEY917338:GFJ917338 GOU917338:GPF917338 GYQ917338:GZB917338 HIM917338:HIX917338 HSI917338:HST917338 ICE917338:ICP917338 IMA917338:IML917338 IVW917338:IWH917338 JFS917338:JGD917338 JPO917338:JPZ917338 JZK917338:JZV917338 KJG917338:KJR917338 KTC917338:KTN917338 LCY917338:LDJ917338 LMU917338:LNF917338 LWQ917338:LXB917338 MGM917338:MGX917338 MQI917338:MQT917338 NAE917338:NAP917338 NKA917338:NKL917338 NTW917338:NUH917338 ODS917338:OED917338 ONO917338:ONZ917338 OXK917338:OXV917338 PHG917338:PHR917338 PRC917338:PRN917338 QAY917338:QBJ917338 QKU917338:QLF917338 QUQ917338:QVB917338 REM917338:REX917338 ROI917338:ROT917338 RYE917338:RYP917338 SIA917338:SIL917338 SRW917338:SSH917338 TBS917338:TCD917338 TLO917338:TLZ917338 TVK917338:TVV917338 UFG917338:UFR917338 UPC917338:UPN917338 UYY917338:UZJ917338 VIU917338:VJF917338 VSQ917338:VTB917338 WCM917338:WCX917338 WMI917338:WMT917338 WWE917338:WWP917338 W982874:AH982874 JS982874:KD982874 TO982874:TZ982874 ADK982874:ADV982874 ANG982874:ANR982874 AXC982874:AXN982874 BGY982874:BHJ982874 BQU982874:BRF982874 CAQ982874:CBB982874 CKM982874:CKX982874 CUI982874:CUT982874 DEE982874:DEP982874 DOA982874:DOL982874 DXW982874:DYH982874 EHS982874:EID982874 ERO982874:ERZ982874 FBK982874:FBV982874 FLG982874:FLR982874 FVC982874:FVN982874 GEY982874:GFJ982874 GOU982874:GPF982874 GYQ982874:GZB982874 HIM982874:HIX982874 HSI982874:HST982874 ICE982874:ICP982874 IMA982874:IML982874 IVW982874:IWH982874 JFS982874:JGD982874 JPO982874:JPZ982874 JZK982874:JZV982874 KJG982874:KJR982874 KTC982874:KTN982874 LCY982874:LDJ982874 LMU982874:LNF982874 LWQ982874:LXB982874 MGM982874:MGX982874 MQI982874:MQT982874 NAE982874:NAP982874 NKA982874:NKL982874 NTW982874:NUH982874 ODS982874:OED982874 ONO982874:ONZ982874 OXK982874:OXV982874 PHG982874:PHR982874 PRC982874:PRN982874 QAY982874:QBJ982874 QKU982874:QLF982874 QUQ982874:QVB982874 REM982874:REX982874 ROI982874:ROT982874 RYE982874:RYP982874 SIA982874:SIL982874 SRW982874:SSH982874 TBS982874:TCD982874 TLO982874:TLZ982874 TVK982874:TVV982874 UFG982874:UFR982874 UPC982874:UPN982874 UYY982874:UZJ982874 VIU982874:VJF982874 VSQ982874:VTB982874 WCM982874:WCX982874 WMI982874:WMT982874 WWE982874:WWP982874" xr:uid="{00000000-0002-0000-0300-00000F000000}">
      <formula1>$C$136:$C$142</formula1>
    </dataValidation>
    <dataValidation type="list" allowBlank="1" showInputMessage="1" showErrorMessage="1" sqref="O3:Y4 WVW982849:WWG982850 WMA982849:WMK982850 WCE982849:WCO982850 VSI982849:VSS982850 VIM982849:VIW982850 UYQ982849:UZA982850 UOU982849:UPE982850 UEY982849:UFI982850 TVC982849:TVM982850 TLG982849:TLQ982850 TBK982849:TBU982850 SRO982849:SRY982850 SHS982849:SIC982850 RXW982849:RYG982850 ROA982849:ROK982850 REE982849:REO982850 QUI982849:QUS982850 QKM982849:QKW982850 QAQ982849:QBA982850 PQU982849:PRE982850 PGY982849:PHI982850 OXC982849:OXM982850 ONG982849:ONQ982850 ODK982849:ODU982850 NTO982849:NTY982850 NJS982849:NKC982850 MZW982849:NAG982850 MQA982849:MQK982850 MGE982849:MGO982850 LWI982849:LWS982850 LMM982849:LMW982850 LCQ982849:LDA982850 KSU982849:KTE982850 KIY982849:KJI982850 JZC982849:JZM982850 JPG982849:JPQ982850 JFK982849:JFU982850 IVO982849:IVY982850 ILS982849:IMC982850 IBW982849:ICG982850 HSA982849:HSK982850 HIE982849:HIO982850 GYI982849:GYS982850 GOM982849:GOW982850 GEQ982849:GFA982850 FUU982849:FVE982850 FKY982849:FLI982850 FBC982849:FBM982850 ERG982849:ERQ982850 EHK982849:EHU982850 DXO982849:DXY982850 DNS982849:DOC982850 DDW982849:DEG982850 CUA982849:CUK982850 CKE982849:CKO982850 CAI982849:CAS982850 BQM982849:BQW982850 BGQ982849:BHA982850 AWU982849:AXE982850 AMY982849:ANI982850 ADC982849:ADM982850 TG982849:TQ982850 JK982849:JU982850 O982849:Y982850 WVW917313:WWG917314 WMA917313:WMK917314 WCE917313:WCO917314 VSI917313:VSS917314 VIM917313:VIW917314 UYQ917313:UZA917314 UOU917313:UPE917314 UEY917313:UFI917314 TVC917313:TVM917314 TLG917313:TLQ917314 TBK917313:TBU917314 SRO917313:SRY917314 SHS917313:SIC917314 RXW917313:RYG917314 ROA917313:ROK917314 REE917313:REO917314 QUI917313:QUS917314 QKM917313:QKW917314 QAQ917313:QBA917314 PQU917313:PRE917314 PGY917313:PHI917314 OXC917313:OXM917314 ONG917313:ONQ917314 ODK917313:ODU917314 NTO917313:NTY917314 NJS917313:NKC917314 MZW917313:NAG917314 MQA917313:MQK917314 MGE917313:MGO917314 LWI917313:LWS917314 LMM917313:LMW917314 LCQ917313:LDA917314 KSU917313:KTE917314 KIY917313:KJI917314 JZC917313:JZM917314 JPG917313:JPQ917314 JFK917313:JFU917314 IVO917313:IVY917314 ILS917313:IMC917314 IBW917313:ICG917314 HSA917313:HSK917314 HIE917313:HIO917314 GYI917313:GYS917314 GOM917313:GOW917314 GEQ917313:GFA917314 FUU917313:FVE917314 FKY917313:FLI917314 FBC917313:FBM917314 ERG917313:ERQ917314 EHK917313:EHU917314 DXO917313:DXY917314 DNS917313:DOC917314 DDW917313:DEG917314 CUA917313:CUK917314 CKE917313:CKO917314 CAI917313:CAS917314 BQM917313:BQW917314 BGQ917313:BHA917314 AWU917313:AXE917314 AMY917313:ANI917314 ADC917313:ADM917314 TG917313:TQ917314 JK917313:JU917314 O917313:Y917314 WVW851777:WWG851778 WMA851777:WMK851778 WCE851777:WCO851778 VSI851777:VSS851778 VIM851777:VIW851778 UYQ851777:UZA851778 UOU851777:UPE851778 UEY851777:UFI851778 TVC851777:TVM851778 TLG851777:TLQ851778 TBK851777:TBU851778 SRO851777:SRY851778 SHS851777:SIC851778 RXW851777:RYG851778 ROA851777:ROK851778 REE851777:REO851778 QUI851777:QUS851778 QKM851777:QKW851778 QAQ851777:QBA851778 PQU851777:PRE851778 PGY851777:PHI851778 OXC851777:OXM851778 ONG851777:ONQ851778 ODK851777:ODU851778 NTO851777:NTY851778 NJS851777:NKC851778 MZW851777:NAG851778 MQA851777:MQK851778 MGE851777:MGO851778 LWI851777:LWS851778 LMM851777:LMW851778 LCQ851777:LDA851778 KSU851777:KTE851778 KIY851777:KJI851778 JZC851777:JZM851778 JPG851777:JPQ851778 JFK851777:JFU851778 IVO851777:IVY851778 ILS851777:IMC851778 IBW851777:ICG851778 HSA851777:HSK851778 HIE851777:HIO851778 GYI851777:GYS851778 GOM851777:GOW851778 GEQ851777:GFA851778 FUU851777:FVE851778 FKY851777:FLI851778 FBC851777:FBM851778 ERG851777:ERQ851778 EHK851777:EHU851778 DXO851777:DXY851778 DNS851777:DOC851778 DDW851777:DEG851778 CUA851777:CUK851778 CKE851777:CKO851778 CAI851777:CAS851778 BQM851777:BQW851778 BGQ851777:BHA851778 AWU851777:AXE851778 AMY851777:ANI851778 ADC851777:ADM851778 TG851777:TQ851778 JK851777:JU851778 O851777:Y851778 WVW786241:WWG786242 WMA786241:WMK786242 WCE786241:WCO786242 VSI786241:VSS786242 VIM786241:VIW786242 UYQ786241:UZA786242 UOU786241:UPE786242 UEY786241:UFI786242 TVC786241:TVM786242 TLG786241:TLQ786242 TBK786241:TBU786242 SRO786241:SRY786242 SHS786241:SIC786242 RXW786241:RYG786242 ROA786241:ROK786242 REE786241:REO786242 QUI786241:QUS786242 QKM786241:QKW786242 QAQ786241:QBA786242 PQU786241:PRE786242 PGY786241:PHI786242 OXC786241:OXM786242 ONG786241:ONQ786242 ODK786241:ODU786242 NTO786241:NTY786242 NJS786241:NKC786242 MZW786241:NAG786242 MQA786241:MQK786242 MGE786241:MGO786242 LWI786241:LWS786242 LMM786241:LMW786242 LCQ786241:LDA786242 KSU786241:KTE786242 KIY786241:KJI786242 JZC786241:JZM786242 JPG786241:JPQ786242 JFK786241:JFU786242 IVO786241:IVY786242 ILS786241:IMC786242 IBW786241:ICG786242 HSA786241:HSK786242 HIE786241:HIO786242 GYI786241:GYS786242 GOM786241:GOW786242 GEQ786241:GFA786242 FUU786241:FVE786242 FKY786241:FLI786242 FBC786241:FBM786242 ERG786241:ERQ786242 EHK786241:EHU786242 DXO786241:DXY786242 DNS786241:DOC786242 DDW786241:DEG786242 CUA786241:CUK786242 CKE786241:CKO786242 CAI786241:CAS786242 BQM786241:BQW786242 BGQ786241:BHA786242 AWU786241:AXE786242 AMY786241:ANI786242 ADC786241:ADM786242 TG786241:TQ786242 JK786241:JU786242 O786241:Y786242 WVW720705:WWG720706 WMA720705:WMK720706 WCE720705:WCO720706 VSI720705:VSS720706 VIM720705:VIW720706 UYQ720705:UZA720706 UOU720705:UPE720706 UEY720705:UFI720706 TVC720705:TVM720706 TLG720705:TLQ720706 TBK720705:TBU720706 SRO720705:SRY720706 SHS720705:SIC720706 RXW720705:RYG720706 ROA720705:ROK720706 REE720705:REO720706 QUI720705:QUS720706 QKM720705:QKW720706 QAQ720705:QBA720706 PQU720705:PRE720706 PGY720705:PHI720706 OXC720705:OXM720706 ONG720705:ONQ720706 ODK720705:ODU720706 NTO720705:NTY720706 NJS720705:NKC720706 MZW720705:NAG720706 MQA720705:MQK720706 MGE720705:MGO720706 LWI720705:LWS720706 LMM720705:LMW720706 LCQ720705:LDA720706 KSU720705:KTE720706 KIY720705:KJI720706 JZC720705:JZM720706 JPG720705:JPQ720706 JFK720705:JFU720706 IVO720705:IVY720706 ILS720705:IMC720706 IBW720705:ICG720706 HSA720705:HSK720706 HIE720705:HIO720706 GYI720705:GYS720706 GOM720705:GOW720706 GEQ720705:GFA720706 FUU720705:FVE720706 FKY720705:FLI720706 FBC720705:FBM720706 ERG720705:ERQ720706 EHK720705:EHU720706 DXO720705:DXY720706 DNS720705:DOC720706 DDW720705:DEG720706 CUA720705:CUK720706 CKE720705:CKO720706 CAI720705:CAS720706 BQM720705:BQW720706 BGQ720705:BHA720706 AWU720705:AXE720706 AMY720705:ANI720706 ADC720705:ADM720706 TG720705:TQ720706 JK720705:JU720706 O720705:Y720706 WVW655169:WWG655170 WMA655169:WMK655170 WCE655169:WCO655170 VSI655169:VSS655170 VIM655169:VIW655170 UYQ655169:UZA655170 UOU655169:UPE655170 UEY655169:UFI655170 TVC655169:TVM655170 TLG655169:TLQ655170 TBK655169:TBU655170 SRO655169:SRY655170 SHS655169:SIC655170 RXW655169:RYG655170 ROA655169:ROK655170 REE655169:REO655170 QUI655169:QUS655170 QKM655169:QKW655170 QAQ655169:QBA655170 PQU655169:PRE655170 PGY655169:PHI655170 OXC655169:OXM655170 ONG655169:ONQ655170 ODK655169:ODU655170 NTO655169:NTY655170 NJS655169:NKC655170 MZW655169:NAG655170 MQA655169:MQK655170 MGE655169:MGO655170 LWI655169:LWS655170 LMM655169:LMW655170 LCQ655169:LDA655170 KSU655169:KTE655170 KIY655169:KJI655170 JZC655169:JZM655170 JPG655169:JPQ655170 JFK655169:JFU655170 IVO655169:IVY655170 ILS655169:IMC655170 IBW655169:ICG655170 HSA655169:HSK655170 HIE655169:HIO655170 GYI655169:GYS655170 GOM655169:GOW655170 GEQ655169:GFA655170 FUU655169:FVE655170 FKY655169:FLI655170 FBC655169:FBM655170 ERG655169:ERQ655170 EHK655169:EHU655170 DXO655169:DXY655170 DNS655169:DOC655170 DDW655169:DEG655170 CUA655169:CUK655170 CKE655169:CKO655170 CAI655169:CAS655170 BQM655169:BQW655170 BGQ655169:BHA655170 AWU655169:AXE655170 AMY655169:ANI655170 ADC655169:ADM655170 TG655169:TQ655170 JK655169:JU655170 O655169:Y655170 WVW589633:WWG589634 WMA589633:WMK589634 WCE589633:WCO589634 VSI589633:VSS589634 VIM589633:VIW589634 UYQ589633:UZA589634 UOU589633:UPE589634 UEY589633:UFI589634 TVC589633:TVM589634 TLG589633:TLQ589634 TBK589633:TBU589634 SRO589633:SRY589634 SHS589633:SIC589634 RXW589633:RYG589634 ROA589633:ROK589634 REE589633:REO589634 QUI589633:QUS589634 QKM589633:QKW589634 QAQ589633:QBA589634 PQU589633:PRE589634 PGY589633:PHI589634 OXC589633:OXM589634 ONG589633:ONQ589634 ODK589633:ODU589634 NTO589633:NTY589634 NJS589633:NKC589634 MZW589633:NAG589634 MQA589633:MQK589634 MGE589633:MGO589634 LWI589633:LWS589634 LMM589633:LMW589634 LCQ589633:LDA589634 KSU589633:KTE589634 KIY589633:KJI589634 JZC589633:JZM589634 JPG589633:JPQ589634 JFK589633:JFU589634 IVO589633:IVY589634 ILS589633:IMC589634 IBW589633:ICG589634 HSA589633:HSK589634 HIE589633:HIO589634 GYI589633:GYS589634 GOM589633:GOW589634 GEQ589633:GFA589634 FUU589633:FVE589634 FKY589633:FLI589634 FBC589633:FBM589634 ERG589633:ERQ589634 EHK589633:EHU589634 DXO589633:DXY589634 DNS589633:DOC589634 DDW589633:DEG589634 CUA589633:CUK589634 CKE589633:CKO589634 CAI589633:CAS589634 BQM589633:BQW589634 BGQ589633:BHA589634 AWU589633:AXE589634 AMY589633:ANI589634 ADC589633:ADM589634 TG589633:TQ589634 JK589633:JU589634 O589633:Y589634 WVW524097:WWG524098 WMA524097:WMK524098 WCE524097:WCO524098 VSI524097:VSS524098 VIM524097:VIW524098 UYQ524097:UZA524098 UOU524097:UPE524098 UEY524097:UFI524098 TVC524097:TVM524098 TLG524097:TLQ524098 TBK524097:TBU524098 SRO524097:SRY524098 SHS524097:SIC524098 RXW524097:RYG524098 ROA524097:ROK524098 REE524097:REO524098 QUI524097:QUS524098 QKM524097:QKW524098 QAQ524097:QBA524098 PQU524097:PRE524098 PGY524097:PHI524098 OXC524097:OXM524098 ONG524097:ONQ524098 ODK524097:ODU524098 NTO524097:NTY524098 NJS524097:NKC524098 MZW524097:NAG524098 MQA524097:MQK524098 MGE524097:MGO524098 LWI524097:LWS524098 LMM524097:LMW524098 LCQ524097:LDA524098 KSU524097:KTE524098 KIY524097:KJI524098 JZC524097:JZM524098 JPG524097:JPQ524098 JFK524097:JFU524098 IVO524097:IVY524098 ILS524097:IMC524098 IBW524097:ICG524098 HSA524097:HSK524098 HIE524097:HIO524098 GYI524097:GYS524098 GOM524097:GOW524098 GEQ524097:GFA524098 FUU524097:FVE524098 FKY524097:FLI524098 FBC524097:FBM524098 ERG524097:ERQ524098 EHK524097:EHU524098 DXO524097:DXY524098 DNS524097:DOC524098 DDW524097:DEG524098 CUA524097:CUK524098 CKE524097:CKO524098 CAI524097:CAS524098 BQM524097:BQW524098 BGQ524097:BHA524098 AWU524097:AXE524098 AMY524097:ANI524098 ADC524097:ADM524098 TG524097:TQ524098 JK524097:JU524098 O524097:Y524098 WVW458561:WWG458562 WMA458561:WMK458562 WCE458561:WCO458562 VSI458561:VSS458562 VIM458561:VIW458562 UYQ458561:UZA458562 UOU458561:UPE458562 UEY458561:UFI458562 TVC458561:TVM458562 TLG458561:TLQ458562 TBK458561:TBU458562 SRO458561:SRY458562 SHS458561:SIC458562 RXW458561:RYG458562 ROA458561:ROK458562 REE458561:REO458562 QUI458561:QUS458562 QKM458561:QKW458562 QAQ458561:QBA458562 PQU458561:PRE458562 PGY458561:PHI458562 OXC458561:OXM458562 ONG458561:ONQ458562 ODK458561:ODU458562 NTO458561:NTY458562 NJS458561:NKC458562 MZW458561:NAG458562 MQA458561:MQK458562 MGE458561:MGO458562 LWI458561:LWS458562 LMM458561:LMW458562 LCQ458561:LDA458562 KSU458561:KTE458562 KIY458561:KJI458562 JZC458561:JZM458562 JPG458561:JPQ458562 JFK458561:JFU458562 IVO458561:IVY458562 ILS458561:IMC458562 IBW458561:ICG458562 HSA458561:HSK458562 HIE458561:HIO458562 GYI458561:GYS458562 GOM458561:GOW458562 GEQ458561:GFA458562 FUU458561:FVE458562 FKY458561:FLI458562 FBC458561:FBM458562 ERG458561:ERQ458562 EHK458561:EHU458562 DXO458561:DXY458562 DNS458561:DOC458562 DDW458561:DEG458562 CUA458561:CUK458562 CKE458561:CKO458562 CAI458561:CAS458562 BQM458561:BQW458562 BGQ458561:BHA458562 AWU458561:AXE458562 AMY458561:ANI458562 ADC458561:ADM458562 TG458561:TQ458562 JK458561:JU458562 O458561:Y458562 WVW393025:WWG393026 WMA393025:WMK393026 WCE393025:WCO393026 VSI393025:VSS393026 VIM393025:VIW393026 UYQ393025:UZA393026 UOU393025:UPE393026 UEY393025:UFI393026 TVC393025:TVM393026 TLG393025:TLQ393026 TBK393025:TBU393026 SRO393025:SRY393026 SHS393025:SIC393026 RXW393025:RYG393026 ROA393025:ROK393026 REE393025:REO393026 QUI393025:QUS393026 QKM393025:QKW393026 QAQ393025:QBA393026 PQU393025:PRE393026 PGY393025:PHI393026 OXC393025:OXM393026 ONG393025:ONQ393026 ODK393025:ODU393026 NTO393025:NTY393026 NJS393025:NKC393026 MZW393025:NAG393026 MQA393025:MQK393026 MGE393025:MGO393026 LWI393025:LWS393026 LMM393025:LMW393026 LCQ393025:LDA393026 KSU393025:KTE393026 KIY393025:KJI393026 JZC393025:JZM393026 JPG393025:JPQ393026 JFK393025:JFU393026 IVO393025:IVY393026 ILS393025:IMC393026 IBW393025:ICG393026 HSA393025:HSK393026 HIE393025:HIO393026 GYI393025:GYS393026 GOM393025:GOW393026 GEQ393025:GFA393026 FUU393025:FVE393026 FKY393025:FLI393026 FBC393025:FBM393026 ERG393025:ERQ393026 EHK393025:EHU393026 DXO393025:DXY393026 DNS393025:DOC393026 DDW393025:DEG393026 CUA393025:CUK393026 CKE393025:CKO393026 CAI393025:CAS393026 BQM393025:BQW393026 BGQ393025:BHA393026 AWU393025:AXE393026 AMY393025:ANI393026 ADC393025:ADM393026 TG393025:TQ393026 JK393025:JU393026 O393025:Y393026 WVW327489:WWG327490 WMA327489:WMK327490 WCE327489:WCO327490 VSI327489:VSS327490 VIM327489:VIW327490 UYQ327489:UZA327490 UOU327489:UPE327490 UEY327489:UFI327490 TVC327489:TVM327490 TLG327489:TLQ327490 TBK327489:TBU327490 SRO327489:SRY327490 SHS327489:SIC327490 RXW327489:RYG327490 ROA327489:ROK327490 REE327489:REO327490 QUI327489:QUS327490 QKM327489:QKW327490 QAQ327489:QBA327490 PQU327489:PRE327490 PGY327489:PHI327490 OXC327489:OXM327490 ONG327489:ONQ327490 ODK327489:ODU327490 NTO327489:NTY327490 NJS327489:NKC327490 MZW327489:NAG327490 MQA327489:MQK327490 MGE327489:MGO327490 LWI327489:LWS327490 LMM327489:LMW327490 LCQ327489:LDA327490 KSU327489:KTE327490 KIY327489:KJI327490 JZC327489:JZM327490 JPG327489:JPQ327490 JFK327489:JFU327490 IVO327489:IVY327490 ILS327489:IMC327490 IBW327489:ICG327490 HSA327489:HSK327490 HIE327489:HIO327490 GYI327489:GYS327490 GOM327489:GOW327490 GEQ327489:GFA327490 FUU327489:FVE327490 FKY327489:FLI327490 FBC327489:FBM327490 ERG327489:ERQ327490 EHK327489:EHU327490 DXO327489:DXY327490 DNS327489:DOC327490 DDW327489:DEG327490 CUA327489:CUK327490 CKE327489:CKO327490 CAI327489:CAS327490 BQM327489:BQW327490 BGQ327489:BHA327490 AWU327489:AXE327490 AMY327489:ANI327490 ADC327489:ADM327490 TG327489:TQ327490 JK327489:JU327490 O327489:Y327490 WVW261953:WWG261954 WMA261953:WMK261954 WCE261953:WCO261954 VSI261953:VSS261954 VIM261953:VIW261954 UYQ261953:UZA261954 UOU261953:UPE261954 UEY261953:UFI261954 TVC261953:TVM261954 TLG261953:TLQ261954 TBK261953:TBU261954 SRO261953:SRY261954 SHS261953:SIC261954 RXW261953:RYG261954 ROA261953:ROK261954 REE261953:REO261954 QUI261953:QUS261954 QKM261953:QKW261954 QAQ261953:QBA261954 PQU261953:PRE261954 PGY261953:PHI261954 OXC261953:OXM261954 ONG261953:ONQ261954 ODK261953:ODU261954 NTO261953:NTY261954 NJS261953:NKC261954 MZW261953:NAG261954 MQA261953:MQK261954 MGE261953:MGO261954 LWI261953:LWS261954 LMM261953:LMW261954 LCQ261953:LDA261954 KSU261953:KTE261954 KIY261953:KJI261954 JZC261953:JZM261954 JPG261953:JPQ261954 JFK261953:JFU261954 IVO261953:IVY261954 ILS261953:IMC261954 IBW261953:ICG261954 HSA261953:HSK261954 HIE261953:HIO261954 GYI261953:GYS261954 GOM261953:GOW261954 GEQ261953:GFA261954 FUU261953:FVE261954 FKY261953:FLI261954 FBC261953:FBM261954 ERG261953:ERQ261954 EHK261953:EHU261954 DXO261953:DXY261954 DNS261953:DOC261954 DDW261953:DEG261954 CUA261953:CUK261954 CKE261953:CKO261954 CAI261953:CAS261954 BQM261953:BQW261954 BGQ261953:BHA261954 AWU261953:AXE261954 AMY261953:ANI261954 ADC261953:ADM261954 TG261953:TQ261954 JK261953:JU261954 O261953:Y261954 WVW196417:WWG196418 WMA196417:WMK196418 WCE196417:WCO196418 VSI196417:VSS196418 VIM196417:VIW196418 UYQ196417:UZA196418 UOU196417:UPE196418 UEY196417:UFI196418 TVC196417:TVM196418 TLG196417:TLQ196418 TBK196417:TBU196418 SRO196417:SRY196418 SHS196417:SIC196418 RXW196417:RYG196418 ROA196417:ROK196418 REE196417:REO196418 QUI196417:QUS196418 QKM196417:QKW196418 QAQ196417:QBA196418 PQU196417:PRE196418 PGY196417:PHI196418 OXC196417:OXM196418 ONG196417:ONQ196418 ODK196417:ODU196418 NTO196417:NTY196418 NJS196417:NKC196418 MZW196417:NAG196418 MQA196417:MQK196418 MGE196417:MGO196418 LWI196417:LWS196418 LMM196417:LMW196418 LCQ196417:LDA196418 KSU196417:KTE196418 KIY196417:KJI196418 JZC196417:JZM196418 JPG196417:JPQ196418 JFK196417:JFU196418 IVO196417:IVY196418 ILS196417:IMC196418 IBW196417:ICG196418 HSA196417:HSK196418 HIE196417:HIO196418 GYI196417:GYS196418 GOM196417:GOW196418 GEQ196417:GFA196418 FUU196417:FVE196418 FKY196417:FLI196418 FBC196417:FBM196418 ERG196417:ERQ196418 EHK196417:EHU196418 DXO196417:DXY196418 DNS196417:DOC196418 DDW196417:DEG196418 CUA196417:CUK196418 CKE196417:CKO196418 CAI196417:CAS196418 BQM196417:BQW196418 BGQ196417:BHA196418 AWU196417:AXE196418 AMY196417:ANI196418 ADC196417:ADM196418 TG196417:TQ196418 JK196417:JU196418 O196417:Y196418 WVW130881:WWG130882 WMA130881:WMK130882 WCE130881:WCO130882 VSI130881:VSS130882 VIM130881:VIW130882 UYQ130881:UZA130882 UOU130881:UPE130882 UEY130881:UFI130882 TVC130881:TVM130882 TLG130881:TLQ130882 TBK130881:TBU130882 SRO130881:SRY130882 SHS130881:SIC130882 RXW130881:RYG130882 ROA130881:ROK130882 REE130881:REO130882 QUI130881:QUS130882 QKM130881:QKW130882 QAQ130881:QBA130882 PQU130881:PRE130882 PGY130881:PHI130882 OXC130881:OXM130882 ONG130881:ONQ130882 ODK130881:ODU130882 NTO130881:NTY130882 NJS130881:NKC130882 MZW130881:NAG130882 MQA130881:MQK130882 MGE130881:MGO130882 LWI130881:LWS130882 LMM130881:LMW130882 LCQ130881:LDA130882 KSU130881:KTE130882 KIY130881:KJI130882 JZC130881:JZM130882 JPG130881:JPQ130882 JFK130881:JFU130882 IVO130881:IVY130882 ILS130881:IMC130882 IBW130881:ICG130882 HSA130881:HSK130882 HIE130881:HIO130882 GYI130881:GYS130882 GOM130881:GOW130882 GEQ130881:GFA130882 FUU130881:FVE130882 FKY130881:FLI130882 FBC130881:FBM130882 ERG130881:ERQ130882 EHK130881:EHU130882 DXO130881:DXY130882 DNS130881:DOC130882 DDW130881:DEG130882 CUA130881:CUK130882 CKE130881:CKO130882 CAI130881:CAS130882 BQM130881:BQW130882 BGQ130881:BHA130882 AWU130881:AXE130882 AMY130881:ANI130882 ADC130881:ADM130882 TG130881:TQ130882 JK130881:JU130882 O130881:Y130882 WVW65345:WWG65346 WMA65345:WMK65346 WCE65345:WCO65346 VSI65345:VSS65346 VIM65345:VIW65346 UYQ65345:UZA65346 UOU65345:UPE65346 UEY65345:UFI65346 TVC65345:TVM65346 TLG65345:TLQ65346 TBK65345:TBU65346 SRO65345:SRY65346 SHS65345:SIC65346 RXW65345:RYG65346 ROA65345:ROK65346 REE65345:REO65346 QUI65345:QUS65346 QKM65345:QKW65346 QAQ65345:QBA65346 PQU65345:PRE65346 PGY65345:PHI65346 OXC65345:OXM65346 ONG65345:ONQ65346 ODK65345:ODU65346 NTO65345:NTY65346 NJS65345:NKC65346 MZW65345:NAG65346 MQA65345:MQK65346 MGE65345:MGO65346 LWI65345:LWS65346 LMM65345:LMW65346 LCQ65345:LDA65346 KSU65345:KTE65346 KIY65345:KJI65346 JZC65345:JZM65346 JPG65345:JPQ65346 JFK65345:JFU65346 IVO65345:IVY65346 ILS65345:IMC65346 IBW65345:ICG65346 HSA65345:HSK65346 HIE65345:HIO65346 GYI65345:GYS65346 GOM65345:GOW65346 GEQ65345:GFA65346 FUU65345:FVE65346 FKY65345:FLI65346 FBC65345:FBM65346 ERG65345:ERQ65346 EHK65345:EHU65346 DXO65345:DXY65346 DNS65345:DOC65346 DDW65345:DEG65346 CUA65345:CUK65346 CKE65345:CKO65346 CAI65345:CAS65346 BQM65345:BQW65346 BGQ65345:BHA65346 AWU65345:AXE65346 AMY65345:ANI65346 ADC65345:ADM65346 TG65345:TQ65346 JK65345:JU65346 O65345:Y65346 WVW3:WWG4 WMA3:WMK4 WCE3:WCO4 VSI3:VSS4 VIM3:VIW4 UYQ3:UZA4 UOU3:UPE4 UEY3:UFI4 TVC3:TVM4 TLG3:TLQ4 TBK3:TBU4 SRO3:SRY4 SHS3:SIC4 RXW3:RYG4 ROA3:ROK4 REE3:REO4 QUI3:QUS4 QKM3:QKW4 QAQ3:QBA4 PQU3:PRE4 PGY3:PHI4 OXC3:OXM4 ONG3:ONQ4 ODK3:ODU4 NTO3:NTY4 NJS3:NKC4 MZW3:NAG4 MQA3:MQK4 MGE3:MGO4 LWI3:LWS4 LMM3:LMW4 LCQ3:LDA4 KSU3:KTE4 KIY3:KJI4 JZC3:JZM4 JPG3:JPQ4 JFK3:JFU4 IVO3:IVY4 ILS3:IMC4 IBW3:ICG4 HSA3:HSK4 HIE3:HIO4 GYI3:GYS4 GOM3:GOW4 GEQ3:GFA4 FUU3:FVE4 FKY3:FLI4 FBC3:FBM4 ERG3:ERQ4 EHK3:EHU4 DXO3:DXY4 DNS3:DOC4 DDW3:DEG4 CUA3:CUK4 CKE3:CKO4 CAI3:CAS4 BQM3:BQW4 BGQ3:BHA4 AWU3:AXE4 AMY3:ANI4 ADC3:ADM4 TG3:TQ4 JK3:JU4" xr:uid="{00000000-0002-0000-0300-000010000000}">
      <formula1>$C$190:$C$1299</formula1>
    </dataValidation>
    <dataValidation type="list" allowBlank="1" showInputMessage="1" showErrorMessage="1" sqref="N55:O55 JJ55:JK55 TF55:TG55 ADB55:ADC55 AMX55:AMY55 AWT55:AWU55 BGP55:BGQ55 BQL55:BQM55 CAH55:CAI55 CKD55:CKE55 CTZ55:CUA55 DDV55:DDW55 DNR55:DNS55 DXN55:DXO55 EHJ55:EHK55 ERF55:ERG55 FBB55:FBC55 FKX55:FKY55 FUT55:FUU55 GEP55:GEQ55 GOL55:GOM55 GYH55:GYI55 HID55:HIE55 HRZ55:HSA55 IBV55:IBW55 ILR55:ILS55 IVN55:IVO55 JFJ55:JFK55 JPF55:JPG55 JZB55:JZC55 KIX55:KIY55 KST55:KSU55 LCP55:LCQ55 LML55:LMM55 LWH55:LWI55 MGD55:MGE55 MPZ55:MQA55 MZV55:MZW55 NJR55:NJS55 NTN55:NTO55 ODJ55:ODK55 ONF55:ONG55 OXB55:OXC55 PGX55:PGY55 PQT55:PQU55 QAP55:QAQ55 QKL55:QKM55 QUH55:QUI55 RED55:REE55 RNZ55:ROA55 RXV55:RXW55 SHR55:SHS55 SRN55:SRO55 TBJ55:TBK55 TLF55:TLG55 TVB55:TVC55 UEX55:UEY55 UOT55:UOU55 UYP55:UYQ55 VIL55:VIM55 VSH55:VSI55 WCD55:WCE55 WLZ55:WMA55 WVV55:WVW55 N65392:O65392 JJ65392:JK65392 TF65392:TG65392 ADB65392:ADC65392 AMX65392:AMY65392 AWT65392:AWU65392 BGP65392:BGQ65392 BQL65392:BQM65392 CAH65392:CAI65392 CKD65392:CKE65392 CTZ65392:CUA65392 DDV65392:DDW65392 DNR65392:DNS65392 DXN65392:DXO65392 EHJ65392:EHK65392 ERF65392:ERG65392 FBB65392:FBC65392 FKX65392:FKY65392 FUT65392:FUU65392 GEP65392:GEQ65392 GOL65392:GOM65392 GYH65392:GYI65392 HID65392:HIE65392 HRZ65392:HSA65392 IBV65392:IBW65392 ILR65392:ILS65392 IVN65392:IVO65392 JFJ65392:JFK65392 JPF65392:JPG65392 JZB65392:JZC65392 KIX65392:KIY65392 KST65392:KSU65392 LCP65392:LCQ65392 LML65392:LMM65392 LWH65392:LWI65392 MGD65392:MGE65392 MPZ65392:MQA65392 MZV65392:MZW65392 NJR65392:NJS65392 NTN65392:NTO65392 ODJ65392:ODK65392 ONF65392:ONG65392 OXB65392:OXC65392 PGX65392:PGY65392 PQT65392:PQU65392 QAP65392:QAQ65392 QKL65392:QKM65392 QUH65392:QUI65392 RED65392:REE65392 RNZ65392:ROA65392 RXV65392:RXW65392 SHR65392:SHS65392 SRN65392:SRO65392 TBJ65392:TBK65392 TLF65392:TLG65392 TVB65392:TVC65392 UEX65392:UEY65392 UOT65392:UOU65392 UYP65392:UYQ65392 VIL65392:VIM65392 VSH65392:VSI65392 WCD65392:WCE65392 WLZ65392:WMA65392 WVV65392:WVW65392 N130928:O130928 JJ130928:JK130928 TF130928:TG130928 ADB130928:ADC130928 AMX130928:AMY130928 AWT130928:AWU130928 BGP130928:BGQ130928 BQL130928:BQM130928 CAH130928:CAI130928 CKD130928:CKE130928 CTZ130928:CUA130928 DDV130928:DDW130928 DNR130928:DNS130928 DXN130928:DXO130928 EHJ130928:EHK130928 ERF130928:ERG130928 FBB130928:FBC130928 FKX130928:FKY130928 FUT130928:FUU130928 GEP130928:GEQ130928 GOL130928:GOM130928 GYH130928:GYI130928 HID130928:HIE130928 HRZ130928:HSA130928 IBV130928:IBW130928 ILR130928:ILS130928 IVN130928:IVO130928 JFJ130928:JFK130928 JPF130928:JPG130928 JZB130928:JZC130928 KIX130928:KIY130928 KST130928:KSU130928 LCP130928:LCQ130928 LML130928:LMM130928 LWH130928:LWI130928 MGD130928:MGE130928 MPZ130928:MQA130928 MZV130928:MZW130928 NJR130928:NJS130928 NTN130928:NTO130928 ODJ130928:ODK130928 ONF130928:ONG130928 OXB130928:OXC130928 PGX130928:PGY130928 PQT130928:PQU130928 QAP130928:QAQ130928 QKL130928:QKM130928 QUH130928:QUI130928 RED130928:REE130928 RNZ130928:ROA130928 RXV130928:RXW130928 SHR130928:SHS130928 SRN130928:SRO130928 TBJ130928:TBK130928 TLF130928:TLG130928 TVB130928:TVC130928 UEX130928:UEY130928 UOT130928:UOU130928 UYP130928:UYQ130928 VIL130928:VIM130928 VSH130928:VSI130928 WCD130928:WCE130928 WLZ130928:WMA130928 WVV130928:WVW130928 N196464:O196464 JJ196464:JK196464 TF196464:TG196464 ADB196464:ADC196464 AMX196464:AMY196464 AWT196464:AWU196464 BGP196464:BGQ196464 BQL196464:BQM196464 CAH196464:CAI196464 CKD196464:CKE196464 CTZ196464:CUA196464 DDV196464:DDW196464 DNR196464:DNS196464 DXN196464:DXO196464 EHJ196464:EHK196464 ERF196464:ERG196464 FBB196464:FBC196464 FKX196464:FKY196464 FUT196464:FUU196464 GEP196464:GEQ196464 GOL196464:GOM196464 GYH196464:GYI196464 HID196464:HIE196464 HRZ196464:HSA196464 IBV196464:IBW196464 ILR196464:ILS196464 IVN196464:IVO196464 JFJ196464:JFK196464 JPF196464:JPG196464 JZB196464:JZC196464 KIX196464:KIY196464 KST196464:KSU196464 LCP196464:LCQ196464 LML196464:LMM196464 LWH196464:LWI196464 MGD196464:MGE196464 MPZ196464:MQA196464 MZV196464:MZW196464 NJR196464:NJS196464 NTN196464:NTO196464 ODJ196464:ODK196464 ONF196464:ONG196464 OXB196464:OXC196464 PGX196464:PGY196464 PQT196464:PQU196464 QAP196464:QAQ196464 QKL196464:QKM196464 QUH196464:QUI196464 RED196464:REE196464 RNZ196464:ROA196464 RXV196464:RXW196464 SHR196464:SHS196464 SRN196464:SRO196464 TBJ196464:TBK196464 TLF196464:TLG196464 TVB196464:TVC196464 UEX196464:UEY196464 UOT196464:UOU196464 UYP196464:UYQ196464 VIL196464:VIM196464 VSH196464:VSI196464 WCD196464:WCE196464 WLZ196464:WMA196464 WVV196464:WVW196464 N262000:O262000 JJ262000:JK262000 TF262000:TG262000 ADB262000:ADC262000 AMX262000:AMY262000 AWT262000:AWU262000 BGP262000:BGQ262000 BQL262000:BQM262000 CAH262000:CAI262000 CKD262000:CKE262000 CTZ262000:CUA262000 DDV262000:DDW262000 DNR262000:DNS262000 DXN262000:DXO262000 EHJ262000:EHK262000 ERF262000:ERG262000 FBB262000:FBC262000 FKX262000:FKY262000 FUT262000:FUU262000 GEP262000:GEQ262000 GOL262000:GOM262000 GYH262000:GYI262000 HID262000:HIE262000 HRZ262000:HSA262000 IBV262000:IBW262000 ILR262000:ILS262000 IVN262000:IVO262000 JFJ262000:JFK262000 JPF262000:JPG262000 JZB262000:JZC262000 KIX262000:KIY262000 KST262000:KSU262000 LCP262000:LCQ262000 LML262000:LMM262000 LWH262000:LWI262000 MGD262000:MGE262000 MPZ262000:MQA262000 MZV262000:MZW262000 NJR262000:NJS262000 NTN262000:NTO262000 ODJ262000:ODK262000 ONF262000:ONG262000 OXB262000:OXC262000 PGX262000:PGY262000 PQT262000:PQU262000 QAP262000:QAQ262000 QKL262000:QKM262000 QUH262000:QUI262000 RED262000:REE262000 RNZ262000:ROA262000 RXV262000:RXW262000 SHR262000:SHS262000 SRN262000:SRO262000 TBJ262000:TBK262000 TLF262000:TLG262000 TVB262000:TVC262000 UEX262000:UEY262000 UOT262000:UOU262000 UYP262000:UYQ262000 VIL262000:VIM262000 VSH262000:VSI262000 WCD262000:WCE262000 WLZ262000:WMA262000 WVV262000:WVW262000 N327536:O327536 JJ327536:JK327536 TF327536:TG327536 ADB327536:ADC327536 AMX327536:AMY327536 AWT327536:AWU327536 BGP327536:BGQ327536 BQL327536:BQM327536 CAH327536:CAI327536 CKD327536:CKE327536 CTZ327536:CUA327536 DDV327536:DDW327536 DNR327536:DNS327536 DXN327536:DXO327536 EHJ327536:EHK327536 ERF327536:ERG327536 FBB327536:FBC327536 FKX327536:FKY327536 FUT327536:FUU327536 GEP327536:GEQ327536 GOL327536:GOM327536 GYH327536:GYI327536 HID327536:HIE327536 HRZ327536:HSA327536 IBV327536:IBW327536 ILR327536:ILS327536 IVN327536:IVO327536 JFJ327536:JFK327536 JPF327536:JPG327536 JZB327536:JZC327536 KIX327536:KIY327536 KST327536:KSU327536 LCP327536:LCQ327536 LML327536:LMM327536 LWH327536:LWI327536 MGD327536:MGE327536 MPZ327536:MQA327536 MZV327536:MZW327536 NJR327536:NJS327536 NTN327536:NTO327536 ODJ327536:ODK327536 ONF327536:ONG327536 OXB327536:OXC327536 PGX327536:PGY327536 PQT327536:PQU327536 QAP327536:QAQ327536 QKL327536:QKM327536 QUH327536:QUI327536 RED327536:REE327536 RNZ327536:ROA327536 RXV327536:RXW327536 SHR327536:SHS327536 SRN327536:SRO327536 TBJ327536:TBK327536 TLF327536:TLG327536 TVB327536:TVC327536 UEX327536:UEY327536 UOT327536:UOU327536 UYP327536:UYQ327536 VIL327536:VIM327536 VSH327536:VSI327536 WCD327536:WCE327536 WLZ327536:WMA327536 WVV327536:WVW327536 N393072:O393072 JJ393072:JK393072 TF393072:TG393072 ADB393072:ADC393072 AMX393072:AMY393072 AWT393072:AWU393072 BGP393072:BGQ393072 BQL393072:BQM393072 CAH393072:CAI393072 CKD393072:CKE393072 CTZ393072:CUA393072 DDV393072:DDW393072 DNR393072:DNS393072 DXN393072:DXO393072 EHJ393072:EHK393072 ERF393072:ERG393072 FBB393072:FBC393072 FKX393072:FKY393072 FUT393072:FUU393072 GEP393072:GEQ393072 GOL393072:GOM393072 GYH393072:GYI393072 HID393072:HIE393072 HRZ393072:HSA393072 IBV393072:IBW393072 ILR393072:ILS393072 IVN393072:IVO393072 JFJ393072:JFK393072 JPF393072:JPG393072 JZB393072:JZC393072 KIX393072:KIY393072 KST393072:KSU393072 LCP393072:LCQ393072 LML393072:LMM393072 LWH393072:LWI393072 MGD393072:MGE393072 MPZ393072:MQA393072 MZV393072:MZW393072 NJR393072:NJS393072 NTN393072:NTO393072 ODJ393072:ODK393072 ONF393072:ONG393072 OXB393072:OXC393072 PGX393072:PGY393072 PQT393072:PQU393072 QAP393072:QAQ393072 QKL393072:QKM393072 QUH393072:QUI393072 RED393072:REE393072 RNZ393072:ROA393072 RXV393072:RXW393072 SHR393072:SHS393072 SRN393072:SRO393072 TBJ393072:TBK393072 TLF393072:TLG393072 TVB393072:TVC393072 UEX393072:UEY393072 UOT393072:UOU393072 UYP393072:UYQ393072 VIL393072:VIM393072 VSH393072:VSI393072 WCD393072:WCE393072 WLZ393072:WMA393072 WVV393072:WVW393072 N458608:O458608 JJ458608:JK458608 TF458608:TG458608 ADB458608:ADC458608 AMX458608:AMY458608 AWT458608:AWU458608 BGP458608:BGQ458608 BQL458608:BQM458608 CAH458608:CAI458608 CKD458608:CKE458608 CTZ458608:CUA458608 DDV458608:DDW458608 DNR458608:DNS458608 DXN458608:DXO458608 EHJ458608:EHK458608 ERF458608:ERG458608 FBB458608:FBC458608 FKX458608:FKY458608 FUT458608:FUU458608 GEP458608:GEQ458608 GOL458608:GOM458608 GYH458608:GYI458608 HID458608:HIE458608 HRZ458608:HSA458608 IBV458608:IBW458608 ILR458608:ILS458608 IVN458608:IVO458608 JFJ458608:JFK458608 JPF458608:JPG458608 JZB458608:JZC458608 KIX458608:KIY458608 KST458608:KSU458608 LCP458608:LCQ458608 LML458608:LMM458608 LWH458608:LWI458608 MGD458608:MGE458608 MPZ458608:MQA458608 MZV458608:MZW458608 NJR458608:NJS458608 NTN458608:NTO458608 ODJ458608:ODK458608 ONF458608:ONG458608 OXB458608:OXC458608 PGX458608:PGY458608 PQT458608:PQU458608 QAP458608:QAQ458608 QKL458608:QKM458608 QUH458608:QUI458608 RED458608:REE458608 RNZ458608:ROA458608 RXV458608:RXW458608 SHR458608:SHS458608 SRN458608:SRO458608 TBJ458608:TBK458608 TLF458608:TLG458608 TVB458608:TVC458608 UEX458608:UEY458608 UOT458608:UOU458608 UYP458608:UYQ458608 VIL458608:VIM458608 VSH458608:VSI458608 WCD458608:WCE458608 WLZ458608:WMA458608 WVV458608:WVW458608 N524144:O524144 JJ524144:JK524144 TF524144:TG524144 ADB524144:ADC524144 AMX524144:AMY524144 AWT524144:AWU524144 BGP524144:BGQ524144 BQL524144:BQM524144 CAH524144:CAI524144 CKD524144:CKE524144 CTZ524144:CUA524144 DDV524144:DDW524144 DNR524144:DNS524144 DXN524144:DXO524144 EHJ524144:EHK524144 ERF524144:ERG524144 FBB524144:FBC524144 FKX524144:FKY524144 FUT524144:FUU524144 GEP524144:GEQ524144 GOL524144:GOM524144 GYH524144:GYI524144 HID524144:HIE524144 HRZ524144:HSA524144 IBV524144:IBW524144 ILR524144:ILS524144 IVN524144:IVO524144 JFJ524144:JFK524144 JPF524144:JPG524144 JZB524144:JZC524144 KIX524144:KIY524144 KST524144:KSU524144 LCP524144:LCQ524144 LML524144:LMM524144 LWH524144:LWI524144 MGD524144:MGE524144 MPZ524144:MQA524144 MZV524144:MZW524144 NJR524144:NJS524144 NTN524144:NTO524144 ODJ524144:ODK524144 ONF524144:ONG524144 OXB524144:OXC524144 PGX524144:PGY524144 PQT524144:PQU524144 QAP524144:QAQ524144 QKL524144:QKM524144 QUH524144:QUI524144 RED524144:REE524144 RNZ524144:ROA524144 RXV524144:RXW524144 SHR524144:SHS524144 SRN524144:SRO524144 TBJ524144:TBK524144 TLF524144:TLG524144 TVB524144:TVC524144 UEX524144:UEY524144 UOT524144:UOU524144 UYP524144:UYQ524144 VIL524144:VIM524144 VSH524144:VSI524144 WCD524144:WCE524144 WLZ524144:WMA524144 WVV524144:WVW524144 N589680:O589680 JJ589680:JK589680 TF589680:TG589680 ADB589680:ADC589680 AMX589680:AMY589680 AWT589680:AWU589680 BGP589680:BGQ589680 BQL589680:BQM589680 CAH589680:CAI589680 CKD589680:CKE589680 CTZ589680:CUA589680 DDV589680:DDW589680 DNR589680:DNS589680 DXN589680:DXO589680 EHJ589680:EHK589680 ERF589680:ERG589680 FBB589680:FBC589680 FKX589680:FKY589680 FUT589680:FUU589680 GEP589680:GEQ589680 GOL589680:GOM589680 GYH589680:GYI589680 HID589680:HIE589680 HRZ589680:HSA589680 IBV589680:IBW589680 ILR589680:ILS589680 IVN589680:IVO589680 JFJ589680:JFK589680 JPF589680:JPG589680 JZB589680:JZC589680 KIX589680:KIY589680 KST589680:KSU589680 LCP589680:LCQ589680 LML589680:LMM589680 LWH589680:LWI589680 MGD589680:MGE589680 MPZ589680:MQA589680 MZV589680:MZW589680 NJR589680:NJS589680 NTN589680:NTO589680 ODJ589680:ODK589680 ONF589680:ONG589680 OXB589680:OXC589680 PGX589680:PGY589680 PQT589680:PQU589680 QAP589680:QAQ589680 QKL589680:QKM589680 QUH589680:QUI589680 RED589680:REE589680 RNZ589680:ROA589680 RXV589680:RXW589680 SHR589680:SHS589680 SRN589680:SRO589680 TBJ589680:TBK589680 TLF589680:TLG589680 TVB589680:TVC589680 UEX589680:UEY589680 UOT589680:UOU589680 UYP589680:UYQ589680 VIL589680:VIM589680 VSH589680:VSI589680 WCD589680:WCE589680 WLZ589680:WMA589680 WVV589680:WVW589680 N655216:O655216 JJ655216:JK655216 TF655216:TG655216 ADB655216:ADC655216 AMX655216:AMY655216 AWT655216:AWU655216 BGP655216:BGQ655216 BQL655216:BQM655216 CAH655216:CAI655216 CKD655216:CKE655216 CTZ655216:CUA655216 DDV655216:DDW655216 DNR655216:DNS655216 DXN655216:DXO655216 EHJ655216:EHK655216 ERF655216:ERG655216 FBB655216:FBC655216 FKX655216:FKY655216 FUT655216:FUU655216 GEP655216:GEQ655216 GOL655216:GOM655216 GYH655216:GYI655216 HID655216:HIE655216 HRZ655216:HSA655216 IBV655216:IBW655216 ILR655216:ILS655216 IVN655216:IVO655216 JFJ655216:JFK655216 JPF655216:JPG655216 JZB655216:JZC655216 KIX655216:KIY655216 KST655216:KSU655216 LCP655216:LCQ655216 LML655216:LMM655216 LWH655216:LWI655216 MGD655216:MGE655216 MPZ655216:MQA655216 MZV655216:MZW655216 NJR655216:NJS655216 NTN655216:NTO655216 ODJ655216:ODK655216 ONF655216:ONG655216 OXB655216:OXC655216 PGX655216:PGY655216 PQT655216:PQU655216 QAP655216:QAQ655216 QKL655216:QKM655216 QUH655216:QUI655216 RED655216:REE655216 RNZ655216:ROA655216 RXV655216:RXW655216 SHR655216:SHS655216 SRN655216:SRO655216 TBJ655216:TBK655216 TLF655216:TLG655216 TVB655216:TVC655216 UEX655216:UEY655216 UOT655216:UOU655216 UYP655216:UYQ655216 VIL655216:VIM655216 VSH655216:VSI655216 WCD655216:WCE655216 WLZ655216:WMA655216 WVV655216:WVW655216 N720752:O720752 JJ720752:JK720752 TF720752:TG720752 ADB720752:ADC720752 AMX720752:AMY720752 AWT720752:AWU720752 BGP720752:BGQ720752 BQL720752:BQM720752 CAH720752:CAI720752 CKD720752:CKE720752 CTZ720752:CUA720752 DDV720752:DDW720752 DNR720752:DNS720752 DXN720752:DXO720752 EHJ720752:EHK720752 ERF720752:ERG720752 FBB720752:FBC720752 FKX720752:FKY720752 FUT720752:FUU720752 GEP720752:GEQ720752 GOL720752:GOM720752 GYH720752:GYI720752 HID720752:HIE720752 HRZ720752:HSA720752 IBV720752:IBW720752 ILR720752:ILS720752 IVN720752:IVO720752 JFJ720752:JFK720752 JPF720752:JPG720752 JZB720752:JZC720752 KIX720752:KIY720752 KST720752:KSU720752 LCP720752:LCQ720752 LML720752:LMM720752 LWH720752:LWI720752 MGD720752:MGE720752 MPZ720752:MQA720752 MZV720752:MZW720752 NJR720752:NJS720752 NTN720752:NTO720752 ODJ720752:ODK720752 ONF720752:ONG720752 OXB720752:OXC720752 PGX720752:PGY720752 PQT720752:PQU720752 QAP720752:QAQ720752 QKL720752:QKM720752 QUH720752:QUI720752 RED720752:REE720752 RNZ720752:ROA720752 RXV720752:RXW720752 SHR720752:SHS720752 SRN720752:SRO720752 TBJ720752:TBK720752 TLF720752:TLG720752 TVB720752:TVC720752 UEX720752:UEY720752 UOT720752:UOU720752 UYP720752:UYQ720752 VIL720752:VIM720752 VSH720752:VSI720752 WCD720752:WCE720752 WLZ720752:WMA720752 WVV720752:WVW720752 N786288:O786288 JJ786288:JK786288 TF786288:TG786288 ADB786288:ADC786288 AMX786288:AMY786288 AWT786288:AWU786288 BGP786288:BGQ786288 BQL786288:BQM786288 CAH786288:CAI786288 CKD786288:CKE786288 CTZ786288:CUA786288 DDV786288:DDW786288 DNR786288:DNS786288 DXN786288:DXO786288 EHJ786288:EHK786288 ERF786288:ERG786288 FBB786288:FBC786288 FKX786288:FKY786288 FUT786288:FUU786288 GEP786288:GEQ786288 GOL786288:GOM786288 GYH786288:GYI786288 HID786288:HIE786288 HRZ786288:HSA786288 IBV786288:IBW786288 ILR786288:ILS786288 IVN786288:IVO786288 JFJ786288:JFK786288 JPF786288:JPG786288 JZB786288:JZC786288 KIX786288:KIY786288 KST786288:KSU786288 LCP786288:LCQ786288 LML786288:LMM786288 LWH786288:LWI786288 MGD786288:MGE786288 MPZ786288:MQA786288 MZV786288:MZW786288 NJR786288:NJS786288 NTN786288:NTO786288 ODJ786288:ODK786288 ONF786288:ONG786288 OXB786288:OXC786288 PGX786288:PGY786288 PQT786288:PQU786288 QAP786288:QAQ786288 QKL786288:QKM786288 QUH786288:QUI786288 RED786288:REE786288 RNZ786288:ROA786288 RXV786288:RXW786288 SHR786288:SHS786288 SRN786288:SRO786288 TBJ786288:TBK786288 TLF786288:TLG786288 TVB786288:TVC786288 UEX786288:UEY786288 UOT786288:UOU786288 UYP786288:UYQ786288 VIL786288:VIM786288 VSH786288:VSI786288 WCD786288:WCE786288 WLZ786288:WMA786288 WVV786288:WVW786288 N851824:O851824 JJ851824:JK851824 TF851824:TG851824 ADB851824:ADC851824 AMX851824:AMY851824 AWT851824:AWU851824 BGP851824:BGQ851824 BQL851824:BQM851824 CAH851824:CAI851824 CKD851824:CKE851824 CTZ851824:CUA851824 DDV851824:DDW851824 DNR851824:DNS851824 DXN851824:DXO851824 EHJ851824:EHK851824 ERF851824:ERG851824 FBB851824:FBC851824 FKX851824:FKY851824 FUT851824:FUU851824 GEP851824:GEQ851824 GOL851824:GOM851824 GYH851824:GYI851824 HID851824:HIE851824 HRZ851824:HSA851824 IBV851824:IBW851824 ILR851824:ILS851824 IVN851824:IVO851824 JFJ851824:JFK851824 JPF851824:JPG851824 JZB851824:JZC851824 KIX851824:KIY851824 KST851824:KSU851824 LCP851824:LCQ851824 LML851824:LMM851824 LWH851824:LWI851824 MGD851824:MGE851824 MPZ851824:MQA851824 MZV851824:MZW851824 NJR851824:NJS851824 NTN851824:NTO851824 ODJ851824:ODK851824 ONF851824:ONG851824 OXB851824:OXC851824 PGX851824:PGY851824 PQT851824:PQU851824 QAP851824:QAQ851824 QKL851824:QKM851824 QUH851824:QUI851824 RED851824:REE851824 RNZ851824:ROA851824 RXV851824:RXW851824 SHR851824:SHS851824 SRN851824:SRO851824 TBJ851824:TBK851824 TLF851824:TLG851824 TVB851824:TVC851824 UEX851824:UEY851824 UOT851824:UOU851824 UYP851824:UYQ851824 VIL851824:VIM851824 VSH851824:VSI851824 WCD851824:WCE851824 WLZ851824:WMA851824 WVV851824:WVW851824 N917360:O917360 JJ917360:JK917360 TF917360:TG917360 ADB917360:ADC917360 AMX917360:AMY917360 AWT917360:AWU917360 BGP917360:BGQ917360 BQL917360:BQM917360 CAH917360:CAI917360 CKD917360:CKE917360 CTZ917360:CUA917360 DDV917360:DDW917360 DNR917360:DNS917360 DXN917360:DXO917360 EHJ917360:EHK917360 ERF917360:ERG917360 FBB917360:FBC917360 FKX917360:FKY917360 FUT917360:FUU917360 GEP917360:GEQ917360 GOL917360:GOM917360 GYH917360:GYI917360 HID917360:HIE917360 HRZ917360:HSA917360 IBV917360:IBW917360 ILR917360:ILS917360 IVN917360:IVO917360 JFJ917360:JFK917360 JPF917360:JPG917360 JZB917360:JZC917360 KIX917360:KIY917360 KST917360:KSU917360 LCP917360:LCQ917360 LML917360:LMM917360 LWH917360:LWI917360 MGD917360:MGE917360 MPZ917360:MQA917360 MZV917360:MZW917360 NJR917360:NJS917360 NTN917360:NTO917360 ODJ917360:ODK917360 ONF917360:ONG917360 OXB917360:OXC917360 PGX917360:PGY917360 PQT917360:PQU917360 QAP917360:QAQ917360 QKL917360:QKM917360 QUH917360:QUI917360 RED917360:REE917360 RNZ917360:ROA917360 RXV917360:RXW917360 SHR917360:SHS917360 SRN917360:SRO917360 TBJ917360:TBK917360 TLF917360:TLG917360 TVB917360:TVC917360 UEX917360:UEY917360 UOT917360:UOU917360 UYP917360:UYQ917360 VIL917360:VIM917360 VSH917360:VSI917360 WCD917360:WCE917360 WLZ917360:WMA917360 WVV917360:WVW917360 N982896:O982896 JJ982896:JK982896 TF982896:TG982896 ADB982896:ADC982896 AMX982896:AMY982896 AWT982896:AWU982896 BGP982896:BGQ982896 BQL982896:BQM982896 CAH982896:CAI982896 CKD982896:CKE982896 CTZ982896:CUA982896 DDV982896:DDW982896 DNR982896:DNS982896 DXN982896:DXO982896 EHJ982896:EHK982896 ERF982896:ERG982896 FBB982896:FBC982896 FKX982896:FKY982896 FUT982896:FUU982896 GEP982896:GEQ982896 GOL982896:GOM982896 GYH982896:GYI982896 HID982896:HIE982896 HRZ982896:HSA982896 IBV982896:IBW982896 ILR982896:ILS982896 IVN982896:IVO982896 JFJ982896:JFK982896 JPF982896:JPG982896 JZB982896:JZC982896 KIX982896:KIY982896 KST982896:KSU982896 LCP982896:LCQ982896 LML982896:LMM982896 LWH982896:LWI982896 MGD982896:MGE982896 MPZ982896:MQA982896 MZV982896:MZW982896 NJR982896:NJS982896 NTN982896:NTO982896 ODJ982896:ODK982896 ONF982896:ONG982896 OXB982896:OXC982896 PGX982896:PGY982896 PQT982896:PQU982896 QAP982896:QAQ982896 QKL982896:QKM982896 QUH982896:QUI982896 RED982896:REE982896 RNZ982896:ROA982896 RXV982896:RXW982896 SHR982896:SHS982896 SRN982896:SRO982896 TBJ982896:TBK982896 TLF982896:TLG982896 TVB982896:TVC982896 UEX982896:UEY982896 UOT982896:UOU982896 UYP982896:UYQ982896 VIL982896:VIM982896 VSH982896:VSI982896 WCD982896:WCE982896 WLZ982896:WMA982896 WVV982896:WVW982896 AG33:AH33 KC33:KD33 TY33:TZ33 ADU33:ADV33 ANQ33:ANR33 AXM33:AXN33 BHI33:BHJ33 BRE33:BRF33 CBA33:CBB33 CKW33:CKX33 CUS33:CUT33 DEO33:DEP33 DOK33:DOL33 DYG33:DYH33 EIC33:EID33 ERY33:ERZ33 FBU33:FBV33 FLQ33:FLR33 FVM33:FVN33 GFI33:GFJ33 GPE33:GPF33 GZA33:GZB33 HIW33:HIX33 HSS33:HST33 ICO33:ICP33 IMK33:IML33 IWG33:IWH33 JGC33:JGD33 JPY33:JPZ33 JZU33:JZV33 KJQ33:KJR33 KTM33:KTN33 LDI33:LDJ33 LNE33:LNF33 LXA33:LXB33 MGW33:MGX33 MQS33:MQT33 NAO33:NAP33 NKK33:NKL33 NUG33:NUH33 OEC33:OED33 ONY33:ONZ33 OXU33:OXV33 PHQ33:PHR33 PRM33:PRN33 QBI33:QBJ33 QLE33:QLF33 QVA33:QVB33 REW33:REX33 ROS33:ROT33 RYO33:RYP33 SIK33:SIL33 SSG33:SSH33 TCC33:TCD33 TLY33:TLZ33 TVU33:TVV33 UFQ33:UFR33 UPM33:UPN33 UZI33:UZJ33 VJE33:VJF33 VTA33:VTB33 WCW33:WCX33 WMS33:WMT33 WWO33:WWP33 AG65376:AH65376 KC65376:KD65376 TY65376:TZ65376 ADU65376:ADV65376 ANQ65376:ANR65376 AXM65376:AXN65376 BHI65376:BHJ65376 BRE65376:BRF65376 CBA65376:CBB65376 CKW65376:CKX65376 CUS65376:CUT65376 DEO65376:DEP65376 DOK65376:DOL65376 DYG65376:DYH65376 EIC65376:EID65376 ERY65376:ERZ65376 FBU65376:FBV65376 FLQ65376:FLR65376 FVM65376:FVN65376 GFI65376:GFJ65376 GPE65376:GPF65376 GZA65376:GZB65376 HIW65376:HIX65376 HSS65376:HST65376 ICO65376:ICP65376 IMK65376:IML65376 IWG65376:IWH65376 JGC65376:JGD65376 JPY65376:JPZ65376 JZU65376:JZV65376 KJQ65376:KJR65376 KTM65376:KTN65376 LDI65376:LDJ65376 LNE65376:LNF65376 LXA65376:LXB65376 MGW65376:MGX65376 MQS65376:MQT65376 NAO65376:NAP65376 NKK65376:NKL65376 NUG65376:NUH65376 OEC65376:OED65376 ONY65376:ONZ65376 OXU65376:OXV65376 PHQ65376:PHR65376 PRM65376:PRN65376 QBI65376:QBJ65376 QLE65376:QLF65376 QVA65376:QVB65376 REW65376:REX65376 ROS65376:ROT65376 RYO65376:RYP65376 SIK65376:SIL65376 SSG65376:SSH65376 TCC65376:TCD65376 TLY65376:TLZ65376 TVU65376:TVV65376 UFQ65376:UFR65376 UPM65376:UPN65376 UZI65376:UZJ65376 VJE65376:VJF65376 VTA65376:VTB65376 WCW65376:WCX65376 WMS65376:WMT65376 WWO65376:WWP65376 AG130912:AH130912 KC130912:KD130912 TY130912:TZ130912 ADU130912:ADV130912 ANQ130912:ANR130912 AXM130912:AXN130912 BHI130912:BHJ130912 BRE130912:BRF130912 CBA130912:CBB130912 CKW130912:CKX130912 CUS130912:CUT130912 DEO130912:DEP130912 DOK130912:DOL130912 DYG130912:DYH130912 EIC130912:EID130912 ERY130912:ERZ130912 FBU130912:FBV130912 FLQ130912:FLR130912 FVM130912:FVN130912 GFI130912:GFJ130912 GPE130912:GPF130912 GZA130912:GZB130912 HIW130912:HIX130912 HSS130912:HST130912 ICO130912:ICP130912 IMK130912:IML130912 IWG130912:IWH130912 JGC130912:JGD130912 JPY130912:JPZ130912 JZU130912:JZV130912 KJQ130912:KJR130912 KTM130912:KTN130912 LDI130912:LDJ130912 LNE130912:LNF130912 LXA130912:LXB130912 MGW130912:MGX130912 MQS130912:MQT130912 NAO130912:NAP130912 NKK130912:NKL130912 NUG130912:NUH130912 OEC130912:OED130912 ONY130912:ONZ130912 OXU130912:OXV130912 PHQ130912:PHR130912 PRM130912:PRN130912 QBI130912:QBJ130912 QLE130912:QLF130912 QVA130912:QVB130912 REW130912:REX130912 ROS130912:ROT130912 RYO130912:RYP130912 SIK130912:SIL130912 SSG130912:SSH130912 TCC130912:TCD130912 TLY130912:TLZ130912 TVU130912:TVV130912 UFQ130912:UFR130912 UPM130912:UPN130912 UZI130912:UZJ130912 VJE130912:VJF130912 VTA130912:VTB130912 WCW130912:WCX130912 WMS130912:WMT130912 WWO130912:WWP130912 AG196448:AH196448 KC196448:KD196448 TY196448:TZ196448 ADU196448:ADV196448 ANQ196448:ANR196448 AXM196448:AXN196448 BHI196448:BHJ196448 BRE196448:BRF196448 CBA196448:CBB196448 CKW196448:CKX196448 CUS196448:CUT196448 DEO196448:DEP196448 DOK196448:DOL196448 DYG196448:DYH196448 EIC196448:EID196448 ERY196448:ERZ196448 FBU196448:FBV196448 FLQ196448:FLR196448 FVM196448:FVN196448 GFI196448:GFJ196448 GPE196448:GPF196448 GZA196448:GZB196448 HIW196448:HIX196448 HSS196448:HST196448 ICO196448:ICP196448 IMK196448:IML196448 IWG196448:IWH196448 JGC196448:JGD196448 JPY196448:JPZ196448 JZU196448:JZV196448 KJQ196448:KJR196448 KTM196448:KTN196448 LDI196448:LDJ196448 LNE196448:LNF196448 LXA196448:LXB196448 MGW196448:MGX196448 MQS196448:MQT196448 NAO196448:NAP196448 NKK196448:NKL196448 NUG196448:NUH196448 OEC196448:OED196448 ONY196448:ONZ196448 OXU196448:OXV196448 PHQ196448:PHR196448 PRM196448:PRN196448 QBI196448:QBJ196448 QLE196448:QLF196448 QVA196448:QVB196448 REW196448:REX196448 ROS196448:ROT196448 RYO196448:RYP196448 SIK196448:SIL196448 SSG196448:SSH196448 TCC196448:TCD196448 TLY196448:TLZ196448 TVU196448:TVV196448 UFQ196448:UFR196448 UPM196448:UPN196448 UZI196448:UZJ196448 VJE196448:VJF196448 VTA196448:VTB196448 WCW196448:WCX196448 WMS196448:WMT196448 WWO196448:WWP196448 AG261984:AH261984 KC261984:KD261984 TY261984:TZ261984 ADU261984:ADV261984 ANQ261984:ANR261984 AXM261984:AXN261984 BHI261984:BHJ261984 BRE261984:BRF261984 CBA261984:CBB261984 CKW261984:CKX261984 CUS261984:CUT261984 DEO261984:DEP261984 DOK261984:DOL261984 DYG261984:DYH261984 EIC261984:EID261984 ERY261984:ERZ261984 FBU261984:FBV261984 FLQ261984:FLR261984 FVM261984:FVN261984 GFI261984:GFJ261984 GPE261984:GPF261984 GZA261984:GZB261984 HIW261984:HIX261984 HSS261984:HST261984 ICO261984:ICP261984 IMK261984:IML261984 IWG261984:IWH261984 JGC261984:JGD261984 JPY261984:JPZ261984 JZU261984:JZV261984 KJQ261984:KJR261984 KTM261984:KTN261984 LDI261984:LDJ261984 LNE261984:LNF261984 LXA261984:LXB261984 MGW261984:MGX261984 MQS261984:MQT261984 NAO261984:NAP261984 NKK261984:NKL261984 NUG261984:NUH261984 OEC261984:OED261984 ONY261984:ONZ261984 OXU261984:OXV261984 PHQ261984:PHR261984 PRM261984:PRN261984 QBI261984:QBJ261984 QLE261984:QLF261984 QVA261984:QVB261984 REW261984:REX261984 ROS261984:ROT261984 RYO261984:RYP261984 SIK261984:SIL261984 SSG261984:SSH261984 TCC261984:TCD261984 TLY261984:TLZ261984 TVU261984:TVV261984 UFQ261984:UFR261984 UPM261984:UPN261984 UZI261984:UZJ261984 VJE261984:VJF261984 VTA261984:VTB261984 WCW261984:WCX261984 WMS261984:WMT261984 WWO261984:WWP261984 AG327520:AH327520 KC327520:KD327520 TY327520:TZ327520 ADU327520:ADV327520 ANQ327520:ANR327520 AXM327520:AXN327520 BHI327520:BHJ327520 BRE327520:BRF327520 CBA327520:CBB327520 CKW327520:CKX327520 CUS327520:CUT327520 DEO327520:DEP327520 DOK327520:DOL327520 DYG327520:DYH327520 EIC327520:EID327520 ERY327520:ERZ327520 FBU327520:FBV327520 FLQ327520:FLR327520 FVM327520:FVN327520 GFI327520:GFJ327520 GPE327520:GPF327520 GZA327520:GZB327520 HIW327520:HIX327520 HSS327520:HST327520 ICO327520:ICP327520 IMK327520:IML327520 IWG327520:IWH327520 JGC327520:JGD327520 JPY327520:JPZ327520 JZU327520:JZV327520 KJQ327520:KJR327520 KTM327520:KTN327520 LDI327520:LDJ327520 LNE327520:LNF327520 LXA327520:LXB327520 MGW327520:MGX327520 MQS327520:MQT327520 NAO327520:NAP327520 NKK327520:NKL327520 NUG327520:NUH327520 OEC327520:OED327520 ONY327520:ONZ327520 OXU327520:OXV327520 PHQ327520:PHR327520 PRM327520:PRN327520 QBI327520:QBJ327520 QLE327520:QLF327520 QVA327520:QVB327520 REW327520:REX327520 ROS327520:ROT327520 RYO327520:RYP327520 SIK327520:SIL327520 SSG327520:SSH327520 TCC327520:TCD327520 TLY327520:TLZ327520 TVU327520:TVV327520 UFQ327520:UFR327520 UPM327520:UPN327520 UZI327520:UZJ327520 VJE327520:VJF327520 VTA327520:VTB327520 WCW327520:WCX327520 WMS327520:WMT327520 WWO327520:WWP327520 AG393056:AH393056 KC393056:KD393056 TY393056:TZ393056 ADU393056:ADV393056 ANQ393056:ANR393056 AXM393056:AXN393056 BHI393056:BHJ393056 BRE393056:BRF393056 CBA393056:CBB393056 CKW393056:CKX393056 CUS393056:CUT393056 DEO393056:DEP393056 DOK393056:DOL393056 DYG393056:DYH393056 EIC393056:EID393056 ERY393056:ERZ393056 FBU393056:FBV393056 FLQ393056:FLR393056 FVM393056:FVN393056 GFI393056:GFJ393056 GPE393056:GPF393056 GZA393056:GZB393056 HIW393056:HIX393056 HSS393056:HST393056 ICO393056:ICP393056 IMK393056:IML393056 IWG393056:IWH393056 JGC393056:JGD393056 JPY393056:JPZ393056 JZU393056:JZV393056 KJQ393056:KJR393056 KTM393056:KTN393056 LDI393056:LDJ393056 LNE393056:LNF393056 LXA393056:LXB393056 MGW393056:MGX393056 MQS393056:MQT393056 NAO393056:NAP393056 NKK393056:NKL393056 NUG393056:NUH393056 OEC393056:OED393056 ONY393056:ONZ393056 OXU393056:OXV393056 PHQ393056:PHR393056 PRM393056:PRN393056 QBI393056:QBJ393056 QLE393056:QLF393056 QVA393056:QVB393056 REW393056:REX393056 ROS393056:ROT393056 RYO393056:RYP393056 SIK393056:SIL393056 SSG393056:SSH393056 TCC393056:TCD393056 TLY393056:TLZ393056 TVU393056:TVV393056 UFQ393056:UFR393056 UPM393056:UPN393056 UZI393056:UZJ393056 VJE393056:VJF393056 VTA393056:VTB393056 WCW393056:WCX393056 WMS393056:WMT393056 WWO393056:WWP393056 AG458592:AH458592 KC458592:KD458592 TY458592:TZ458592 ADU458592:ADV458592 ANQ458592:ANR458592 AXM458592:AXN458592 BHI458592:BHJ458592 BRE458592:BRF458592 CBA458592:CBB458592 CKW458592:CKX458592 CUS458592:CUT458592 DEO458592:DEP458592 DOK458592:DOL458592 DYG458592:DYH458592 EIC458592:EID458592 ERY458592:ERZ458592 FBU458592:FBV458592 FLQ458592:FLR458592 FVM458592:FVN458592 GFI458592:GFJ458592 GPE458592:GPF458592 GZA458592:GZB458592 HIW458592:HIX458592 HSS458592:HST458592 ICO458592:ICP458592 IMK458592:IML458592 IWG458592:IWH458592 JGC458592:JGD458592 JPY458592:JPZ458592 JZU458592:JZV458592 KJQ458592:KJR458592 KTM458592:KTN458592 LDI458592:LDJ458592 LNE458592:LNF458592 LXA458592:LXB458592 MGW458592:MGX458592 MQS458592:MQT458592 NAO458592:NAP458592 NKK458592:NKL458592 NUG458592:NUH458592 OEC458592:OED458592 ONY458592:ONZ458592 OXU458592:OXV458592 PHQ458592:PHR458592 PRM458592:PRN458592 QBI458592:QBJ458592 QLE458592:QLF458592 QVA458592:QVB458592 REW458592:REX458592 ROS458592:ROT458592 RYO458592:RYP458592 SIK458592:SIL458592 SSG458592:SSH458592 TCC458592:TCD458592 TLY458592:TLZ458592 TVU458592:TVV458592 UFQ458592:UFR458592 UPM458592:UPN458592 UZI458592:UZJ458592 VJE458592:VJF458592 VTA458592:VTB458592 WCW458592:WCX458592 WMS458592:WMT458592 WWO458592:WWP458592 AG524128:AH524128 KC524128:KD524128 TY524128:TZ524128 ADU524128:ADV524128 ANQ524128:ANR524128 AXM524128:AXN524128 BHI524128:BHJ524128 BRE524128:BRF524128 CBA524128:CBB524128 CKW524128:CKX524128 CUS524128:CUT524128 DEO524128:DEP524128 DOK524128:DOL524128 DYG524128:DYH524128 EIC524128:EID524128 ERY524128:ERZ524128 FBU524128:FBV524128 FLQ524128:FLR524128 FVM524128:FVN524128 GFI524128:GFJ524128 GPE524128:GPF524128 GZA524128:GZB524128 HIW524128:HIX524128 HSS524128:HST524128 ICO524128:ICP524128 IMK524128:IML524128 IWG524128:IWH524128 JGC524128:JGD524128 JPY524128:JPZ524128 JZU524128:JZV524128 KJQ524128:KJR524128 KTM524128:KTN524128 LDI524128:LDJ524128 LNE524128:LNF524128 LXA524128:LXB524128 MGW524128:MGX524128 MQS524128:MQT524128 NAO524128:NAP524128 NKK524128:NKL524128 NUG524128:NUH524128 OEC524128:OED524128 ONY524128:ONZ524128 OXU524128:OXV524128 PHQ524128:PHR524128 PRM524128:PRN524128 QBI524128:QBJ524128 QLE524128:QLF524128 QVA524128:QVB524128 REW524128:REX524128 ROS524128:ROT524128 RYO524128:RYP524128 SIK524128:SIL524128 SSG524128:SSH524128 TCC524128:TCD524128 TLY524128:TLZ524128 TVU524128:TVV524128 UFQ524128:UFR524128 UPM524128:UPN524128 UZI524128:UZJ524128 VJE524128:VJF524128 VTA524128:VTB524128 WCW524128:WCX524128 WMS524128:WMT524128 WWO524128:WWP524128 AG589664:AH589664 KC589664:KD589664 TY589664:TZ589664 ADU589664:ADV589664 ANQ589664:ANR589664 AXM589664:AXN589664 BHI589664:BHJ589664 BRE589664:BRF589664 CBA589664:CBB589664 CKW589664:CKX589664 CUS589664:CUT589664 DEO589664:DEP589664 DOK589664:DOL589664 DYG589664:DYH589664 EIC589664:EID589664 ERY589664:ERZ589664 FBU589664:FBV589664 FLQ589664:FLR589664 FVM589664:FVN589664 GFI589664:GFJ589664 GPE589664:GPF589664 GZA589664:GZB589664 HIW589664:HIX589664 HSS589664:HST589664 ICO589664:ICP589664 IMK589664:IML589664 IWG589664:IWH589664 JGC589664:JGD589664 JPY589664:JPZ589664 JZU589664:JZV589664 KJQ589664:KJR589664 KTM589664:KTN589664 LDI589664:LDJ589664 LNE589664:LNF589664 LXA589664:LXB589664 MGW589664:MGX589664 MQS589664:MQT589664 NAO589664:NAP589664 NKK589664:NKL589664 NUG589664:NUH589664 OEC589664:OED589664 ONY589664:ONZ589664 OXU589664:OXV589664 PHQ589664:PHR589664 PRM589664:PRN589664 QBI589664:QBJ589664 QLE589664:QLF589664 QVA589664:QVB589664 REW589664:REX589664 ROS589664:ROT589664 RYO589664:RYP589664 SIK589664:SIL589664 SSG589664:SSH589664 TCC589664:TCD589664 TLY589664:TLZ589664 TVU589664:TVV589664 UFQ589664:UFR589664 UPM589664:UPN589664 UZI589664:UZJ589664 VJE589664:VJF589664 VTA589664:VTB589664 WCW589664:WCX589664 WMS589664:WMT589664 WWO589664:WWP589664 AG655200:AH655200 KC655200:KD655200 TY655200:TZ655200 ADU655200:ADV655200 ANQ655200:ANR655200 AXM655200:AXN655200 BHI655200:BHJ655200 BRE655200:BRF655200 CBA655200:CBB655200 CKW655200:CKX655200 CUS655200:CUT655200 DEO655200:DEP655200 DOK655200:DOL655200 DYG655200:DYH655200 EIC655200:EID655200 ERY655200:ERZ655200 FBU655200:FBV655200 FLQ655200:FLR655200 FVM655200:FVN655200 GFI655200:GFJ655200 GPE655200:GPF655200 GZA655200:GZB655200 HIW655200:HIX655200 HSS655200:HST655200 ICO655200:ICP655200 IMK655200:IML655200 IWG655200:IWH655200 JGC655200:JGD655200 JPY655200:JPZ655200 JZU655200:JZV655200 KJQ655200:KJR655200 KTM655200:KTN655200 LDI655200:LDJ655200 LNE655200:LNF655200 LXA655200:LXB655200 MGW655200:MGX655200 MQS655200:MQT655200 NAO655200:NAP655200 NKK655200:NKL655200 NUG655200:NUH655200 OEC655200:OED655200 ONY655200:ONZ655200 OXU655200:OXV655200 PHQ655200:PHR655200 PRM655200:PRN655200 QBI655200:QBJ655200 QLE655200:QLF655200 QVA655200:QVB655200 REW655200:REX655200 ROS655200:ROT655200 RYO655200:RYP655200 SIK655200:SIL655200 SSG655200:SSH655200 TCC655200:TCD655200 TLY655200:TLZ655200 TVU655200:TVV655200 UFQ655200:UFR655200 UPM655200:UPN655200 UZI655200:UZJ655200 VJE655200:VJF655200 VTA655200:VTB655200 WCW655200:WCX655200 WMS655200:WMT655200 WWO655200:WWP655200 AG720736:AH720736 KC720736:KD720736 TY720736:TZ720736 ADU720736:ADV720736 ANQ720736:ANR720736 AXM720736:AXN720736 BHI720736:BHJ720736 BRE720736:BRF720736 CBA720736:CBB720736 CKW720736:CKX720736 CUS720736:CUT720736 DEO720736:DEP720736 DOK720736:DOL720736 DYG720736:DYH720736 EIC720736:EID720736 ERY720736:ERZ720736 FBU720736:FBV720736 FLQ720736:FLR720736 FVM720736:FVN720736 GFI720736:GFJ720736 GPE720736:GPF720736 GZA720736:GZB720736 HIW720736:HIX720736 HSS720736:HST720736 ICO720736:ICP720736 IMK720736:IML720736 IWG720736:IWH720736 JGC720736:JGD720736 JPY720736:JPZ720736 JZU720736:JZV720736 KJQ720736:KJR720736 KTM720736:KTN720736 LDI720736:LDJ720736 LNE720736:LNF720736 LXA720736:LXB720736 MGW720736:MGX720736 MQS720736:MQT720736 NAO720736:NAP720736 NKK720736:NKL720736 NUG720736:NUH720736 OEC720736:OED720736 ONY720736:ONZ720736 OXU720736:OXV720736 PHQ720736:PHR720736 PRM720736:PRN720736 QBI720736:QBJ720736 QLE720736:QLF720736 QVA720736:QVB720736 REW720736:REX720736 ROS720736:ROT720736 RYO720736:RYP720736 SIK720736:SIL720736 SSG720736:SSH720736 TCC720736:TCD720736 TLY720736:TLZ720736 TVU720736:TVV720736 UFQ720736:UFR720736 UPM720736:UPN720736 UZI720736:UZJ720736 VJE720736:VJF720736 VTA720736:VTB720736 WCW720736:WCX720736 WMS720736:WMT720736 WWO720736:WWP720736 AG786272:AH786272 KC786272:KD786272 TY786272:TZ786272 ADU786272:ADV786272 ANQ786272:ANR786272 AXM786272:AXN786272 BHI786272:BHJ786272 BRE786272:BRF786272 CBA786272:CBB786272 CKW786272:CKX786272 CUS786272:CUT786272 DEO786272:DEP786272 DOK786272:DOL786272 DYG786272:DYH786272 EIC786272:EID786272 ERY786272:ERZ786272 FBU786272:FBV786272 FLQ786272:FLR786272 FVM786272:FVN786272 GFI786272:GFJ786272 GPE786272:GPF786272 GZA786272:GZB786272 HIW786272:HIX786272 HSS786272:HST786272 ICO786272:ICP786272 IMK786272:IML786272 IWG786272:IWH786272 JGC786272:JGD786272 JPY786272:JPZ786272 JZU786272:JZV786272 KJQ786272:KJR786272 KTM786272:KTN786272 LDI786272:LDJ786272 LNE786272:LNF786272 LXA786272:LXB786272 MGW786272:MGX786272 MQS786272:MQT786272 NAO786272:NAP786272 NKK786272:NKL786272 NUG786272:NUH786272 OEC786272:OED786272 ONY786272:ONZ786272 OXU786272:OXV786272 PHQ786272:PHR786272 PRM786272:PRN786272 QBI786272:QBJ786272 QLE786272:QLF786272 QVA786272:QVB786272 REW786272:REX786272 ROS786272:ROT786272 RYO786272:RYP786272 SIK786272:SIL786272 SSG786272:SSH786272 TCC786272:TCD786272 TLY786272:TLZ786272 TVU786272:TVV786272 UFQ786272:UFR786272 UPM786272:UPN786272 UZI786272:UZJ786272 VJE786272:VJF786272 VTA786272:VTB786272 WCW786272:WCX786272 WMS786272:WMT786272 WWO786272:WWP786272 AG851808:AH851808 KC851808:KD851808 TY851808:TZ851808 ADU851808:ADV851808 ANQ851808:ANR851808 AXM851808:AXN851808 BHI851808:BHJ851808 BRE851808:BRF851808 CBA851808:CBB851808 CKW851808:CKX851808 CUS851808:CUT851808 DEO851808:DEP851808 DOK851808:DOL851808 DYG851808:DYH851808 EIC851808:EID851808 ERY851808:ERZ851808 FBU851808:FBV851808 FLQ851808:FLR851808 FVM851808:FVN851808 GFI851808:GFJ851808 GPE851808:GPF851808 GZA851808:GZB851808 HIW851808:HIX851808 HSS851808:HST851808 ICO851808:ICP851808 IMK851808:IML851808 IWG851808:IWH851808 JGC851808:JGD851808 JPY851808:JPZ851808 JZU851808:JZV851808 KJQ851808:KJR851808 KTM851808:KTN851808 LDI851808:LDJ851808 LNE851808:LNF851808 LXA851808:LXB851808 MGW851808:MGX851808 MQS851808:MQT851808 NAO851808:NAP851808 NKK851808:NKL851808 NUG851808:NUH851808 OEC851808:OED851808 ONY851808:ONZ851808 OXU851808:OXV851808 PHQ851808:PHR851808 PRM851808:PRN851808 QBI851808:QBJ851808 QLE851808:QLF851808 QVA851808:QVB851808 REW851808:REX851808 ROS851808:ROT851808 RYO851808:RYP851808 SIK851808:SIL851808 SSG851808:SSH851808 TCC851808:TCD851808 TLY851808:TLZ851808 TVU851808:TVV851808 UFQ851808:UFR851808 UPM851808:UPN851808 UZI851808:UZJ851808 VJE851808:VJF851808 VTA851808:VTB851808 WCW851808:WCX851808 WMS851808:WMT851808 WWO851808:WWP851808 AG917344:AH917344 KC917344:KD917344 TY917344:TZ917344 ADU917344:ADV917344 ANQ917344:ANR917344 AXM917344:AXN917344 BHI917344:BHJ917344 BRE917344:BRF917344 CBA917344:CBB917344 CKW917344:CKX917344 CUS917344:CUT917344 DEO917344:DEP917344 DOK917344:DOL917344 DYG917344:DYH917344 EIC917344:EID917344 ERY917344:ERZ917344 FBU917344:FBV917344 FLQ917344:FLR917344 FVM917344:FVN917344 GFI917344:GFJ917344 GPE917344:GPF917344 GZA917344:GZB917344 HIW917344:HIX917344 HSS917344:HST917344 ICO917344:ICP917344 IMK917344:IML917344 IWG917344:IWH917344 JGC917344:JGD917344 JPY917344:JPZ917344 JZU917344:JZV917344 KJQ917344:KJR917344 KTM917344:KTN917344 LDI917344:LDJ917344 LNE917344:LNF917344 LXA917344:LXB917344 MGW917344:MGX917344 MQS917344:MQT917344 NAO917344:NAP917344 NKK917344:NKL917344 NUG917344:NUH917344 OEC917344:OED917344 ONY917344:ONZ917344 OXU917344:OXV917344 PHQ917344:PHR917344 PRM917344:PRN917344 QBI917344:QBJ917344 QLE917344:QLF917344 QVA917344:QVB917344 REW917344:REX917344 ROS917344:ROT917344 RYO917344:RYP917344 SIK917344:SIL917344 SSG917344:SSH917344 TCC917344:TCD917344 TLY917344:TLZ917344 TVU917344:TVV917344 UFQ917344:UFR917344 UPM917344:UPN917344 UZI917344:UZJ917344 VJE917344:VJF917344 VTA917344:VTB917344 WCW917344:WCX917344 WMS917344:WMT917344 WWO917344:WWP917344 AG982880:AH982880 KC982880:KD982880 TY982880:TZ982880 ADU982880:ADV982880 ANQ982880:ANR982880 AXM982880:AXN982880 BHI982880:BHJ982880 BRE982880:BRF982880 CBA982880:CBB982880 CKW982880:CKX982880 CUS982880:CUT982880 DEO982880:DEP982880 DOK982880:DOL982880 DYG982880:DYH982880 EIC982880:EID982880 ERY982880:ERZ982880 FBU982880:FBV982880 FLQ982880:FLR982880 FVM982880:FVN982880 GFI982880:GFJ982880 GPE982880:GPF982880 GZA982880:GZB982880 HIW982880:HIX982880 HSS982880:HST982880 ICO982880:ICP982880 IMK982880:IML982880 IWG982880:IWH982880 JGC982880:JGD982880 JPY982880:JPZ982880 JZU982880:JZV982880 KJQ982880:KJR982880 KTM982880:KTN982880 LDI982880:LDJ982880 LNE982880:LNF982880 LXA982880:LXB982880 MGW982880:MGX982880 MQS982880:MQT982880 NAO982880:NAP982880 NKK982880:NKL982880 NUG982880:NUH982880 OEC982880:OED982880 ONY982880:ONZ982880 OXU982880:OXV982880 PHQ982880:PHR982880 PRM982880:PRN982880 QBI982880:QBJ982880 QLE982880:QLF982880 QVA982880:QVB982880 REW982880:REX982880 ROS982880:ROT982880 RYO982880:RYP982880 SIK982880:SIL982880 SSG982880:SSH982880 TCC982880:TCD982880 TLY982880:TLZ982880 TVU982880:TVV982880 UFQ982880:UFR982880 UPM982880:UPN982880 UZI982880:UZJ982880 VJE982880:VJF982880 VTA982880:VTB982880 WCW982880:WCX982880 WMS982880:WMT982880 WWO982880:WWP982880 N35:O35 JJ35:JK35 TF35:TG35 ADB35:ADC35 AMX35:AMY35 AWT35:AWU35 BGP35:BGQ35 BQL35:BQM35 CAH35:CAI35 CKD35:CKE35 CTZ35:CUA35 DDV35:DDW35 DNR35:DNS35 DXN35:DXO35 EHJ35:EHK35 ERF35:ERG35 FBB35:FBC35 FKX35:FKY35 FUT35:FUU35 GEP35:GEQ35 GOL35:GOM35 GYH35:GYI35 HID35:HIE35 HRZ35:HSA35 IBV35:IBW35 ILR35:ILS35 IVN35:IVO35 JFJ35:JFK35 JPF35:JPG35 JZB35:JZC35 KIX35:KIY35 KST35:KSU35 LCP35:LCQ35 LML35:LMM35 LWH35:LWI35 MGD35:MGE35 MPZ35:MQA35 MZV35:MZW35 NJR35:NJS35 NTN35:NTO35 ODJ35:ODK35 ONF35:ONG35 OXB35:OXC35 PGX35:PGY35 PQT35:PQU35 QAP35:QAQ35 QKL35:QKM35 QUH35:QUI35 RED35:REE35 RNZ35:ROA35 RXV35:RXW35 SHR35:SHS35 SRN35:SRO35 TBJ35:TBK35 TLF35:TLG35 TVB35:TVC35 UEX35:UEY35 UOT35:UOU35 UYP35:UYQ35 VIL35:VIM35 VSH35:VSI35 WCD35:WCE35 WLZ35:WMA35 WVV35:WVW35 N65378:O65378 JJ65378:JK65378 TF65378:TG65378 ADB65378:ADC65378 AMX65378:AMY65378 AWT65378:AWU65378 BGP65378:BGQ65378 BQL65378:BQM65378 CAH65378:CAI65378 CKD65378:CKE65378 CTZ65378:CUA65378 DDV65378:DDW65378 DNR65378:DNS65378 DXN65378:DXO65378 EHJ65378:EHK65378 ERF65378:ERG65378 FBB65378:FBC65378 FKX65378:FKY65378 FUT65378:FUU65378 GEP65378:GEQ65378 GOL65378:GOM65378 GYH65378:GYI65378 HID65378:HIE65378 HRZ65378:HSA65378 IBV65378:IBW65378 ILR65378:ILS65378 IVN65378:IVO65378 JFJ65378:JFK65378 JPF65378:JPG65378 JZB65378:JZC65378 KIX65378:KIY65378 KST65378:KSU65378 LCP65378:LCQ65378 LML65378:LMM65378 LWH65378:LWI65378 MGD65378:MGE65378 MPZ65378:MQA65378 MZV65378:MZW65378 NJR65378:NJS65378 NTN65378:NTO65378 ODJ65378:ODK65378 ONF65378:ONG65378 OXB65378:OXC65378 PGX65378:PGY65378 PQT65378:PQU65378 QAP65378:QAQ65378 QKL65378:QKM65378 QUH65378:QUI65378 RED65378:REE65378 RNZ65378:ROA65378 RXV65378:RXW65378 SHR65378:SHS65378 SRN65378:SRO65378 TBJ65378:TBK65378 TLF65378:TLG65378 TVB65378:TVC65378 UEX65378:UEY65378 UOT65378:UOU65378 UYP65378:UYQ65378 VIL65378:VIM65378 VSH65378:VSI65378 WCD65378:WCE65378 WLZ65378:WMA65378 WVV65378:WVW65378 N130914:O130914 JJ130914:JK130914 TF130914:TG130914 ADB130914:ADC130914 AMX130914:AMY130914 AWT130914:AWU130914 BGP130914:BGQ130914 BQL130914:BQM130914 CAH130914:CAI130914 CKD130914:CKE130914 CTZ130914:CUA130914 DDV130914:DDW130914 DNR130914:DNS130914 DXN130914:DXO130914 EHJ130914:EHK130914 ERF130914:ERG130914 FBB130914:FBC130914 FKX130914:FKY130914 FUT130914:FUU130914 GEP130914:GEQ130914 GOL130914:GOM130914 GYH130914:GYI130914 HID130914:HIE130914 HRZ130914:HSA130914 IBV130914:IBW130914 ILR130914:ILS130914 IVN130914:IVO130914 JFJ130914:JFK130914 JPF130914:JPG130914 JZB130914:JZC130914 KIX130914:KIY130914 KST130914:KSU130914 LCP130914:LCQ130914 LML130914:LMM130914 LWH130914:LWI130914 MGD130914:MGE130914 MPZ130914:MQA130914 MZV130914:MZW130914 NJR130914:NJS130914 NTN130914:NTO130914 ODJ130914:ODK130914 ONF130914:ONG130914 OXB130914:OXC130914 PGX130914:PGY130914 PQT130914:PQU130914 QAP130914:QAQ130914 QKL130914:QKM130914 QUH130914:QUI130914 RED130914:REE130914 RNZ130914:ROA130914 RXV130914:RXW130914 SHR130914:SHS130914 SRN130914:SRO130914 TBJ130914:TBK130914 TLF130914:TLG130914 TVB130914:TVC130914 UEX130914:UEY130914 UOT130914:UOU130914 UYP130914:UYQ130914 VIL130914:VIM130914 VSH130914:VSI130914 WCD130914:WCE130914 WLZ130914:WMA130914 WVV130914:WVW130914 N196450:O196450 JJ196450:JK196450 TF196450:TG196450 ADB196450:ADC196450 AMX196450:AMY196450 AWT196450:AWU196450 BGP196450:BGQ196450 BQL196450:BQM196450 CAH196450:CAI196450 CKD196450:CKE196450 CTZ196450:CUA196450 DDV196450:DDW196450 DNR196450:DNS196450 DXN196450:DXO196450 EHJ196450:EHK196450 ERF196450:ERG196450 FBB196450:FBC196450 FKX196450:FKY196450 FUT196450:FUU196450 GEP196450:GEQ196450 GOL196450:GOM196450 GYH196450:GYI196450 HID196450:HIE196450 HRZ196450:HSA196450 IBV196450:IBW196450 ILR196450:ILS196450 IVN196450:IVO196450 JFJ196450:JFK196450 JPF196450:JPG196450 JZB196450:JZC196450 KIX196450:KIY196450 KST196450:KSU196450 LCP196450:LCQ196450 LML196450:LMM196450 LWH196450:LWI196450 MGD196450:MGE196450 MPZ196450:MQA196450 MZV196450:MZW196450 NJR196450:NJS196450 NTN196450:NTO196450 ODJ196450:ODK196450 ONF196450:ONG196450 OXB196450:OXC196450 PGX196450:PGY196450 PQT196450:PQU196450 QAP196450:QAQ196450 QKL196450:QKM196450 QUH196450:QUI196450 RED196450:REE196450 RNZ196450:ROA196450 RXV196450:RXW196450 SHR196450:SHS196450 SRN196450:SRO196450 TBJ196450:TBK196450 TLF196450:TLG196450 TVB196450:TVC196450 UEX196450:UEY196450 UOT196450:UOU196450 UYP196450:UYQ196450 VIL196450:VIM196450 VSH196450:VSI196450 WCD196450:WCE196450 WLZ196450:WMA196450 WVV196450:WVW196450 N261986:O261986 JJ261986:JK261986 TF261986:TG261986 ADB261986:ADC261986 AMX261986:AMY261986 AWT261986:AWU261986 BGP261986:BGQ261986 BQL261986:BQM261986 CAH261986:CAI261986 CKD261986:CKE261986 CTZ261986:CUA261986 DDV261986:DDW261986 DNR261986:DNS261986 DXN261986:DXO261986 EHJ261986:EHK261986 ERF261986:ERG261986 FBB261986:FBC261986 FKX261986:FKY261986 FUT261986:FUU261986 GEP261986:GEQ261986 GOL261986:GOM261986 GYH261986:GYI261986 HID261986:HIE261986 HRZ261986:HSA261986 IBV261986:IBW261986 ILR261986:ILS261986 IVN261986:IVO261986 JFJ261986:JFK261986 JPF261986:JPG261986 JZB261986:JZC261986 KIX261986:KIY261986 KST261986:KSU261986 LCP261986:LCQ261986 LML261986:LMM261986 LWH261986:LWI261986 MGD261986:MGE261986 MPZ261986:MQA261986 MZV261986:MZW261986 NJR261986:NJS261986 NTN261986:NTO261986 ODJ261986:ODK261986 ONF261986:ONG261986 OXB261986:OXC261986 PGX261986:PGY261986 PQT261986:PQU261986 QAP261986:QAQ261986 QKL261986:QKM261986 QUH261986:QUI261986 RED261986:REE261986 RNZ261986:ROA261986 RXV261986:RXW261986 SHR261986:SHS261986 SRN261986:SRO261986 TBJ261986:TBK261986 TLF261986:TLG261986 TVB261986:TVC261986 UEX261986:UEY261986 UOT261986:UOU261986 UYP261986:UYQ261986 VIL261986:VIM261986 VSH261986:VSI261986 WCD261986:WCE261986 WLZ261986:WMA261986 WVV261986:WVW261986 N327522:O327522 JJ327522:JK327522 TF327522:TG327522 ADB327522:ADC327522 AMX327522:AMY327522 AWT327522:AWU327522 BGP327522:BGQ327522 BQL327522:BQM327522 CAH327522:CAI327522 CKD327522:CKE327522 CTZ327522:CUA327522 DDV327522:DDW327522 DNR327522:DNS327522 DXN327522:DXO327522 EHJ327522:EHK327522 ERF327522:ERG327522 FBB327522:FBC327522 FKX327522:FKY327522 FUT327522:FUU327522 GEP327522:GEQ327522 GOL327522:GOM327522 GYH327522:GYI327522 HID327522:HIE327522 HRZ327522:HSA327522 IBV327522:IBW327522 ILR327522:ILS327522 IVN327522:IVO327522 JFJ327522:JFK327522 JPF327522:JPG327522 JZB327522:JZC327522 KIX327522:KIY327522 KST327522:KSU327522 LCP327522:LCQ327522 LML327522:LMM327522 LWH327522:LWI327522 MGD327522:MGE327522 MPZ327522:MQA327522 MZV327522:MZW327522 NJR327522:NJS327522 NTN327522:NTO327522 ODJ327522:ODK327522 ONF327522:ONG327522 OXB327522:OXC327522 PGX327522:PGY327522 PQT327522:PQU327522 QAP327522:QAQ327522 QKL327522:QKM327522 QUH327522:QUI327522 RED327522:REE327522 RNZ327522:ROA327522 RXV327522:RXW327522 SHR327522:SHS327522 SRN327522:SRO327522 TBJ327522:TBK327522 TLF327522:TLG327522 TVB327522:TVC327522 UEX327522:UEY327522 UOT327522:UOU327522 UYP327522:UYQ327522 VIL327522:VIM327522 VSH327522:VSI327522 WCD327522:WCE327522 WLZ327522:WMA327522 WVV327522:WVW327522 N393058:O393058 JJ393058:JK393058 TF393058:TG393058 ADB393058:ADC393058 AMX393058:AMY393058 AWT393058:AWU393058 BGP393058:BGQ393058 BQL393058:BQM393058 CAH393058:CAI393058 CKD393058:CKE393058 CTZ393058:CUA393058 DDV393058:DDW393058 DNR393058:DNS393058 DXN393058:DXO393058 EHJ393058:EHK393058 ERF393058:ERG393058 FBB393058:FBC393058 FKX393058:FKY393058 FUT393058:FUU393058 GEP393058:GEQ393058 GOL393058:GOM393058 GYH393058:GYI393058 HID393058:HIE393058 HRZ393058:HSA393058 IBV393058:IBW393058 ILR393058:ILS393058 IVN393058:IVO393058 JFJ393058:JFK393058 JPF393058:JPG393058 JZB393058:JZC393058 KIX393058:KIY393058 KST393058:KSU393058 LCP393058:LCQ393058 LML393058:LMM393058 LWH393058:LWI393058 MGD393058:MGE393058 MPZ393058:MQA393058 MZV393058:MZW393058 NJR393058:NJS393058 NTN393058:NTO393058 ODJ393058:ODK393058 ONF393058:ONG393058 OXB393058:OXC393058 PGX393058:PGY393058 PQT393058:PQU393058 QAP393058:QAQ393058 QKL393058:QKM393058 QUH393058:QUI393058 RED393058:REE393058 RNZ393058:ROA393058 RXV393058:RXW393058 SHR393058:SHS393058 SRN393058:SRO393058 TBJ393058:TBK393058 TLF393058:TLG393058 TVB393058:TVC393058 UEX393058:UEY393058 UOT393058:UOU393058 UYP393058:UYQ393058 VIL393058:VIM393058 VSH393058:VSI393058 WCD393058:WCE393058 WLZ393058:WMA393058 WVV393058:WVW393058 N458594:O458594 JJ458594:JK458594 TF458594:TG458594 ADB458594:ADC458594 AMX458594:AMY458594 AWT458594:AWU458594 BGP458594:BGQ458594 BQL458594:BQM458594 CAH458594:CAI458594 CKD458594:CKE458594 CTZ458594:CUA458594 DDV458594:DDW458594 DNR458594:DNS458594 DXN458594:DXO458594 EHJ458594:EHK458594 ERF458594:ERG458594 FBB458594:FBC458594 FKX458594:FKY458594 FUT458594:FUU458594 GEP458594:GEQ458594 GOL458594:GOM458594 GYH458594:GYI458594 HID458594:HIE458594 HRZ458594:HSA458594 IBV458594:IBW458594 ILR458594:ILS458594 IVN458594:IVO458594 JFJ458594:JFK458594 JPF458594:JPG458594 JZB458594:JZC458594 KIX458594:KIY458594 KST458594:KSU458594 LCP458594:LCQ458594 LML458594:LMM458594 LWH458594:LWI458594 MGD458594:MGE458594 MPZ458594:MQA458594 MZV458594:MZW458594 NJR458594:NJS458594 NTN458594:NTO458594 ODJ458594:ODK458594 ONF458594:ONG458594 OXB458594:OXC458594 PGX458594:PGY458594 PQT458594:PQU458594 QAP458594:QAQ458594 QKL458594:QKM458594 QUH458594:QUI458594 RED458594:REE458594 RNZ458594:ROA458594 RXV458594:RXW458594 SHR458594:SHS458594 SRN458594:SRO458594 TBJ458594:TBK458594 TLF458594:TLG458594 TVB458594:TVC458594 UEX458594:UEY458594 UOT458594:UOU458594 UYP458594:UYQ458594 VIL458594:VIM458594 VSH458594:VSI458594 WCD458594:WCE458594 WLZ458594:WMA458594 WVV458594:WVW458594 N524130:O524130 JJ524130:JK524130 TF524130:TG524130 ADB524130:ADC524130 AMX524130:AMY524130 AWT524130:AWU524130 BGP524130:BGQ524130 BQL524130:BQM524130 CAH524130:CAI524130 CKD524130:CKE524130 CTZ524130:CUA524130 DDV524130:DDW524130 DNR524130:DNS524130 DXN524130:DXO524130 EHJ524130:EHK524130 ERF524130:ERG524130 FBB524130:FBC524130 FKX524130:FKY524130 FUT524130:FUU524130 GEP524130:GEQ524130 GOL524130:GOM524130 GYH524130:GYI524130 HID524130:HIE524130 HRZ524130:HSA524130 IBV524130:IBW524130 ILR524130:ILS524130 IVN524130:IVO524130 JFJ524130:JFK524130 JPF524130:JPG524130 JZB524130:JZC524130 KIX524130:KIY524130 KST524130:KSU524130 LCP524130:LCQ524130 LML524130:LMM524130 LWH524130:LWI524130 MGD524130:MGE524130 MPZ524130:MQA524130 MZV524130:MZW524130 NJR524130:NJS524130 NTN524130:NTO524130 ODJ524130:ODK524130 ONF524130:ONG524130 OXB524130:OXC524130 PGX524130:PGY524130 PQT524130:PQU524130 QAP524130:QAQ524130 QKL524130:QKM524130 QUH524130:QUI524130 RED524130:REE524130 RNZ524130:ROA524130 RXV524130:RXW524130 SHR524130:SHS524130 SRN524130:SRO524130 TBJ524130:TBK524130 TLF524130:TLG524130 TVB524130:TVC524130 UEX524130:UEY524130 UOT524130:UOU524130 UYP524130:UYQ524130 VIL524130:VIM524130 VSH524130:VSI524130 WCD524130:WCE524130 WLZ524130:WMA524130 WVV524130:WVW524130 N589666:O589666 JJ589666:JK589666 TF589666:TG589666 ADB589666:ADC589666 AMX589666:AMY589666 AWT589666:AWU589666 BGP589666:BGQ589666 BQL589666:BQM589666 CAH589666:CAI589666 CKD589666:CKE589666 CTZ589666:CUA589666 DDV589666:DDW589666 DNR589666:DNS589666 DXN589666:DXO589666 EHJ589666:EHK589666 ERF589666:ERG589666 FBB589666:FBC589666 FKX589666:FKY589666 FUT589666:FUU589666 GEP589666:GEQ589666 GOL589666:GOM589666 GYH589666:GYI589666 HID589666:HIE589666 HRZ589666:HSA589666 IBV589666:IBW589666 ILR589666:ILS589666 IVN589666:IVO589666 JFJ589666:JFK589666 JPF589666:JPG589666 JZB589666:JZC589666 KIX589666:KIY589666 KST589666:KSU589666 LCP589666:LCQ589666 LML589666:LMM589666 LWH589666:LWI589666 MGD589666:MGE589666 MPZ589666:MQA589666 MZV589666:MZW589666 NJR589666:NJS589666 NTN589666:NTO589666 ODJ589666:ODK589666 ONF589666:ONG589666 OXB589666:OXC589666 PGX589666:PGY589666 PQT589666:PQU589666 QAP589666:QAQ589666 QKL589666:QKM589666 QUH589666:QUI589666 RED589666:REE589666 RNZ589666:ROA589666 RXV589666:RXW589666 SHR589666:SHS589666 SRN589666:SRO589666 TBJ589666:TBK589666 TLF589666:TLG589666 TVB589666:TVC589666 UEX589666:UEY589666 UOT589666:UOU589666 UYP589666:UYQ589666 VIL589666:VIM589666 VSH589666:VSI589666 WCD589666:WCE589666 WLZ589666:WMA589666 WVV589666:WVW589666 N655202:O655202 JJ655202:JK655202 TF655202:TG655202 ADB655202:ADC655202 AMX655202:AMY655202 AWT655202:AWU655202 BGP655202:BGQ655202 BQL655202:BQM655202 CAH655202:CAI655202 CKD655202:CKE655202 CTZ655202:CUA655202 DDV655202:DDW655202 DNR655202:DNS655202 DXN655202:DXO655202 EHJ655202:EHK655202 ERF655202:ERG655202 FBB655202:FBC655202 FKX655202:FKY655202 FUT655202:FUU655202 GEP655202:GEQ655202 GOL655202:GOM655202 GYH655202:GYI655202 HID655202:HIE655202 HRZ655202:HSA655202 IBV655202:IBW655202 ILR655202:ILS655202 IVN655202:IVO655202 JFJ655202:JFK655202 JPF655202:JPG655202 JZB655202:JZC655202 KIX655202:KIY655202 KST655202:KSU655202 LCP655202:LCQ655202 LML655202:LMM655202 LWH655202:LWI655202 MGD655202:MGE655202 MPZ655202:MQA655202 MZV655202:MZW655202 NJR655202:NJS655202 NTN655202:NTO655202 ODJ655202:ODK655202 ONF655202:ONG655202 OXB655202:OXC655202 PGX655202:PGY655202 PQT655202:PQU655202 QAP655202:QAQ655202 QKL655202:QKM655202 QUH655202:QUI655202 RED655202:REE655202 RNZ655202:ROA655202 RXV655202:RXW655202 SHR655202:SHS655202 SRN655202:SRO655202 TBJ655202:TBK655202 TLF655202:TLG655202 TVB655202:TVC655202 UEX655202:UEY655202 UOT655202:UOU655202 UYP655202:UYQ655202 VIL655202:VIM655202 VSH655202:VSI655202 WCD655202:WCE655202 WLZ655202:WMA655202 WVV655202:WVW655202 N720738:O720738 JJ720738:JK720738 TF720738:TG720738 ADB720738:ADC720738 AMX720738:AMY720738 AWT720738:AWU720738 BGP720738:BGQ720738 BQL720738:BQM720738 CAH720738:CAI720738 CKD720738:CKE720738 CTZ720738:CUA720738 DDV720738:DDW720738 DNR720738:DNS720738 DXN720738:DXO720738 EHJ720738:EHK720738 ERF720738:ERG720738 FBB720738:FBC720738 FKX720738:FKY720738 FUT720738:FUU720738 GEP720738:GEQ720738 GOL720738:GOM720738 GYH720738:GYI720738 HID720738:HIE720738 HRZ720738:HSA720738 IBV720738:IBW720738 ILR720738:ILS720738 IVN720738:IVO720738 JFJ720738:JFK720738 JPF720738:JPG720738 JZB720738:JZC720738 KIX720738:KIY720738 KST720738:KSU720738 LCP720738:LCQ720738 LML720738:LMM720738 LWH720738:LWI720738 MGD720738:MGE720738 MPZ720738:MQA720738 MZV720738:MZW720738 NJR720738:NJS720738 NTN720738:NTO720738 ODJ720738:ODK720738 ONF720738:ONG720738 OXB720738:OXC720738 PGX720738:PGY720738 PQT720738:PQU720738 QAP720738:QAQ720738 QKL720738:QKM720738 QUH720738:QUI720738 RED720738:REE720738 RNZ720738:ROA720738 RXV720738:RXW720738 SHR720738:SHS720738 SRN720738:SRO720738 TBJ720738:TBK720738 TLF720738:TLG720738 TVB720738:TVC720738 UEX720738:UEY720738 UOT720738:UOU720738 UYP720738:UYQ720738 VIL720738:VIM720738 VSH720738:VSI720738 WCD720738:WCE720738 WLZ720738:WMA720738 WVV720738:WVW720738 N786274:O786274 JJ786274:JK786274 TF786274:TG786274 ADB786274:ADC786274 AMX786274:AMY786274 AWT786274:AWU786274 BGP786274:BGQ786274 BQL786274:BQM786274 CAH786274:CAI786274 CKD786274:CKE786274 CTZ786274:CUA786274 DDV786274:DDW786274 DNR786274:DNS786274 DXN786274:DXO786274 EHJ786274:EHK786274 ERF786274:ERG786274 FBB786274:FBC786274 FKX786274:FKY786274 FUT786274:FUU786274 GEP786274:GEQ786274 GOL786274:GOM786274 GYH786274:GYI786274 HID786274:HIE786274 HRZ786274:HSA786274 IBV786274:IBW786274 ILR786274:ILS786274 IVN786274:IVO786274 JFJ786274:JFK786274 JPF786274:JPG786274 JZB786274:JZC786274 KIX786274:KIY786274 KST786274:KSU786274 LCP786274:LCQ786274 LML786274:LMM786274 LWH786274:LWI786274 MGD786274:MGE786274 MPZ786274:MQA786274 MZV786274:MZW786274 NJR786274:NJS786274 NTN786274:NTO786274 ODJ786274:ODK786274 ONF786274:ONG786274 OXB786274:OXC786274 PGX786274:PGY786274 PQT786274:PQU786274 QAP786274:QAQ786274 QKL786274:QKM786274 QUH786274:QUI786274 RED786274:REE786274 RNZ786274:ROA786274 RXV786274:RXW786274 SHR786274:SHS786274 SRN786274:SRO786274 TBJ786274:TBK786274 TLF786274:TLG786274 TVB786274:TVC786274 UEX786274:UEY786274 UOT786274:UOU786274 UYP786274:UYQ786274 VIL786274:VIM786274 VSH786274:VSI786274 WCD786274:WCE786274 WLZ786274:WMA786274 WVV786274:WVW786274 N851810:O851810 JJ851810:JK851810 TF851810:TG851810 ADB851810:ADC851810 AMX851810:AMY851810 AWT851810:AWU851810 BGP851810:BGQ851810 BQL851810:BQM851810 CAH851810:CAI851810 CKD851810:CKE851810 CTZ851810:CUA851810 DDV851810:DDW851810 DNR851810:DNS851810 DXN851810:DXO851810 EHJ851810:EHK851810 ERF851810:ERG851810 FBB851810:FBC851810 FKX851810:FKY851810 FUT851810:FUU851810 GEP851810:GEQ851810 GOL851810:GOM851810 GYH851810:GYI851810 HID851810:HIE851810 HRZ851810:HSA851810 IBV851810:IBW851810 ILR851810:ILS851810 IVN851810:IVO851810 JFJ851810:JFK851810 JPF851810:JPG851810 JZB851810:JZC851810 KIX851810:KIY851810 KST851810:KSU851810 LCP851810:LCQ851810 LML851810:LMM851810 LWH851810:LWI851810 MGD851810:MGE851810 MPZ851810:MQA851810 MZV851810:MZW851810 NJR851810:NJS851810 NTN851810:NTO851810 ODJ851810:ODK851810 ONF851810:ONG851810 OXB851810:OXC851810 PGX851810:PGY851810 PQT851810:PQU851810 QAP851810:QAQ851810 QKL851810:QKM851810 QUH851810:QUI851810 RED851810:REE851810 RNZ851810:ROA851810 RXV851810:RXW851810 SHR851810:SHS851810 SRN851810:SRO851810 TBJ851810:TBK851810 TLF851810:TLG851810 TVB851810:TVC851810 UEX851810:UEY851810 UOT851810:UOU851810 UYP851810:UYQ851810 VIL851810:VIM851810 VSH851810:VSI851810 WCD851810:WCE851810 WLZ851810:WMA851810 WVV851810:WVW851810 N917346:O917346 JJ917346:JK917346 TF917346:TG917346 ADB917346:ADC917346 AMX917346:AMY917346 AWT917346:AWU917346 BGP917346:BGQ917346 BQL917346:BQM917346 CAH917346:CAI917346 CKD917346:CKE917346 CTZ917346:CUA917346 DDV917346:DDW917346 DNR917346:DNS917346 DXN917346:DXO917346 EHJ917346:EHK917346 ERF917346:ERG917346 FBB917346:FBC917346 FKX917346:FKY917346 FUT917346:FUU917346 GEP917346:GEQ917346 GOL917346:GOM917346 GYH917346:GYI917346 HID917346:HIE917346 HRZ917346:HSA917346 IBV917346:IBW917346 ILR917346:ILS917346 IVN917346:IVO917346 JFJ917346:JFK917346 JPF917346:JPG917346 JZB917346:JZC917346 KIX917346:KIY917346 KST917346:KSU917346 LCP917346:LCQ917346 LML917346:LMM917346 LWH917346:LWI917346 MGD917346:MGE917346 MPZ917346:MQA917346 MZV917346:MZW917346 NJR917346:NJS917346 NTN917346:NTO917346 ODJ917346:ODK917346 ONF917346:ONG917346 OXB917346:OXC917346 PGX917346:PGY917346 PQT917346:PQU917346 QAP917346:QAQ917346 QKL917346:QKM917346 QUH917346:QUI917346 RED917346:REE917346 RNZ917346:ROA917346 RXV917346:RXW917346 SHR917346:SHS917346 SRN917346:SRO917346 TBJ917346:TBK917346 TLF917346:TLG917346 TVB917346:TVC917346 UEX917346:UEY917346 UOT917346:UOU917346 UYP917346:UYQ917346 VIL917346:VIM917346 VSH917346:VSI917346 WCD917346:WCE917346 WLZ917346:WMA917346 WVV917346:WVW917346 N982882:O982882 JJ982882:JK982882 TF982882:TG982882 ADB982882:ADC982882 AMX982882:AMY982882 AWT982882:AWU982882 BGP982882:BGQ982882 BQL982882:BQM982882 CAH982882:CAI982882 CKD982882:CKE982882 CTZ982882:CUA982882 DDV982882:DDW982882 DNR982882:DNS982882 DXN982882:DXO982882 EHJ982882:EHK982882 ERF982882:ERG982882 FBB982882:FBC982882 FKX982882:FKY982882 FUT982882:FUU982882 GEP982882:GEQ982882 GOL982882:GOM982882 GYH982882:GYI982882 HID982882:HIE982882 HRZ982882:HSA982882 IBV982882:IBW982882 ILR982882:ILS982882 IVN982882:IVO982882 JFJ982882:JFK982882 JPF982882:JPG982882 JZB982882:JZC982882 KIX982882:KIY982882 KST982882:KSU982882 LCP982882:LCQ982882 LML982882:LMM982882 LWH982882:LWI982882 MGD982882:MGE982882 MPZ982882:MQA982882 MZV982882:MZW982882 NJR982882:NJS982882 NTN982882:NTO982882 ODJ982882:ODK982882 ONF982882:ONG982882 OXB982882:OXC982882 PGX982882:PGY982882 PQT982882:PQU982882 QAP982882:QAQ982882 QKL982882:QKM982882 QUH982882:QUI982882 RED982882:REE982882 RNZ982882:ROA982882 RXV982882:RXW982882 SHR982882:SHS982882 SRN982882:SRO982882 TBJ982882:TBK982882 TLF982882:TLG982882 TVB982882:TVC982882 UEX982882:UEY982882 UOT982882:UOU982882 UYP982882:UYQ982882 VIL982882:VIM982882 VSH982882:VSI982882 WCD982882:WCE982882 WLZ982882:WMA982882 WVV982882:WVW982882 N41:O41 N65400:O65400 JJ65400:JK65400 TF65400:TG65400 ADB65400:ADC65400 AMX65400:AMY65400 AWT65400:AWU65400 BGP65400:BGQ65400 BQL65400:BQM65400 CAH65400:CAI65400 CKD65400:CKE65400 CTZ65400:CUA65400 DDV65400:DDW65400 DNR65400:DNS65400 DXN65400:DXO65400 EHJ65400:EHK65400 ERF65400:ERG65400 FBB65400:FBC65400 FKX65400:FKY65400 FUT65400:FUU65400 GEP65400:GEQ65400 GOL65400:GOM65400 GYH65400:GYI65400 HID65400:HIE65400 HRZ65400:HSA65400 IBV65400:IBW65400 ILR65400:ILS65400 IVN65400:IVO65400 JFJ65400:JFK65400 JPF65400:JPG65400 JZB65400:JZC65400 KIX65400:KIY65400 KST65400:KSU65400 LCP65400:LCQ65400 LML65400:LMM65400 LWH65400:LWI65400 MGD65400:MGE65400 MPZ65400:MQA65400 MZV65400:MZW65400 NJR65400:NJS65400 NTN65400:NTO65400 ODJ65400:ODK65400 ONF65400:ONG65400 OXB65400:OXC65400 PGX65400:PGY65400 PQT65400:PQU65400 QAP65400:QAQ65400 QKL65400:QKM65400 QUH65400:QUI65400 RED65400:REE65400 RNZ65400:ROA65400 RXV65400:RXW65400 SHR65400:SHS65400 SRN65400:SRO65400 TBJ65400:TBK65400 TLF65400:TLG65400 TVB65400:TVC65400 UEX65400:UEY65400 UOT65400:UOU65400 UYP65400:UYQ65400 VIL65400:VIM65400 VSH65400:VSI65400 WCD65400:WCE65400 WLZ65400:WMA65400 WVV65400:WVW65400 N130936:O130936 JJ130936:JK130936 TF130936:TG130936 ADB130936:ADC130936 AMX130936:AMY130936 AWT130936:AWU130936 BGP130936:BGQ130936 BQL130936:BQM130936 CAH130936:CAI130936 CKD130936:CKE130936 CTZ130936:CUA130936 DDV130936:DDW130936 DNR130936:DNS130936 DXN130936:DXO130936 EHJ130936:EHK130936 ERF130936:ERG130936 FBB130936:FBC130936 FKX130936:FKY130936 FUT130936:FUU130936 GEP130936:GEQ130936 GOL130936:GOM130936 GYH130936:GYI130936 HID130936:HIE130936 HRZ130936:HSA130936 IBV130936:IBW130936 ILR130936:ILS130936 IVN130936:IVO130936 JFJ130936:JFK130936 JPF130936:JPG130936 JZB130936:JZC130936 KIX130936:KIY130936 KST130936:KSU130936 LCP130936:LCQ130936 LML130936:LMM130936 LWH130936:LWI130936 MGD130936:MGE130936 MPZ130936:MQA130936 MZV130936:MZW130936 NJR130936:NJS130936 NTN130936:NTO130936 ODJ130936:ODK130936 ONF130936:ONG130936 OXB130936:OXC130936 PGX130936:PGY130936 PQT130936:PQU130936 QAP130936:QAQ130936 QKL130936:QKM130936 QUH130936:QUI130936 RED130936:REE130936 RNZ130936:ROA130936 RXV130936:RXW130936 SHR130936:SHS130936 SRN130936:SRO130936 TBJ130936:TBK130936 TLF130936:TLG130936 TVB130936:TVC130936 UEX130936:UEY130936 UOT130936:UOU130936 UYP130936:UYQ130936 VIL130936:VIM130936 VSH130936:VSI130936 WCD130936:WCE130936 WLZ130936:WMA130936 WVV130936:WVW130936 N196472:O196472 JJ196472:JK196472 TF196472:TG196472 ADB196472:ADC196472 AMX196472:AMY196472 AWT196472:AWU196472 BGP196472:BGQ196472 BQL196472:BQM196472 CAH196472:CAI196472 CKD196472:CKE196472 CTZ196472:CUA196472 DDV196472:DDW196472 DNR196472:DNS196472 DXN196472:DXO196472 EHJ196472:EHK196472 ERF196472:ERG196472 FBB196472:FBC196472 FKX196472:FKY196472 FUT196472:FUU196472 GEP196472:GEQ196472 GOL196472:GOM196472 GYH196472:GYI196472 HID196472:HIE196472 HRZ196472:HSA196472 IBV196472:IBW196472 ILR196472:ILS196472 IVN196472:IVO196472 JFJ196472:JFK196472 JPF196472:JPG196472 JZB196472:JZC196472 KIX196472:KIY196472 KST196472:KSU196472 LCP196472:LCQ196472 LML196472:LMM196472 LWH196472:LWI196472 MGD196472:MGE196472 MPZ196472:MQA196472 MZV196472:MZW196472 NJR196472:NJS196472 NTN196472:NTO196472 ODJ196472:ODK196472 ONF196472:ONG196472 OXB196472:OXC196472 PGX196472:PGY196472 PQT196472:PQU196472 QAP196472:QAQ196472 QKL196472:QKM196472 QUH196472:QUI196472 RED196472:REE196472 RNZ196472:ROA196472 RXV196472:RXW196472 SHR196472:SHS196472 SRN196472:SRO196472 TBJ196472:TBK196472 TLF196472:TLG196472 TVB196472:TVC196472 UEX196472:UEY196472 UOT196472:UOU196472 UYP196472:UYQ196472 VIL196472:VIM196472 VSH196472:VSI196472 WCD196472:WCE196472 WLZ196472:WMA196472 WVV196472:WVW196472 N262008:O262008 JJ262008:JK262008 TF262008:TG262008 ADB262008:ADC262008 AMX262008:AMY262008 AWT262008:AWU262008 BGP262008:BGQ262008 BQL262008:BQM262008 CAH262008:CAI262008 CKD262008:CKE262008 CTZ262008:CUA262008 DDV262008:DDW262008 DNR262008:DNS262008 DXN262008:DXO262008 EHJ262008:EHK262008 ERF262008:ERG262008 FBB262008:FBC262008 FKX262008:FKY262008 FUT262008:FUU262008 GEP262008:GEQ262008 GOL262008:GOM262008 GYH262008:GYI262008 HID262008:HIE262008 HRZ262008:HSA262008 IBV262008:IBW262008 ILR262008:ILS262008 IVN262008:IVO262008 JFJ262008:JFK262008 JPF262008:JPG262008 JZB262008:JZC262008 KIX262008:KIY262008 KST262008:KSU262008 LCP262008:LCQ262008 LML262008:LMM262008 LWH262008:LWI262008 MGD262008:MGE262008 MPZ262008:MQA262008 MZV262008:MZW262008 NJR262008:NJS262008 NTN262008:NTO262008 ODJ262008:ODK262008 ONF262008:ONG262008 OXB262008:OXC262008 PGX262008:PGY262008 PQT262008:PQU262008 QAP262008:QAQ262008 QKL262008:QKM262008 QUH262008:QUI262008 RED262008:REE262008 RNZ262008:ROA262008 RXV262008:RXW262008 SHR262008:SHS262008 SRN262008:SRO262008 TBJ262008:TBK262008 TLF262008:TLG262008 TVB262008:TVC262008 UEX262008:UEY262008 UOT262008:UOU262008 UYP262008:UYQ262008 VIL262008:VIM262008 VSH262008:VSI262008 WCD262008:WCE262008 WLZ262008:WMA262008 WVV262008:WVW262008 N327544:O327544 JJ327544:JK327544 TF327544:TG327544 ADB327544:ADC327544 AMX327544:AMY327544 AWT327544:AWU327544 BGP327544:BGQ327544 BQL327544:BQM327544 CAH327544:CAI327544 CKD327544:CKE327544 CTZ327544:CUA327544 DDV327544:DDW327544 DNR327544:DNS327544 DXN327544:DXO327544 EHJ327544:EHK327544 ERF327544:ERG327544 FBB327544:FBC327544 FKX327544:FKY327544 FUT327544:FUU327544 GEP327544:GEQ327544 GOL327544:GOM327544 GYH327544:GYI327544 HID327544:HIE327544 HRZ327544:HSA327544 IBV327544:IBW327544 ILR327544:ILS327544 IVN327544:IVO327544 JFJ327544:JFK327544 JPF327544:JPG327544 JZB327544:JZC327544 KIX327544:KIY327544 KST327544:KSU327544 LCP327544:LCQ327544 LML327544:LMM327544 LWH327544:LWI327544 MGD327544:MGE327544 MPZ327544:MQA327544 MZV327544:MZW327544 NJR327544:NJS327544 NTN327544:NTO327544 ODJ327544:ODK327544 ONF327544:ONG327544 OXB327544:OXC327544 PGX327544:PGY327544 PQT327544:PQU327544 QAP327544:QAQ327544 QKL327544:QKM327544 QUH327544:QUI327544 RED327544:REE327544 RNZ327544:ROA327544 RXV327544:RXW327544 SHR327544:SHS327544 SRN327544:SRO327544 TBJ327544:TBK327544 TLF327544:TLG327544 TVB327544:TVC327544 UEX327544:UEY327544 UOT327544:UOU327544 UYP327544:UYQ327544 VIL327544:VIM327544 VSH327544:VSI327544 WCD327544:WCE327544 WLZ327544:WMA327544 WVV327544:WVW327544 N393080:O393080 JJ393080:JK393080 TF393080:TG393080 ADB393080:ADC393080 AMX393080:AMY393080 AWT393080:AWU393080 BGP393080:BGQ393080 BQL393080:BQM393080 CAH393080:CAI393080 CKD393080:CKE393080 CTZ393080:CUA393080 DDV393080:DDW393080 DNR393080:DNS393080 DXN393080:DXO393080 EHJ393080:EHK393080 ERF393080:ERG393080 FBB393080:FBC393080 FKX393080:FKY393080 FUT393080:FUU393080 GEP393080:GEQ393080 GOL393080:GOM393080 GYH393080:GYI393080 HID393080:HIE393080 HRZ393080:HSA393080 IBV393080:IBW393080 ILR393080:ILS393080 IVN393080:IVO393080 JFJ393080:JFK393080 JPF393080:JPG393080 JZB393080:JZC393080 KIX393080:KIY393080 KST393080:KSU393080 LCP393080:LCQ393080 LML393080:LMM393080 LWH393080:LWI393080 MGD393080:MGE393080 MPZ393080:MQA393080 MZV393080:MZW393080 NJR393080:NJS393080 NTN393080:NTO393080 ODJ393080:ODK393080 ONF393080:ONG393080 OXB393080:OXC393080 PGX393080:PGY393080 PQT393080:PQU393080 QAP393080:QAQ393080 QKL393080:QKM393080 QUH393080:QUI393080 RED393080:REE393080 RNZ393080:ROA393080 RXV393080:RXW393080 SHR393080:SHS393080 SRN393080:SRO393080 TBJ393080:TBK393080 TLF393080:TLG393080 TVB393080:TVC393080 UEX393080:UEY393080 UOT393080:UOU393080 UYP393080:UYQ393080 VIL393080:VIM393080 VSH393080:VSI393080 WCD393080:WCE393080 WLZ393080:WMA393080 WVV393080:WVW393080 N458616:O458616 JJ458616:JK458616 TF458616:TG458616 ADB458616:ADC458616 AMX458616:AMY458616 AWT458616:AWU458616 BGP458616:BGQ458616 BQL458616:BQM458616 CAH458616:CAI458616 CKD458616:CKE458616 CTZ458616:CUA458616 DDV458616:DDW458616 DNR458616:DNS458616 DXN458616:DXO458616 EHJ458616:EHK458616 ERF458616:ERG458616 FBB458616:FBC458616 FKX458616:FKY458616 FUT458616:FUU458616 GEP458616:GEQ458616 GOL458616:GOM458616 GYH458616:GYI458616 HID458616:HIE458616 HRZ458616:HSA458616 IBV458616:IBW458616 ILR458616:ILS458616 IVN458616:IVO458616 JFJ458616:JFK458616 JPF458616:JPG458616 JZB458616:JZC458616 KIX458616:KIY458616 KST458616:KSU458616 LCP458616:LCQ458616 LML458616:LMM458616 LWH458616:LWI458616 MGD458616:MGE458616 MPZ458616:MQA458616 MZV458616:MZW458616 NJR458616:NJS458616 NTN458616:NTO458616 ODJ458616:ODK458616 ONF458616:ONG458616 OXB458616:OXC458616 PGX458616:PGY458616 PQT458616:PQU458616 QAP458616:QAQ458616 QKL458616:QKM458616 QUH458616:QUI458616 RED458616:REE458616 RNZ458616:ROA458616 RXV458616:RXW458616 SHR458616:SHS458616 SRN458616:SRO458616 TBJ458616:TBK458616 TLF458616:TLG458616 TVB458616:TVC458616 UEX458616:UEY458616 UOT458616:UOU458616 UYP458616:UYQ458616 VIL458616:VIM458616 VSH458616:VSI458616 WCD458616:WCE458616 WLZ458616:WMA458616 WVV458616:WVW458616 N524152:O524152 JJ524152:JK524152 TF524152:TG524152 ADB524152:ADC524152 AMX524152:AMY524152 AWT524152:AWU524152 BGP524152:BGQ524152 BQL524152:BQM524152 CAH524152:CAI524152 CKD524152:CKE524152 CTZ524152:CUA524152 DDV524152:DDW524152 DNR524152:DNS524152 DXN524152:DXO524152 EHJ524152:EHK524152 ERF524152:ERG524152 FBB524152:FBC524152 FKX524152:FKY524152 FUT524152:FUU524152 GEP524152:GEQ524152 GOL524152:GOM524152 GYH524152:GYI524152 HID524152:HIE524152 HRZ524152:HSA524152 IBV524152:IBW524152 ILR524152:ILS524152 IVN524152:IVO524152 JFJ524152:JFK524152 JPF524152:JPG524152 JZB524152:JZC524152 KIX524152:KIY524152 KST524152:KSU524152 LCP524152:LCQ524152 LML524152:LMM524152 LWH524152:LWI524152 MGD524152:MGE524152 MPZ524152:MQA524152 MZV524152:MZW524152 NJR524152:NJS524152 NTN524152:NTO524152 ODJ524152:ODK524152 ONF524152:ONG524152 OXB524152:OXC524152 PGX524152:PGY524152 PQT524152:PQU524152 QAP524152:QAQ524152 QKL524152:QKM524152 QUH524152:QUI524152 RED524152:REE524152 RNZ524152:ROA524152 RXV524152:RXW524152 SHR524152:SHS524152 SRN524152:SRO524152 TBJ524152:TBK524152 TLF524152:TLG524152 TVB524152:TVC524152 UEX524152:UEY524152 UOT524152:UOU524152 UYP524152:UYQ524152 VIL524152:VIM524152 VSH524152:VSI524152 WCD524152:WCE524152 WLZ524152:WMA524152 WVV524152:WVW524152 N589688:O589688 JJ589688:JK589688 TF589688:TG589688 ADB589688:ADC589688 AMX589688:AMY589688 AWT589688:AWU589688 BGP589688:BGQ589688 BQL589688:BQM589688 CAH589688:CAI589688 CKD589688:CKE589688 CTZ589688:CUA589688 DDV589688:DDW589688 DNR589688:DNS589688 DXN589688:DXO589688 EHJ589688:EHK589688 ERF589688:ERG589688 FBB589688:FBC589688 FKX589688:FKY589688 FUT589688:FUU589688 GEP589688:GEQ589688 GOL589688:GOM589688 GYH589688:GYI589688 HID589688:HIE589688 HRZ589688:HSA589688 IBV589688:IBW589688 ILR589688:ILS589688 IVN589688:IVO589688 JFJ589688:JFK589688 JPF589688:JPG589688 JZB589688:JZC589688 KIX589688:KIY589688 KST589688:KSU589688 LCP589688:LCQ589688 LML589688:LMM589688 LWH589688:LWI589688 MGD589688:MGE589688 MPZ589688:MQA589688 MZV589688:MZW589688 NJR589688:NJS589688 NTN589688:NTO589688 ODJ589688:ODK589688 ONF589688:ONG589688 OXB589688:OXC589688 PGX589688:PGY589688 PQT589688:PQU589688 QAP589688:QAQ589688 QKL589688:QKM589688 QUH589688:QUI589688 RED589688:REE589688 RNZ589688:ROA589688 RXV589688:RXW589688 SHR589688:SHS589688 SRN589688:SRO589688 TBJ589688:TBK589688 TLF589688:TLG589688 TVB589688:TVC589688 UEX589688:UEY589688 UOT589688:UOU589688 UYP589688:UYQ589688 VIL589688:VIM589688 VSH589688:VSI589688 WCD589688:WCE589688 WLZ589688:WMA589688 WVV589688:WVW589688 N655224:O655224 JJ655224:JK655224 TF655224:TG655224 ADB655224:ADC655224 AMX655224:AMY655224 AWT655224:AWU655224 BGP655224:BGQ655224 BQL655224:BQM655224 CAH655224:CAI655224 CKD655224:CKE655224 CTZ655224:CUA655224 DDV655224:DDW655224 DNR655224:DNS655224 DXN655224:DXO655224 EHJ655224:EHK655224 ERF655224:ERG655224 FBB655224:FBC655224 FKX655224:FKY655224 FUT655224:FUU655224 GEP655224:GEQ655224 GOL655224:GOM655224 GYH655224:GYI655224 HID655224:HIE655224 HRZ655224:HSA655224 IBV655224:IBW655224 ILR655224:ILS655224 IVN655224:IVO655224 JFJ655224:JFK655224 JPF655224:JPG655224 JZB655224:JZC655224 KIX655224:KIY655224 KST655224:KSU655224 LCP655224:LCQ655224 LML655224:LMM655224 LWH655224:LWI655224 MGD655224:MGE655224 MPZ655224:MQA655224 MZV655224:MZW655224 NJR655224:NJS655224 NTN655224:NTO655224 ODJ655224:ODK655224 ONF655224:ONG655224 OXB655224:OXC655224 PGX655224:PGY655224 PQT655224:PQU655224 QAP655224:QAQ655224 QKL655224:QKM655224 QUH655224:QUI655224 RED655224:REE655224 RNZ655224:ROA655224 RXV655224:RXW655224 SHR655224:SHS655224 SRN655224:SRO655224 TBJ655224:TBK655224 TLF655224:TLG655224 TVB655224:TVC655224 UEX655224:UEY655224 UOT655224:UOU655224 UYP655224:UYQ655224 VIL655224:VIM655224 VSH655224:VSI655224 WCD655224:WCE655224 WLZ655224:WMA655224 WVV655224:WVW655224 N720760:O720760 JJ720760:JK720760 TF720760:TG720760 ADB720760:ADC720760 AMX720760:AMY720760 AWT720760:AWU720760 BGP720760:BGQ720760 BQL720760:BQM720760 CAH720760:CAI720760 CKD720760:CKE720760 CTZ720760:CUA720760 DDV720760:DDW720760 DNR720760:DNS720760 DXN720760:DXO720760 EHJ720760:EHK720760 ERF720760:ERG720760 FBB720760:FBC720760 FKX720760:FKY720760 FUT720760:FUU720760 GEP720760:GEQ720760 GOL720760:GOM720760 GYH720760:GYI720760 HID720760:HIE720760 HRZ720760:HSA720760 IBV720760:IBW720760 ILR720760:ILS720760 IVN720760:IVO720760 JFJ720760:JFK720760 JPF720760:JPG720760 JZB720760:JZC720760 KIX720760:KIY720760 KST720760:KSU720760 LCP720760:LCQ720760 LML720760:LMM720760 LWH720760:LWI720760 MGD720760:MGE720760 MPZ720760:MQA720760 MZV720760:MZW720760 NJR720760:NJS720760 NTN720760:NTO720760 ODJ720760:ODK720760 ONF720760:ONG720760 OXB720760:OXC720760 PGX720760:PGY720760 PQT720760:PQU720760 QAP720760:QAQ720760 QKL720760:QKM720760 QUH720760:QUI720760 RED720760:REE720760 RNZ720760:ROA720760 RXV720760:RXW720760 SHR720760:SHS720760 SRN720760:SRO720760 TBJ720760:TBK720760 TLF720760:TLG720760 TVB720760:TVC720760 UEX720760:UEY720760 UOT720760:UOU720760 UYP720760:UYQ720760 VIL720760:VIM720760 VSH720760:VSI720760 WCD720760:WCE720760 WLZ720760:WMA720760 WVV720760:WVW720760 N786296:O786296 JJ786296:JK786296 TF786296:TG786296 ADB786296:ADC786296 AMX786296:AMY786296 AWT786296:AWU786296 BGP786296:BGQ786296 BQL786296:BQM786296 CAH786296:CAI786296 CKD786296:CKE786296 CTZ786296:CUA786296 DDV786296:DDW786296 DNR786296:DNS786296 DXN786296:DXO786296 EHJ786296:EHK786296 ERF786296:ERG786296 FBB786296:FBC786296 FKX786296:FKY786296 FUT786296:FUU786296 GEP786296:GEQ786296 GOL786296:GOM786296 GYH786296:GYI786296 HID786296:HIE786296 HRZ786296:HSA786296 IBV786296:IBW786296 ILR786296:ILS786296 IVN786296:IVO786296 JFJ786296:JFK786296 JPF786296:JPG786296 JZB786296:JZC786296 KIX786296:KIY786296 KST786296:KSU786296 LCP786296:LCQ786296 LML786296:LMM786296 LWH786296:LWI786296 MGD786296:MGE786296 MPZ786296:MQA786296 MZV786296:MZW786296 NJR786296:NJS786296 NTN786296:NTO786296 ODJ786296:ODK786296 ONF786296:ONG786296 OXB786296:OXC786296 PGX786296:PGY786296 PQT786296:PQU786296 QAP786296:QAQ786296 QKL786296:QKM786296 QUH786296:QUI786296 RED786296:REE786296 RNZ786296:ROA786296 RXV786296:RXW786296 SHR786296:SHS786296 SRN786296:SRO786296 TBJ786296:TBK786296 TLF786296:TLG786296 TVB786296:TVC786296 UEX786296:UEY786296 UOT786296:UOU786296 UYP786296:UYQ786296 VIL786296:VIM786296 VSH786296:VSI786296 WCD786296:WCE786296 WLZ786296:WMA786296 WVV786296:WVW786296 N851832:O851832 JJ851832:JK851832 TF851832:TG851832 ADB851832:ADC851832 AMX851832:AMY851832 AWT851832:AWU851832 BGP851832:BGQ851832 BQL851832:BQM851832 CAH851832:CAI851832 CKD851832:CKE851832 CTZ851832:CUA851832 DDV851832:DDW851832 DNR851832:DNS851832 DXN851832:DXO851832 EHJ851832:EHK851832 ERF851832:ERG851832 FBB851832:FBC851832 FKX851832:FKY851832 FUT851832:FUU851832 GEP851832:GEQ851832 GOL851832:GOM851832 GYH851832:GYI851832 HID851832:HIE851832 HRZ851832:HSA851832 IBV851832:IBW851832 ILR851832:ILS851832 IVN851832:IVO851832 JFJ851832:JFK851832 JPF851832:JPG851832 JZB851832:JZC851832 KIX851832:KIY851832 KST851832:KSU851832 LCP851832:LCQ851832 LML851832:LMM851832 LWH851832:LWI851832 MGD851832:MGE851832 MPZ851832:MQA851832 MZV851832:MZW851832 NJR851832:NJS851832 NTN851832:NTO851832 ODJ851832:ODK851832 ONF851832:ONG851832 OXB851832:OXC851832 PGX851832:PGY851832 PQT851832:PQU851832 QAP851832:QAQ851832 QKL851832:QKM851832 QUH851832:QUI851832 RED851832:REE851832 RNZ851832:ROA851832 RXV851832:RXW851832 SHR851832:SHS851832 SRN851832:SRO851832 TBJ851832:TBK851832 TLF851832:TLG851832 TVB851832:TVC851832 UEX851832:UEY851832 UOT851832:UOU851832 UYP851832:UYQ851832 VIL851832:VIM851832 VSH851832:VSI851832 WCD851832:WCE851832 WLZ851832:WMA851832 WVV851832:WVW851832 N917368:O917368 JJ917368:JK917368 TF917368:TG917368 ADB917368:ADC917368 AMX917368:AMY917368 AWT917368:AWU917368 BGP917368:BGQ917368 BQL917368:BQM917368 CAH917368:CAI917368 CKD917368:CKE917368 CTZ917368:CUA917368 DDV917368:DDW917368 DNR917368:DNS917368 DXN917368:DXO917368 EHJ917368:EHK917368 ERF917368:ERG917368 FBB917368:FBC917368 FKX917368:FKY917368 FUT917368:FUU917368 GEP917368:GEQ917368 GOL917368:GOM917368 GYH917368:GYI917368 HID917368:HIE917368 HRZ917368:HSA917368 IBV917368:IBW917368 ILR917368:ILS917368 IVN917368:IVO917368 JFJ917368:JFK917368 JPF917368:JPG917368 JZB917368:JZC917368 KIX917368:KIY917368 KST917368:KSU917368 LCP917368:LCQ917368 LML917368:LMM917368 LWH917368:LWI917368 MGD917368:MGE917368 MPZ917368:MQA917368 MZV917368:MZW917368 NJR917368:NJS917368 NTN917368:NTO917368 ODJ917368:ODK917368 ONF917368:ONG917368 OXB917368:OXC917368 PGX917368:PGY917368 PQT917368:PQU917368 QAP917368:QAQ917368 QKL917368:QKM917368 QUH917368:QUI917368 RED917368:REE917368 RNZ917368:ROA917368 RXV917368:RXW917368 SHR917368:SHS917368 SRN917368:SRO917368 TBJ917368:TBK917368 TLF917368:TLG917368 TVB917368:TVC917368 UEX917368:UEY917368 UOT917368:UOU917368 UYP917368:UYQ917368 VIL917368:VIM917368 VSH917368:VSI917368 WCD917368:WCE917368 WLZ917368:WMA917368 WVV917368:WVW917368 N982904:O982904 JJ982904:JK982904 TF982904:TG982904 ADB982904:ADC982904 AMX982904:AMY982904 AWT982904:AWU982904 BGP982904:BGQ982904 BQL982904:BQM982904 CAH982904:CAI982904 CKD982904:CKE982904 CTZ982904:CUA982904 DDV982904:DDW982904 DNR982904:DNS982904 DXN982904:DXO982904 EHJ982904:EHK982904 ERF982904:ERG982904 FBB982904:FBC982904 FKX982904:FKY982904 FUT982904:FUU982904 GEP982904:GEQ982904 GOL982904:GOM982904 GYH982904:GYI982904 HID982904:HIE982904 HRZ982904:HSA982904 IBV982904:IBW982904 ILR982904:ILS982904 IVN982904:IVO982904 JFJ982904:JFK982904 JPF982904:JPG982904 JZB982904:JZC982904 KIX982904:KIY982904 KST982904:KSU982904 LCP982904:LCQ982904 LML982904:LMM982904 LWH982904:LWI982904 MGD982904:MGE982904 MPZ982904:MQA982904 MZV982904:MZW982904 NJR982904:NJS982904 NTN982904:NTO982904 ODJ982904:ODK982904 ONF982904:ONG982904 OXB982904:OXC982904 PGX982904:PGY982904 PQT982904:PQU982904 QAP982904:QAQ982904 QKL982904:QKM982904 QUH982904:QUI982904 RED982904:REE982904 RNZ982904:ROA982904 RXV982904:RXW982904 SHR982904:SHS982904 SRN982904:SRO982904 TBJ982904:TBK982904 TLF982904:TLG982904 TVB982904:TVC982904 UEX982904:UEY982904 UOT982904:UOU982904 UYP982904:UYQ982904 VIL982904:VIM982904 VSH982904:VSI982904 WCD982904:WCE982904 WLZ982904:WMA982904 WVV982904:WVW982904 N61:O61 JJ61:JK61 TF61:TG61 ADB61:ADC61 AMX61:AMY61 AWT61:AWU61 BGP61:BGQ61 BQL61:BQM61 CAH61:CAI61 CKD61:CKE61 CTZ61:CUA61 DDV61:DDW61 DNR61:DNS61 DXN61:DXO61 EHJ61:EHK61 ERF61:ERG61 FBB61:FBC61 FKX61:FKY61 FUT61:FUU61 GEP61:GEQ61 GOL61:GOM61 GYH61:GYI61 HID61:HIE61 HRZ61:HSA61 IBV61:IBW61 ILR61:ILS61 IVN61:IVO61 JFJ61:JFK61 JPF61:JPG61 JZB61:JZC61 KIX61:KIY61 KST61:KSU61 LCP61:LCQ61 LML61:LMM61 LWH61:LWI61 MGD61:MGE61 MPZ61:MQA61 MZV61:MZW61 NJR61:NJS61 NTN61:NTO61 ODJ61:ODK61 ONF61:ONG61 OXB61:OXC61 PGX61:PGY61 PQT61:PQU61 QAP61:QAQ61 QKL61:QKM61 QUH61:QUI61 RED61:REE61 RNZ61:ROA61 RXV61:RXW61 SHR61:SHS61 SRN61:SRO61 TBJ61:TBK61 TLF61:TLG61 TVB61:TVC61 UEX61:UEY61 UOT61:UOU61 UYP61:UYQ61 VIL61:VIM61 VSH61:VSI61 WCD61:WCE61 WLZ61:WMA61 WVV61:WVW61 N65398:O65398 JJ65398:JK65398 TF65398:TG65398 ADB65398:ADC65398 AMX65398:AMY65398 AWT65398:AWU65398 BGP65398:BGQ65398 BQL65398:BQM65398 CAH65398:CAI65398 CKD65398:CKE65398 CTZ65398:CUA65398 DDV65398:DDW65398 DNR65398:DNS65398 DXN65398:DXO65398 EHJ65398:EHK65398 ERF65398:ERG65398 FBB65398:FBC65398 FKX65398:FKY65398 FUT65398:FUU65398 GEP65398:GEQ65398 GOL65398:GOM65398 GYH65398:GYI65398 HID65398:HIE65398 HRZ65398:HSA65398 IBV65398:IBW65398 ILR65398:ILS65398 IVN65398:IVO65398 JFJ65398:JFK65398 JPF65398:JPG65398 JZB65398:JZC65398 KIX65398:KIY65398 KST65398:KSU65398 LCP65398:LCQ65398 LML65398:LMM65398 LWH65398:LWI65398 MGD65398:MGE65398 MPZ65398:MQA65398 MZV65398:MZW65398 NJR65398:NJS65398 NTN65398:NTO65398 ODJ65398:ODK65398 ONF65398:ONG65398 OXB65398:OXC65398 PGX65398:PGY65398 PQT65398:PQU65398 QAP65398:QAQ65398 QKL65398:QKM65398 QUH65398:QUI65398 RED65398:REE65398 RNZ65398:ROA65398 RXV65398:RXW65398 SHR65398:SHS65398 SRN65398:SRO65398 TBJ65398:TBK65398 TLF65398:TLG65398 TVB65398:TVC65398 UEX65398:UEY65398 UOT65398:UOU65398 UYP65398:UYQ65398 VIL65398:VIM65398 VSH65398:VSI65398 WCD65398:WCE65398 WLZ65398:WMA65398 WVV65398:WVW65398 N130934:O130934 JJ130934:JK130934 TF130934:TG130934 ADB130934:ADC130934 AMX130934:AMY130934 AWT130934:AWU130934 BGP130934:BGQ130934 BQL130934:BQM130934 CAH130934:CAI130934 CKD130934:CKE130934 CTZ130934:CUA130934 DDV130934:DDW130934 DNR130934:DNS130934 DXN130934:DXO130934 EHJ130934:EHK130934 ERF130934:ERG130934 FBB130934:FBC130934 FKX130934:FKY130934 FUT130934:FUU130934 GEP130934:GEQ130934 GOL130934:GOM130934 GYH130934:GYI130934 HID130934:HIE130934 HRZ130934:HSA130934 IBV130934:IBW130934 ILR130934:ILS130934 IVN130934:IVO130934 JFJ130934:JFK130934 JPF130934:JPG130934 JZB130934:JZC130934 KIX130934:KIY130934 KST130934:KSU130934 LCP130934:LCQ130934 LML130934:LMM130934 LWH130934:LWI130934 MGD130934:MGE130934 MPZ130934:MQA130934 MZV130934:MZW130934 NJR130934:NJS130934 NTN130934:NTO130934 ODJ130934:ODK130934 ONF130934:ONG130934 OXB130934:OXC130934 PGX130934:PGY130934 PQT130934:PQU130934 QAP130934:QAQ130934 QKL130934:QKM130934 QUH130934:QUI130934 RED130934:REE130934 RNZ130934:ROA130934 RXV130934:RXW130934 SHR130934:SHS130934 SRN130934:SRO130934 TBJ130934:TBK130934 TLF130934:TLG130934 TVB130934:TVC130934 UEX130934:UEY130934 UOT130934:UOU130934 UYP130934:UYQ130934 VIL130934:VIM130934 VSH130934:VSI130934 WCD130934:WCE130934 WLZ130934:WMA130934 WVV130934:WVW130934 N196470:O196470 JJ196470:JK196470 TF196470:TG196470 ADB196470:ADC196470 AMX196470:AMY196470 AWT196470:AWU196470 BGP196470:BGQ196470 BQL196470:BQM196470 CAH196470:CAI196470 CKD196470:CKE196470 CTZ196470:CUA196470 DDV196470:DDW196470 DNR196470:DNS196470 DXN196470:DXO196470 EHJ196470:EHK196470 ERF196470:ERG196470 FBB196470:FBC196470 FKX196470:FKY196470 FUT196470:FUU196470 GEP196470:GEQ196470 GOL196470:GOM196470 GYH196470:GYI196470 HID196470:HIE196470 HRZ196470:HSA196470 IBV196470:IBW196470 ILR196470:ILS196470 IVN196470:IVO196470 JFJ196470:JFK196470 JPF196470:JPG196470 JZB196470:JZC196470 KIX196470:KIY196470 KST196470:KSU196470 LCP196470:LCQ196470 LML196470:LMM196470 LWH196470:LWI196470 MGD196470:MGE196470 MPZ196470:MQA196470 MZV196470:MZW196470 NJR196470:NJS196470 NTN196470:NTO196470 ODJ196470:ODK196470 ONF196470:ONG196470 OXB196470:OXC196470 PGX196470:PGY196470 PQT196470:PQU196470 QAP196470:QAQ196470 QKL196470:QKM196470 QUH196470:QUI196470 RED196470:REE196470 RNZ196470:ROA196470 RXV196470:RXW196470 SHR196470:SHS196470 SRN196470:SRO196470 TBJ196470:TBK196470 TLF196470:TLG196470 TVB196470:TVC196470 UEX196470:UEY196470 UOT196470:UOU196470 UYP196470:UYQ196470 VIL196470:VIM196470 VSH196470:VSI196470 WCD196470:WCE196470 WLZ196470:WMA196470 WVV196470:WVW196470 N262006:O262006 JJ262006:JK262006 TF262006:TG262006 ADB262006:ADC262006 AMX262006:AMY262006 AWT262006:AWU262006 BGP262006:BGQ262006 BQL262006:BQM262006 CAH262006:CAI262006 CKD262006:CKE262006 CTZ262006:CUA262006 DDV262006:DDW262006 DNR262006:DNS262006 DXN262006:DXO262006 EHJ262006:EHK262006 ERF262006:ERG262006 FBB262006:FBC262006 FKX262006:FKY262006 FUT262006:FUU262006 GEP262006:GEQ262006 GOL262006:GOM262006 GYH262006:GYI262006 HID262006:HIE262006 HRZ262006:HSA262006 IBV262006:IBW262006 ILR262006:ILS262006 IVN262006:IVO262006 JFJ262006:JFK262006 JPF262006:JPG262006 JZB262006:JZC262006 KIX262006:KIY262006 KST262006:KSU262006 LCP262006:LCQ262006 LML262006:LMM262006 LWH262006:LWI262006 MGD262006:MGE262006 MPZ262006:MQA262006 MZV262006:MZW262006 NJR262006:NJS262006 NTN262006:NTO262006 ODJ262006:ODK262006 ONF262006:ONG262006 OXB262006:OXC262006 PGX262006:PGY262006 PQT262006:PQU262006 QAP262006:QAQ262006 QKL262006:QKM262006 QUH262006:QUI262006 RED262006:REE262006 RNZ262006:ROA262006 RXV262006:RXW262006 SHR262006:SHS262006 SRN262006:SRO262006 TBJ262006:TBK262006 TLF262006:TLG262006 TVB262006:TVC262006 UEX262006:UEY262006 UOT262006:UOU262006 UYP262006:UYQ262006 VIL262006:VIM262006 VSH262006:VSI262006 WCD262006:WCE262006 WLZ262006:WMA262006 WVV262006:WVW262006 N327542:O327542 JJ327542:JK327542 TF327542:TG327542 ADB327542:ADC327542 AMX327542:AMY327542 AWT327542:AWU327542 BGP327542:BGQ327542 BQL327542:BQM327542 CAH327542:CAI327542 CKD327542:CKE327542 CTZ327542:CUA327542 DDV327542:DDW327542 DNR327542:DNS327542 DXN327542:DXO327542 EHJ327542:EHK327542 ERF327542:ERG327542 FBB327542:FBC327542 FKX327542:FKY327542 FUT327542:FUU327542 GEP327542:GEQ327542 GOL327542:GOM327542 GYH327542:GYI327542 HID327542:HIE327542 HRZ327542:HSA327542 IBV327542:IBW327542 ILR327542:ILS327542 IVN327542:IVO327542 JFJ327542:JFK327542 JPF327542:JPG327542 JZB327542:JZC327542 KIX327542:KIY327542 KST327542:KSU327542 LCP327542:LCQ327542 LML327542:LMM327542 LWH327542:LWI327542 MGD327542:MGE327542 MPZ327542:MQA327542 MZV327542:MZW327542 NJR327542:NJS327542 NTN327542:NTO327542 ODJ327542:ODK327542 ONF327542:ONG327542 OXB327542:OXC327542 PGX327542:PGY327542 PQT327542:PQU327542 QAP327542:QAQ327542 QKL327542:QKM327542 QUH327542:QUI327542 RED327542:REE327542 RNZ327542:ROA327542 RXV327542:RXW327542 SHR327542:SHS327542 SRN327542:SRO327542 TBJ327542:TBK327542 TLF327542:TLG327542 TVB327542:TVC327542 UEX327542:UEY327542 UOT327542:UOU327542 UYP327542:UYQ327542 VIL327542:VIM327542 VSH327542:VSI327542 WCD327542:WCE327542 WLZ327542:WMA327542 WVV327542:WVW327542 N393078:O393078 JJ393078:JK393078 TF393078:TG393078 ADB393078:ADC393078 AMX393078:AMY393078 AWT393078:AWU393078 BGP393078:BGQ393078 BQL393078:BQM393078 CAH393078:CAI393078 CKD393078:CKE393078 CTZ393078:CUA393078 DDV393078:DDW393078 DNR393078:DNS393078 DXN393078:DXO393078 EHJ393078:EHK393078 ERF393078:ERG393078 FBB393078:FBC393078 FKX393078:FKY393078 FUT393078:FUU393078 GEP393078:GEQ393078 GOL393078:GOM393078 GYH393078:GYI393078 HID393078:HIE393078 HRZ393078:HSA393078 IBV393078:IBW393078 ILR393078:ILS393078 IVN393078:IVO393078 JFJ393078:JFK393078 JPF393078:JPG393078 JZB393078:JZC393078 KIX393078:KIY393078 KST393078:KSU393078 LCP393078:LCQ393078 LML393078:LMM393078 LWH393078:LWI393078 MGD393078:MGE393078 MPZ393078:MQA393078 MZV393078:MZW393078 NJR393078:NJS393078 NTN393078:NTO393078 ODJ393078:ODK393078 ONF393078:ONG393078 OXB393078:OXC393078 PGX393078:PGY393078 PQT393078:PQU393078 QAP393078:QAQ393078 QKL393078:QKM393078 QUH393078:QUI393078 RED393078:REE393078 RNZ393078:ROA393078 RXV393078:RXW393078 SHR393078:SHS393078 SRN393078:SRO393078 TBJ393078:TBK393078 TLF393078:TLG393078 TVB393078:TVC393078 UEX393078:UEY393078 UOT393078:UOU393078 UYP393078:UYQ393078 VIL393078:VIM393078 VSH393078:VSI393078 WCD393078:WCE393078 WLZ393078:WMA393078 WVV393078:WVW393078 N458614:O458614 JJ458614:JK458614 TF458614:TG458614 ADB458614:ADC458614 AMX458614:AMY458614 AWT458614:AWU458614 BGP458614:BGQ458614 BQL458614:BQM458614 CAH458614:CAI458614 CKD458614:CKE458614 CTZ458614:CUA458614 DDV458614:DDW458614 DNR458614:DNS458614 DXN458614:DXO458614 EHJ458614:EHK458614 ERF458614:ERG458614 FBB458614:FBC458614 FKX458614:FKY458614 FUT458614:FUU458614 GEP458614:GEQ458614 GOL458614:GOM458614 GYH458614:GYI458614 HID458614:HIE458614 HRZ458614:HSA458614 IBV458614:IBW458614 ILR458614:ILS458614 IVN458614:IVO458614 JFJ458614:JFK458614 JPF458614:JPG458614 JZB458614:JZC458614 KIX458614:KIY458614 KST458614:KSU458614 LCP458614:LCQ458614 LML458614:LMM458614 LWH458614:LWI458614 MGD458614:MGE458614 MPZ458614:MQA458614 MZV458614:MZW458614 NJR458614:NJS458614 NTN458614:NTO458614 ODJ458614:ODK458614 ONF458614:ONG458614 OXB458614:OXC458614 PGX458614:PGY458614 PQT458614:PQU458614 QAP458614:QAQ458614 QKL458614:QKM458614 QUH458614:QUI458614 RED458614:REE458614 RNZ458614:ROA458614 RXV458614:RXW458614 SHR458614:SHS458614 SRN458614:SRO458614 TBJ458614:TBK458614 TLF458614:TLG458614 TVB458614:TVC458614 UEX458614:UEY458614 UOT458614:UOU458614 UYP458614:UYQ458614 VIL458614:VIM458614 VSH458614:VSI458614 WCD458614:WCE458614 WLZ458614:WMA458614 WVV458614:WVW458614 N524150:O524150 JJ524150:JK524150 TF524150:TG524150 ADB524150:ADC524150 AMX524150:AMY524150 AWT524150:AWU524150 BGP524150:BGQ524150 BQL524150:BQM524150 CAH524150:CAI524150 CKD524150:CKE524150 CTZ524150:CUA524150 DDV524150:DDW524150 DNR524150:DNS524150 DXN524150:DXO524150 EHJ524150:EHK524150 ERF524150:ERG524150 FBB524150:FBC524150 FKX524150:FKY524150 FUT524150:FUU524150 GEP524150:GEQ524150 GOL524150:GOM524150 GYH524150:GYI524150 HID524150:HIE524150 HRZ524150:HSA524150 IBV524150:IBW524150 ILR524150:ILS524150 IVN524150:IVO524150 JFJ524150:JFK524150 JPF524150:JPG524150 JZB524150:JZC524150 KIX524150:KIY524150 KST524150:KSU524150 LCP524150:LCQ524150 LML524150:LMM524150 LWH524150:LWI524150 MGD524150:MGE524150 MPZ524150:MQA524150 MZV524150:MZW524150 NJR524150:NJS524150 NTN524150:NTO524150 ODJ524150:ODK524150 ONF524150:ONG524150 OXB524150:OXC524150 PGX524150:PGY524150 PQT524150:PQU524150 QAP524150:QAQ524150 QKL524150:QKM524150 QUH524150:QUI524150 RED524150:REE524150 RNZ524150:ROA524150 RXV524150:RXW524150 SHR524150:SHS524150 SRN524150:SRO524150 TBJ524150:TBK524150 TLF524150:TLG524150 TVB524150:TVC524150 UEX524150:UEY524150 UOT524150:UOU524150 UYP524150:UYQ524150 VIL524150:VIM524150 VSH524150:VSI524150 WCD524150:WCE524150 WLZ524150:WMA524150 WVV524150:WVW524150 N589686:O589686 JJ589686:JK589686 TF589686:TG589686 ADB589686:ADC589686 AMX589686:AMY589686 AWT589686:AWU589686 BGP589686:BGQ589686 BQL589686:BQM589686 CAH589686:CAI589686 CKD589686:CKE589686 CTZ589686:CUA589686 DDV589686:DDW589686 DNR589686:DNS589686 DXN589686:DXO589686 EHJ589686:EHK589686 ERF589686:ERG589686 FBB589686:FBC589686 FKX589686:FKY589686 FUT589686:FUU589686 GEP589686:GEQ589686 GOL589686:GOM589686 GYH589686:GYI589686 HID589686:HIE589686 HRZ589686:HSA589686 IBV589686:IBW589686 ILR589686:ILS589686 IVN589686:IVO589686 JFJ589686:JFK589686 JPF589686:JPG589686 JZB589686:JZC589686 KIX589686:KIY589686 KST589686:KSU589686 LCP589686:LCQ589686 LML589686:LMM589686 LWH589686:LWI589686 MGD589686:MGE589686 MPZ589686:MQA589686 MZV589686:MZW589686 NJR589686:NJS589686 NTN589686:NTO589686 ODJ589686:ODK589686 ONF589686:ONG589686 OXB589686:OXC589686 PGX589686:PGY589686 PQT589686:PQU589686 QAP589686:QAQ589686 QKL589686:QKM589686 QUH589686:QUI589686 RED589686:REE589686 RNZ589686:ROA589686 RXV589686:RXW589686 SHR589686:SHS589686 SRN589686:SRO589686 TBJ589686:TBK589686 TLF589686:TLG589686 TVB589686:TVC589686 UEX589686:UEY589686 UOT589686:UOU589686 UYP589686:UYQ589686 VIL589686:VIM589686 VSH589686:VSI589686 WCD589686:WCE589686 WLZ589686:WMA589686 WVV589686:WVW589686 N655222:O655222 JJ655222:JK655222 TF655222:TG655222 ADB655222:ADC655222 AMX655222:AMY655222 AWT655222:AWU655222 BGP655222:BGQ655222 BQL655222:BQM655222 CAH655222:CAI655222 CKD655222:CKE655222 CTZ655222:CUA655222 DDV655222:DDW655222 DNR655222:DNS655222 DXN655222:DXO655222 EHJ655222:EHK655222 ERF655222:ERG655222 FBB655222:FBC655222 FKX655222:FKY655222 FUT655222:FUU655222 GEP655222:GEQ655222 GOL655222:GOM655222 GYH655222:GYI655222 HID655222:HIE655222 HRZ655222:HSA655222 IBV655222:IBW655222 ILR655222:ILS655222 IVN655222:IVO655222 JFJ655222:JFK655222 JPF655222:JPG655222 JZB655222:JZC655222 KIX655222:KIY655222 KST655222:KSU655222 LCP655222:LCQ655222 LML655222:LMM655222 LWH655222:LWI655222 MGD655222:MGE655222 MPZ655222:MQA655222 MZV655222:MZW655222 NJR655222:NJS655222 NTN655222:NTO655222 ODJ655222:ODK655222 ONF655222:ONG655222 OXB655222:OXC655222 PGX655222:PGY655222 PQT655222:PQU655222 QAP655222:QAQ655222 QKL655222:QKM655222 QUH655222:QUI655222 RED655222:REE655222 RNZ655222:ROA655222 RXV655222:RXW655222 SHR655222:SHS655222 SRN655222:SRO655222 TBJ655222:TBK655222 TLF655222:TLG655222 TVB655222:TVC655222 UEX655222:UEY655222 UOT655222:UOU655222 UYP655222:UYQ655222 VIL655222:VIM655222 VSH655222:VSI655222 WCD655222:WCE655222 WLZ655222:WMA655222 WVV655222:WVW655222 N720758:O720758 JJ720758:JK720758 TF720758:TG720758 ADB720758:ADC720758 AMX720758:AMY720758 AWT720758:AWU720758 BGP720758:BGQ720758 BQL720758:BQM720758 CAH720758:CAI720758 CKD720758:CKE720758 CTZ720758:CUA720758 DDV720758:DDW720758 DNR720758:DNS720758 DXN720758:DXO720758 EHJ720758:EHK720758 ERF720758:ERG720758 FBB720758:FBC720758 FKX720758:FKY720758 FUT720758:FUU720758 GEP720758:GEQ720758 GOL720758:GOM720758 GYH720758:GYI720758 HID720758:HIE720758 HRZ720758:HSA720758 IBV720758:IBW720758 ILR720758:ILS720758 IVN720758:IVO720758 JFJ720758:JFK720758 JPF720758:JPG720758 JZB720758:JZC720758 KIX720758:KIY720758 KST720758:KSU720758 LCP720758:LCQ720758 LML720758:LMM720758 LWH720758:LWI720758 MGD720758:MGE720758 MPZ720758:MQA720758 MZV720758:MZW720758 NJR720758:NJS720758 NTN720758:NTO720758 ODJ720758:ODK720758 ONF720758:ONG720758 OXB720758:OXC720758 PGX720758:PGY720758 PQT720758:PQU720758 QAP720758:QAQ720758 QKL720758:QKM720758 QUH720758:QUI720758 RED720758:REE720758 RNZ720758:ROA720758 RXV720758:RXW720758 SHR720758:SHS720758 SRN720758:SRO720758 TBJ720758:TBK720758 TLF720758:TLG720758 TVB720758:TVC720758 UEX720758:UEY720758 UOT720758:UOU720758 UYP720758:UYQ720758 VIL720758:VIM720758 VSH720758:VSI720758 WCD720758:WCE720758 WLZ720758:WMA720758 WVV720758:WVW720758 N786294:O786294 JJ786294:JK786294 TF786294:TG786294 ADB786294:ADC786294 AMX786294:AMY786294 AWT786294:AWU786294 BGP786294:BGQ786294 BQL786294:BQM786294 CAH786294:CAI786294 CKD786294:CKE786294 CTZ786294:CUA786294 DDV786294:DDW786294 DNR786294:DNS786294 DXN786294:DXO786294 EHJ786294:EHK786294 ERF786294:ERG786294 FBB786294:FBC786294 FKX786294:FKY786294 FUT786294:FUU786294 GEP786294:GEQ786294 GOL786294:GOM786294 GYH786294:GYI786294 HID786294:HIE786294 HRZ786294:HSA786294 IBV786294:IBW786294 ILR786294:ILS786294 IVN786294:IVO786294 JFJ786294:JFK786294 JPF786294:JPG786294 JZB786294:JZC786294 KIX786294:KIY786294 KST786294:KSU786294 LCP786294:LCQ786294 LML786294:LMM786294 LWH786294:LWI786294 MGD786294:MGE786294 MPZ786294:MQA786294 MZV786294:MZW786294 NJR786294:NJS786294 NTN786294:NTO786294 ODJ786294:ODK786294 ONF786294:ONG786294 OXB786294:OXC786294 PGX786294:PGY786294 PQT786294:PQU786294 QAP786294:QAQ786294 QKL786294:QKM786294 QUH786294:QUI786294 RED786294:REE786294 RNZ786294:ROA786294 RXV786294:RXW786294 SHR786294:SHS786294 SRN786294:SRO786294 TBJ786294:TBK786294 TLF786294:TLG786294 TVB786294:TVC786294 UEX786294:UEY786294 UOT786294:UOU786294 UYP786294:UYQ786294 VIL786294:VIM786294 VSH786294:VSI786294 WCD786294:WCE786294 WLZ786294:WMA786294 WVV786294:WVW786294 N851830:O851830 JJ851830:JK851830 TF851830:TG851830 ADB851830:ADC851830 AMX851830:AMY851830 AWT851830:AWU851830 BGP851830:BGQ851830 BQL851830:BQM851830 CAH851830:CAI851830 CKD851830:CKE851830 CTZ851830:CUA851830 DDV851830:DDW851830 DNR851830:DNS851830 DXN851830:DXO851830 EHJ851830:EHK851830 ERF851830:ERG851830 FBB851830:FBC851830 FKX851830:FKY851830 FUT851830:FUU851830 GEP851830:GEQ851830 GOL851830:GOM851830 GYH851830:GYI851830 HID851830:HIE851830 HRZ851830:HSA851830 IBV851830:IBW851830 ILR851830:ILS851830 IVN851830:IVO851830 JFJ851830:JFK851830 JPF851830:JPG851830 JZB851830:JZC851830 KIX851830:KIY851830 KST851830:KSU851830 LCP851830:LCQ851830 LML851830:LMM851830 LWH851830:LWI851830 MGD851830:MGE851830 MPZ851830:MQA851830 MZV851830:MZW851830 NJR851830:NJS851830 NTN851830:NTO851830 ODJ851830:ODK851830 ONF851830:ONG851830 OXB851830:OXC851830 PGX851830:PGY851830 PQT851830:PQU851830 QAP851830:QAQ851830 QKL851830:QKM851830 QUH851830:QUI851830 RED851830:REE851830 RNZ851830:ROA851830 RXV851830:RXW851830 SHR851830:SHS851830 SRN851830:SRO851830 TBJ851830:TBK851830 TLF851830:TLG851830 TVB851830:TVC851830 UEX851830:UEY851830 UOT851830:UOU851830 UYP851830:UYQ851830 VIL851830:VIM851830 VSH851830:VSI851830 WCD851830:WCE851830 WLZ851830:WMA851830 WVV851830:WVW851830 N917366:O917366 JJ917366:JK917366 TF917366:TG917366 ADB917366:ADC917366 AMX917366:AMY917366 AWT917366:AWU917366 BGP917366:BGQ917366 BQL917366:BQM917366 CAH917366:CAI917366 CKD917366:CKE917366 CTZ917366:CUA917366 DDV917366:DDW917366 DNR917366:DNS917366 DXN917366:DXO917366 EHJ917366:EHK917366 ERF917366:ERG917366 FBB917366:FBC917366 FKX917366:FKY917366 FUT917366:FUU917366 GEP917366:GEQ917366 GOL917366:GOM917366 GYH917366:GYI917366 HID917366:HIE917366 HRZ917366:HSA917366 IBV917366:IBW917366 ILR917366:ILS917366 IVN917366:IVO917366 JFJ917366:JFK917366 JPF917366:JPG917366 JZB917366:JZC917366 KIX917366:KIY917366 KST917366:KSU917366 LCP917366:LCQ917366 LML917366:LMM917366 LWH917366:LWI917366 MGD917366:MGE917366 MPZ917366:MQA917366 MZV917366:MZW917366 NJR917366:NJS917366 NTN917366:NTO917366 ODJ917366:ODK917366 ONF917366:ONG917366 OXB917366:OXC917366 PGX917366:PGY917366 PQT917366:PQU917366 QAP917366:QAQ917366 QKL917366:QKM917366 QUH917366:QUI917366 RED917366:REE917366 RNZ917366:ROA917366 RXV917366:RXW917366 SHR917366:SHS917366 SRN917366:SRO917366 TBJ917366:TBK917366 TLF917366:TLG917366 TVB917366:TVC917366 UEX917366:UEY917366 UOT917366:UOU917366 UYP917366:UYQ917366 VIL917366:VIM917366 VSH917366:VSI917366 WCD917366:WCE917366 WLZ917366:WMA917366 WVV917366:WVW917366 N982902:O982902 JJ982902:JK982902 TF982902:TG982902 ADB982902:ADC982902 AMX982902:AMY982902 AWT982902:AWU982902 BGP982902:BGQ982902 BQL982902:BQM982902 CAH982902:CAI982902 CKD982902:CKE982902 CTZ982902:CUA982902 DDV982902:DDW982902 DNR982902:DNS982902 DXN982902:DXO982902 EHJ982902:EHK982902 ERF982902:ERG982902 FBB982902:FBC982902 FKX982902:FKY982902 FUT982902:FUU982902 GEP982902:GEQ982902 GOL982902:GOM982902 GYH982902:GYI982902 HID982902:HIE982902 HRZ982902:HSA982902 IBV982902:IBW982902 ILR982902:ILS982902 IVN982902:IVO982902 JFJ982902:JFK982902 JPF982902:JPG982902 JZB982902:JZC982902 KIX982902:KIY982902 KST982902:KSU982902 LCP982902:LCQ982902 LML982902:LMM982902 LWH982902:LWI982902 MGD982902:MGE982902 MPZ982902:MQA982902 MZV982902:MZW982902 NJR982902:NJS982902 NTN982902:NTO982902 ODJ982902:ODK982902 ONF982902:ONG982902 OXB982902:OXC982902 PGX982902:PGY982902 PQT982902:PQU982902 QAP982902:QAQ982902 QKL982902:QKM982902 QUH982902:QUI982902 RED982902:REE982902 RNZ982902:ROA982902 RXV982902:RXW982902 SHR982902:SHS982902 SRN982902:SRO982902 TBJ982902:TBK982902 TLF982902:TLG982902 TVB982902:TVC982902 UEX982902:UEY982902 UOT982902:UOU982902 UYP982902:UYQ982902 VIL982902:VIM982902 VSH982902:VSI982902 WCD982902:WCE982902 WLZ982902:WMA982902 WVV982902:WVW982902 N47:O47 JJ47:JK47 TF47:TG47 ADB47:ADC47 AMX47:AMY47 AWT47:AWU47 BGP47:BGQ47 BQL47:BQM47 CAH47:CAI47 CKD47:CKE47 CTZ47:CUA47 DDV47:DDW47 DNR47:DNS47 DXN47:DXO47 EHJ47:EHK47 ERF47:ERG47 FBB47:FBC47 FKX47:FKY47 FUT47:FUU47 GEP47:GEQ47 GOL47:GOM47 GYH47:GYI47 HID47:HIE47 HRZ47:HSA47 IBV47:IBW47 ILR47:ILS47 IVN47:IVO47 JFJ47:JFK47 JPF47:JPG47 JZB47:JZC47 KIX47:KIY47 KST47:KSU47 LCP47:LCQ47 LML47:LMM47 LWH47:LWI47 MGD47:MGE47 MPZ47:MQA47 MZV47:MZW47 NJR47:NJS47 NTN47:NTO47 ODJ47:ODK47 ONF47:ONG47 OXB47:OXC47 PGX47:PGY47 PQT47:PQU47 QAP47:QAQ47 QKL47:QKM47 QUH47:QUI47 RED47:REE47 RNZ47:ROA47 RXV47:RXW47 SHR47:SHS47 SRN47:SRO47 TBJ47:TBK47 TLF47:TLG47 TVB47:TVC47 UEX47:UEY47 UOT47:UOU47 UYP47:UYQ47 VIL47:VIM47 VSH47:VSI47 WCD47:WCE47 WLZ47:WMA47 WVV47:WVW47 N65384:O65384 JJ65384:JK65384 TF65384:TG65384 ADB65384:ADC65384 AMX65384:AMY65384 AWT65384:AWU65384 BGP65384:BGQ65384 BQL65384:BQM65384 CAH65384:CAI65384 CKD65384:CKE65384 CTZ65384:CUA65384 DDV65384:DDW65384 DNR65384:DNS65384 DXN65384:DXO65384 EHJ65384:EHK65384 ERF65384:ERG65384 FBB65384:FBC65384 FKX65384:FKY65384 FUT65384:FUU65384 GEP65384:GEQ65384 GOL65384:GOM65384 GYH65384:GYI65384 HID65384:HIE65384 HRZ65384:HSA65384 IBV65384:IBW65384 ILR65384:ILS65384 IVN65384:IVO65384 JFJ65384:JFK65384 JPF65384:JPG65384 JZB65384:JZC65384 KIX65384:KIY65384 KST65384:KSU65384 LCP65384:LCQ65384 LML65384:LMM65384 LWH65384:LWI65384 MGD65384:MGE65384 MPZ65384:MQA65384 MZV65384:MZW65384 NJR65384:NJS65384 NTN65384:NTO65384 ODJ65384:ODK65384 ONF65384:ONG65384 OXB65384:OXC65384 PGX65384:PGY65384 PQT65384:PQU65384 QAP65384:QAQ65384 QKL65384:QKM65384 QUH65384:QUI65384 RED65384:REE65384 RNZ65384:ROA65384 RXV65384:RXW65384 SHR65384:SHS65384 SRN65384:SRO65384 TBJ65384:TBK65384 TLF65384:TLG65384 TVB65384:TVC65384 UEX65384:UEY65384 UOT65384:UOU65384 UYP65384:UYQ65384 VIL65384:VIM65384 VSH65384:VSI65384 WCD65384:WCE65384 WLZ65384:WMA65384 WVV65384:WVW65384 N130920:O130920 JJ130920:JK130920 TF130920:TG130920 ADB130920:ADC130920 AMX130920:AMY130920 AWT130920:AWU130920 BGP130920:BGQ130920 BQL130920:BQM130920 CAH130920:CAI130920 CKD130920:CKE130920 CTZ130920:CUA130920 DDV130920:DDW130920 DNR130920:DNS130920 DXN130920:DXO130920 EHJ130920:EHK130920 ERF130920:ERG130920 FBB130920:FBC130920 FKX130920:FKY130920 FUT130920:FUU130920 GEP130920:GEQ130920 GOL130920:GOM130920 GYH130920:GYI130920 HID130920:HIE130920 HRZ130920:HSA130920 IBV130920:IBW130920 ILR130920:ILS130920 IVN130920:IVO130920 JFJ130920:JFK130920 JPF130920:JPG130920 JZB130920:JZC130920 KIX130920:KIY130920 KST130920:KSU130920 LCP130920:LCQ130920 LML130920:LMM130920 LWH130920:LWI130920 MGD130920:MGE130920 MPZ130920:MQA130920 MZV130920:MZW130920 NJR130920:NJS130920 NTN130920:NTO130920 ODJ130920:ODK130920 ONF130920:ONG130920 OXB130920:OXC130920 PGX130920:PGY130920 PQT130920:PQU130920 QAP130920:QAQ130920 QKL130920:QKM130920 QUH130920:QUI130920 RED130920:REE130920 RNZ130920:ROA130920 RXV130920:RXW130920 SHR130920:SHS130920 SRN130920:SRO130920 TBJ130920:TBK130920 TLF130920:TLG130920 TVB130920:TVC130920 UEX130920:UEY130920 UOT130920:UOU130920 UYP130920:UYQ130920 VIL130920:VIM130920 VSH130920:VSI130920 WCD130920:WCE130920 WLZ130920:WMA130920 WVV130920:WVW130920 N196456:O196456 JJ196456:JK196456 TF196456:TG196456 ADB196456:ADC196456 AMX196456:AMY196456 AWT196456:AWU196456 BGP196456:BGQ196456 BQL196456:BQM196456 CAH196456:CAI196456 CKD196456:CKE196456 CTZ196456:CUA196456 DDV196456:DDW196456 DNR196456:DNS196456 DXN196456:DXO196456 EHJ196456:EHK196456 ERF196456:ERG196456 FBB196456:FBC196456 FKX196456:FKY196456 FUT196456:FUU196456 GEP196456:GEQ196456 GOL196456:GOM196456 GYH196456:GYI196456 HID196456:HIE196456 HRZ196456:HSA196456 IBV196456:IBW196456 ILR196456:ILS196456 IVN196456:IVO196456 JFJ196456:JFK196456 JPF196456:JPG196456 JZB196456:JZC196456 KIX196456:KIY196456 KST196456:KSU196456 LCP196456:LCQ196456 LML196456:LMM196456 LWH196456:LWI196456 MGD196456:MGE196456 MPZ196456:MQA196456 MZV196456:MZW196456 NJR196456:NJS196456 NTN196456:NTO196456 ODJ196456:ODK196456 ONF196456:ONG196456 OXB196456:OXC196456 PGX196456:PGY196456 PQT196456:PQU196456 QAP196456:QAQ196456 QKL196456:QKM196456 QUH196456:QUI196456 RED196456:REE196456 RNZ196456:ROA196456 RXV196456:RXW196456 SHR196456:SHS196456 SRN196456:SRO196456 TBJ196456:TBK196456 TLF196456:TLG196456 TVB196456:TVC196456 UEX196456:UEY196456 UOT196456:UOU196456 UYP196456:UYQ196456 VIL196456:VIM196456 VSH196456:VSI196456 WCD196456:WCE196456 WLZ196456:WMA196456 WVV196456:WVW196456 N261992:O261992 JJ261992:JK261992 TF261992:TG261992 ADB261992:ADC261992 AMX261992:AMY261992 AWT261992:AWU261992 BGP261992:BGQ261992 BQL261992:BQM261992 CAH261992:CAI261992 CKD261992:CKE261992 CTZ261992:CUA261992 DDV261992:DDW261992 DNR261992:DNS261992 DXN261992:DXO261992 EHJ261992:EHK261992 ERF261992:ERG261992 FBB261992:FBC261992 FKX261992:FKY261992 FUT261992:FUU261992 GEP261992:GEQ261992 GOL261992:GOM261992 GYH261992:GYI261992 HID261992:HIE261992 HRZ261992:HSA261992 IBV261992:IBW261992 ILR261992:ILS261992 IVN261992:IVO261992 JFJ261992:JFK261992 JPF261992:JPG261992 JZB261992:JZC261992 KIX261992:KIY261992 KST261992:KSU261992 LCP261992:LCQ261992 LML261992:LMM261992 LWH261992:LWI261992 MGD261992:MGE261992 MPZ261992:MQA261992 MZV261992:MZW261992 NJR261992:NJS261992 NTN261992:NTO261992 ODJ261992:ODK261992 ONF261992:ONG261992 OXB261992:OXC261992 PGX261992:PGY261992 PQT261992:PQU261992 QAP261992:QAQ261992 QKL261992:QKM261992 QUH261992:QUI261992 RED261992:REE261992 RNZ261992:ROA261992 RXV261992:RXW261992 SHR261992:SHS261992 SRN261992:SRO261992 TBJ261992:TBK261992 TLF261992:TLG261992 TVB261992:TVC261992 UEX261992:UEY261992 UOT261992:UOU261992 UYP261992:UYQ261992 VIL261992:VIM261992 VSH261992:VSI261992 WCD261992:WCE261992 WLZ261992:WMA261992 WVV261992:WVW261992 N327528:O327528 JJ327528:JK327528 TF327528:TG327528 ADB327528:ADC327528 AMX327528:AMY327528 AWT327528:AWU327528 BGP327528:BGQ327528 BQL327528:BQM327528 CAH327528:CAI327528 CKD327528:CKE327528 CTZ327528:CUA327528 DDV327528:DDW327528 DNR327528:DNS327528 DXN327528:DXO327528 EHJ327528:EHK327528 ERF327528:ERG327528 FBB327528:FBC327528 FKX327528:FKY327528 FUT327528:FUU327528 GEP327528:GEQ327528 GOL327528:GOM327528 GYH327528:GYI327528 HID327528:HIE327528 HRZ327528:HSA327528 IBV327528:IBW327528 ILR327528:ILS327528 IVN327528:IVO327528 JFJ327528:JFK327528 JPF327528:JPG327528 JZB327528:JZC327528 KIX327528:KIY327528 KST327528:KSU327528 LCP327528:LCQ327528 LML327528:LMM327528 LWH327528:LWI327528 MGD327528:MGE327528 MPZ327528:MQA327528 MZV327528:MZW327528 NJR327528:NJS327528 NTN327528:NTO327528 ODJ327528:ODK327528 ONF327528:ONG327528 OXB327528:OXC327528 PGX327528:PGY327528 PQT327528:PQU327528 QAP327528:QAQ327528 QKL327528:QKM327528 QUH327528:QUI327528 RED327528:REE327528 RNZ327528:ROA327528 RXV327528:RXW327528 SHR327528:SHS327528 SRN327528:SRO327528 TBJ327528:TBK327528 TLF327528:TLG327528 TVB327528:TVC327528 UEX327528:UEY327528 UOT327528:UOU327528 UYP327528:UYQ327528 VIL327528:VIM327528 VSH327528:VSI327528 WCD327528:WCE327528 WLZ327528:WMA327528 WVV327528:WVW327528 N393064:O393064 JJ393064:JK393064 TF393064:TG393064 ADB393064:ADC393064 AMX393064:AMY393064 AWT393064:AWU393064 BGP393064:BGQ393064 BQL393064:BQM393064 CAH393064:CAI393064 CKD393064:CKE393064 CTZ393064:CUA393064 DDV393064:DDW393064 DNR393064:DNS393064 DXN393064:DXO393064 EHJ393064:EHK393064 ERF393064:ERG393064 FBB393064:FBC393064 FKX393064:FKY393064 FUT393064:FUU393064 GEP393064:GEQ393064 GOL393064:GOM393064 GYH393064:GYI393064 HID393064:HIE393064 HRZ393064:HSA393064 IBV393064:IBW393064 ILR393064:ILS393064 IVN393064:IVO393064 JFJ393064:JFK393064 JPF393064:JPG393064 JZB393064:JZC393064 KIX393064:KIY393064 KST393064:KSU393064 LCP393064:LCQ393064 LML393064:LMM393064 LWH393064:LWI393064 MGD393064:MGE393064 MPZ393064:MQA393064 MZV393064:MZW393064 NJR393064:NJS393064 NTN393064:NTO393064 ODJ393064:ODK393064 ONF393064:ONG393064 OXB393064:OXC393064 PGX393064:PGY393064 PQT393064:PQU393064 QAP393064:QAQ393064 QKL393064:QKM393064 QUH393064:QUI393064 RED393064:REE393064 RNZ393064:ROA393064 RXV393064:RXW393064 SHR393064:SHS393064 SRN393064:SRO393064 TBJ393064:TBK393064 TLF393064:TLG393064 TVB393064:TVC393064 UEX393064:UEY393064 UOT393064:UOU393064 UYP393064:UYQ393064 VIL393064:VIM393064 VSH393064:VSI393064 WCD393064:WCE393064 WLZ393064:WMA393064 WVV393064:WVW393064 N458600:O458600 JJ458600:JK458600 TF458600:TG458600 ADB458600:ADC458600 AMX458600:AMY458600 AWT458600:AWU458600 BGP458600:BGQ458600 BQL458600:BQM458600 CAH458600:CAI458600 CKD458600:CKE458600 CTZ458600:CUA458600 DDV458600:DDW458600 DNR458600:DNS458600 DXN458600:DXO458600 EHJ458600:EHK458600 ERF458600:ERG458600 FBB458600:FBC458600 FKX458600:FKY458600 FUT458600:FUU458600 GEP458600:GEQ458600 GOL458600:GOM458600 GYH458600:GYI458600 HID458600:HIE458600 HRZ458600:HSA458600 IBV458600:IBW458600 ILR458600:ILS458600 IVN458600:IVO458600 JFJ458600:JFK458600 JPF458600:JPG458600 JZB458600:JZC458600 KIX458600:KIY458600 KST458600:KSU458600 LCP458600:LCQ458600 LML458600:LMM458600 LWH458600:LWI458600 MGD458600:MGE458600 MPZ458600:MQA458600 MZV458600:MZW458600 NJR458600:NJS458600 NTN458600:NTO458600 ODJ458600:ODK458600 ONF458600:ONG458600 OXB458600:OXC458600 PGX458600:PGY458600 PQT458600:PQU458600 QAP458600:QAQ458600 QKL458600:QKM458600 QUH458600:QUI458600 RED458600:REE458600 RNZ458600:ROA458600 RXV458600:RXW458600 SHR458600:SHS458600 SRN458600:SRO458600 TBJ458600:TBK458600 TLF458600:TLG458600 TVB458600:TVC458600 UEX458600:UEY458600 UOT458600:UOU458600 UYP458600:UYQ458600 VIL458600:VIM458600 VSH458600:VSI458600 WCD458600:WCE458600 WLZ458600:WMA458600 WVV458600:WVW458600 N524136:O524136 JJ524136:JK524136 TF524136:TG524136 ADB524136:ADC524136 AMX524136:AMY524136 AWT524136:AWU524136 BGP524136:BGQ524136 BQL524136:BQM524136 CAH524136:CAI524136 CKD524136:CKE524136 CTZ524136:CUA524136 DDV524136:DDW524136 DNR524136:DNS524136 DXN524136:DXO524136 EHJ524136:EHK524136 ERF524136:ERG524136 FBB524136:FBC524136 FKX524136:FKY524136 FUT524136:FUU524136 GEP524136:GEQ524136 GOL524136:GOM524136 GYH524136:GYI524136 HID524136:HIE524136 HRZ524136:HSA524136 IBV524136:IBW524136 ILR524136:ILS524136 IVN524136:IVO524136 JFJ524136:JFK524136 JPF524136:JPG524136 JZB524136:JZC524136 KIX524136:KIY524136 KST524136:KSU524136 LCP524136:LCQ524136 LML524136:LMM524136 LWH524136:LWI524136 MGD524136:MGE524136 MPZ524136:MQA524136 MZV524136:MZW524136 NJR524136:NJS524136 NTN524136:NTO524136 ODJ524136:ODK524136 ONF524136:ONG524136 OXB524136:OXC524136 PGX524136:PGY524136 PQT524136:PQU524136 QAP524136:QAQ524136 QKL524136:QKM524136 QUH524136:QUI524136 RED524136:REE524136 RNZ524136:ROA524136 RXV524136:RXW524136 SHR524136:SHS524136 SRN524136:SRO524136 TBJ524136:TBK524136 TLF524136:TLG524136 TVB524136:TVC524136 UEX524136:UEY524136 UOT524136:UOU524136 UYP524136:UYQ524136 VIL524136:VIM524136 VSH524136:VSI524136 WCD524136:WCE524136 WLZ524136:WMA524136 WVV524136:WVW524136 N589672:O589672 JJ589672:JK589672 TF589672:TG589672 ADB589672:ADC589672 AMX589672:AMY589672 AWT589672:AWU589672 BGP589672:BGQ589672 BQL589672:BQM589672 CAH589672:CAI589672 CKD589672:CKE589672 CTZ589672:CUA589672 DDV589672:DDW589672 DNR589672:DNS589672 DXN589672:DXO589672 EHJ589672:EHK589672 ERF589672:ERG589672 FBB589672:FBC589672 FKX589672:FKY589672 FUT589672:FUU589672 GEP589672:GEQ589672 GOL589672:GOM589672 GYH589672:GYI589672 HID589672:HIE589672 HRZ589672:HSA589672 IBV589672:IBW589672 ILR589672:ILS589672 IVN589672:IVO589672 JFJ589672:JFK589672 JPF589672:JPG589672 JZB589672:JZC589672 KIX589672:KIY589672 KST589672:KSU589672 LCP589672:LCQ589672 LML589672:LMM589672 LWH589672:LWI589672 MGD589672:MGE589672 MPZ589672:MQA589672 MZV589672:MZW589672 NJR589672:NJS589672 NTN589672:NTO589672 ODJ589672:ODK589672 ONF589672:ONG589672 OXB589672:OXC589672 PGX589672:PGY589672 PQT589672:PQU589672 QAP589672:QAQ589672 QKL589672:QKM589672 QUH589672:QUI589672 RED589672:REE589672 RNZ589672:ROA589672 RXV589672:RXW589672 SHR589672:SHS589672 SRN589672:SRO589672 TBJ589672:TBK589672 TLF589672:TLG589672 TVB589672:TVC589672 UEX589672:UEY589672 UOT589672:UOU589672 UYP589672:UYQ589672 VIL589672:VIM589672 VSH589672:VSI589672 WCD589672:WCE589672 WLZ589672:WMA589672 WVV589672:WVW589672 N655208:O655208 JJ655208:JK655208 TF655208:TG655208 ADB655208:ADC655208 AMX655208:AMY655208 AWT655208:AWU655208 BGP655208:BGQ655208 BQL655208:BQM655208 CAH655208:CAI655208 CKD655208:CKE655208 CTZ655208:CUA655208 DDV655208:DDW655208 DNR655208:DNS655208 DXN655208:DXO655208 EHJ655208:EHK655208 ERF655208:ERG655208 FBB655208:FBC655208 FKX655208:FKY655208 FUT655208:FUU655208 GEP655208:GEQ655208 GOL655208:GOM655208 GYH655208:GYI655208 HID655208:HIE655208 HRZ655208:HSA655208 IBV655208:IBW655208 ILR655208:ILS655208 IVN655208:IVO655208 JFJ655208:JFK655208 JPF655208:JPG655208 JZB655208:JZC655208 KIX655208:KIY655208 KST655208:KSU655208 LCP655208:LCQ655208 LML655208:LMM655208 LWH655208:LWI655208 MGD655208:MGE655208 MPZ655208:MQA655208 MZV655208:MZW655208 NJR655208:NJS655208 NTN655208:NTO655208 ODJ655208:ODK655208 ONF655208:ONG655208 OXB655208:OXC655208 PGX655208:PGY655208 PQT655208:PQU655208 QAP655208:QAQ655208 QKL655208:QKM655208 QUH655208:QUI655208 RED655208:REE655208 RNZ655208:ROA655208 RXV655208:RXW655208 SHR655208:SHS655208 SRN655208:SRO655208 TBJ655208:TBK655208 TLF655208:TLG655208 TVB655208:TVC655208 UEX655208:UEY655208 UOT655208:UOU655208 UYP655208:UYQ655208 VIL655208:VIM655208 VSH655208:VSI655208 WCD655208:WCE655208 WLZ655208:WMA655208 WVV655208:WVW655208 N720744:O720744 JJ720744:JK720744 TF720744:TG720744 ADB720744:ADC720744 AMX720744:AMY720744 AWT720744:AWU720744 BGP720744:BGQ720744 BQL720744:BQM720744 CAH720744:CAI720744 CKD720744:CKE720744 CTZ720744:CUA720744 DDV720744:DDW720744 DNR720744:DNS720744 DXN720744:DXO720744 EHJ720744:EHK720744 ERF720744:ERG720744 FBB720744:FBC720744 FKX720744:FKY720744 FUT720744:FUU720744 GEP720744:GEQ720744 GOL720744:GOM720744 GYH720744:GYI720744 HID720744:HIE720744 HRZ720744:HSA720744 IBV720744:IBW720744 ILR720744:ILS720744 IVN720744:IVO720744 JFJ720744:JFK720744 JPF720744:JPG720744 JZB720744:JZC720744 KIX720744:KIY720744 KST720744:KSU720744 LCP720744:LCQ720744 LML720744:LMM720744 LWH720744:LWI720744 MGD720744:MGE720744 MPZ720744:MQA720744 MZV720744:MZW720744 NJR720744:NJS720744 NTN720744:NTO720744 ODJ720744:ODK720744 ONF720744:ONG720744 OXB720744:OXC720744 PGX720744:PGY720744 PQT720744:PQU720744 QAP720744:QAQ720744 QKL720744:QKM720744 QUH720744:QUI720744 RED720744:REE720744 RNZ720744:ROA720744 RXV720744:RXW720744 SHR720744:SHS720744 SRN720744:SRO720744 TBJ720744:TBK720744 TLF720744:TLG720744 TVB720744:TVC720744 UEX720744:UEY720744 UOT720744:UOU720744 UYP720744:UYQ720744 VIL720744:VIM720744 VSH720744:VSI720744 WCD720744:WCE720744 WLZ720744:WMA720744 WVV720744:WVW720744 N786280:O786280 JJ786280:JK786280 TF786280:TG786280 ADB786280:ADC786280 AMX786280:AMY786280 AWT786280:AWU786280 BGP786280:BGQ786280 BQL786280:BQM786280 CAH786280:CAI786280 CKD786280:CKE786280 CTZ786280:CUA786280 DDV786280:DDW786280 DNR786280:DNS786280 DXN786280:DXO786280 EHJ786280:EHK786280 ERF786280:ERG786280 FBB786280:FBC786280 FKX786280:FKY786280 FUT786280:FUU786280 GEP786280:GEQ786280 GOL786280:GOM786280 GYH786280:GYI786280 HID786280:HIE786280 HRZ786280:HSA786280 IBV786280:IBW786280 ILR786280:ILS786280 IVN786280:IVO786280 JFJ786280:JFK786280 JPF786280:JPG786280 JZB786280:JZC786280 KIX786280:KIY786280 KST786280:KSU786280 LCP786280:LCQ786280 LML786280:LMM786280 LWH786280:LWI786280 MGD786280:MGE786280 MPZ786280:MQA786280 MZV786280:MZW786280 NJR786280:NJS786280 NTN786280:NTO786280 ODJ786280:ODK786280 ONF786280:ONG786280 OXB786280:OXC786280 PGX786280:PGY786280 PQT786280:PQU786280 QAP786280:QAQ786280 QKL786280:QKM786280 QUH786280:QUI786280 RED786280:REE786280 RNZ786280:ROA786280 RXV786280:RXW786280 SHR786280:SHS786280 SRN786280:SRO786280 TBJ786280:TBK786280 TLF786280:TLG786280 TVB786280:TVC786280 UEX786280:UEY786280 UOT786280:UOU786280 UYP786280:UYQ786280 VIL786280:VIM786280 VSH786280:VSI786280 WCD786280:WCE786280 WLZ786280:WMA786280 WVV786280:WVW786280 N851816:O851816 JJ851816:JK851816 TF851816:TG851816 ADB851816:ADC851816 AMX851816:AMY851816 AWT851816:AWU851816 BGP851816:BGQ851816 BQL851816:BQM851816 CAH851816:CAI851816 CKD851816:CKE851816 CTZ851816:CUA851816 DDV851816:DDW851816 DNR851816:DNS851816 DXN851816:DXO851816 EHJ851816:EHK851816 ERF851816:ERG851816 FBB851816:FBC851816 FKX851816:FKY851816 FUT851816:FUU851816 GEP851816:GEQ851816 GOL851816:GOM851816 GYH851816:GYI851816 HID851816:HIE851816 HRZ851816:HSA851816 IBV851816:IBW851816 ILR851816:ILS851816 IVN851816:IVO851816 JFJ851816:JFK851816 JPF851816:JPG851816 JZB851816:JZC851816 KIX851816:KIY851816 KST851816:KSU851816 LCP851816:LCQ851816 LML851816:LMM851816 LWH851816:LWI851816 MGD851816:MGE851816 MPZ851816:MQA851816 MZV851816:MZW851816 NJR851816:NJS851816 NTN851816:NTO851816 ODJ851816:ODK851816 ONF851816:ONG851816 OXB851816:OXC851816 PGX851816:PGY851816 PQT851816:PQU851816 QAP851816:QAQ851816 QKL851816:QKM851816 QUH851816:QUI851816 RED851816:REE851816 RNZ851816:ROA851816 RXV851816:RXW851816 SHR851816:SHS851816 SRN851816:SRO851816 TBJ851816:TBK851816 TLF851816:TLG851816 TVB851816:TVC851816 UEX851816:UEY851816 UOT851816:UOU851816 UYP851816:UYQ851816 VIL851816:VIM851816 VSH851816:VSI851816 WCD851816:WCE851816 WLZ851816:WMA851816 WVV851816:WVW851816 N917352:O917352 JJ917352:JK917352 TF917352:TG917352 ADB917352:ADC917352 AMX917352:AMY917352 AWT917352:AWU917352 BGP917352:BGQ917352 BQL917352:BQM917352 CAH917352:CAI917352 CKD917352:CKE917352 CTZ917352:CUA917352 DDV917352:DDW917352 DNR917352:DNS917352 DXN917352:DXO917352 EHJ917352:EHK917352 ERF917352:ERG917352 FBB917352:FBC917352 FKX917352:FKY917352 FUT917352:FUU917352 GEP917352:GEQ917352 GOL917352:GOM917352 GYH917352:GYI917352 HID917352:HIE917352 HRZ917352:HSA917352 IBV917352:IBW917352 ILR917352:ILS917352 IVN917352:IVO917352 JFJ917352:JFK917352 JPF917352:JPG917352 JZB917352:JZC917352 KIX917352:KIY917352 KST917352:KSU917352 LCP917352:LCQ917352 LML917352:LMM917352 LWH917352:LWI917352 MGD917352:MGE917352 MPZ917352:MQA917352 MZV917352:MZW917352 NJR917352:NJS917352 NTN917352:NTO917352 ODJ917352:ODK917352 ONF917352:ONG917352 OXB917352:OXC917352 PGX917352:PGY917352 PQT917352:PQU917352 QAP917352:QAQ917352 QKL917352:QKM917352 QUH917352:QUI917352 RED917352:REE917352 RNZ917352:ROA917352 RXV917352:RXW917352 SHR917352:SHS917352 SRN917352:SRO917352 TBJ917352:TBK917352 TLF917352:TLG917352 TVB917352:TVC917352 UEX917352:UEY917352 UOT917352:UOU917352 UYP917352:UYQ917352 VIL917352:VIM917352 VSH917352:VSI917352 WCD917352:WCE917352 WLZ917352:WMA917352 WVV917352:WVW917352 N982888:O982888 JJ982888:JK982888 TF982888:TG982888 ADB982888:ADC982888 AMX982888:AMY982888 AWT982888:AWU982888 BGP982888:BGQ982888 BQL982888:BQM982888 CAH982888:CAI982888 CKD982888:CKE982888 CTZ982888:CUA982888 DDV982888:DDW982888 DNR982888:DNS982888 DXN982888:DXO982888 EHJ982888:EHK982888 ERF982888:ERG982888 FBB982888:FBC982888 FKX982888:FKY982888 FUT982888:FUU982888 GEP982888:GEQ982888 GOL982888:GOM982888 GYH982888:GYI982888 HID982888:HIE982888 HRZ982888:HSA982888 IBV982888:IBW982888 ILR982888:ILS982888 IVN982888:IVO982888 JFJ982888:JFK982888 JPF982888:JPG982888 JZB982888:JZC982888 KIX982888:KIY982888 KST982888:KSU982888 LCP982888:LCQ982888 LML982888:LMM982888 LWH982888:LWI982888 MGD982888:MGE982888 MPZ982888:MQA982888 MZV982888:MZW982888 NJR982888:NJS982888 NTN982888:NTO982888 ODJ982888:ODK982888 ONF982888:ONG982888 OXB982888:OXC982888 PGX982888:PGY982888 PQT982888:PQU982888 QAP982888:QAQ982888 QKL982888:QKM982888 QUH982888:QUI982888 RED982888:REE982888 RNZ982888:ROA982888 RXV982888:RXW982888 SHR982888:SHS982888 SRN982888:SRO982888 TBJ982888:TBK982888 TLF982888:TLG982888 TVB982888:TVC982888 UEX982888:UEY982888 UOT982888:UOU982888 UYP982888:UYQ982888 VIL982888:VIM982888 VSH982888:VSI982888 WCD982888:WCE982888 WLZ982888:WMA982888 WVV982888:WVW982888 AG31:AH31 KC31:KD31 TY31:TZ31 ADU31:ADV31 ANQ31:ANR31 AXM31:AXN31 BHI31:BHJ31 BRE31:BRF31 CBA31:CBB31 CKW31:CKX31 CUS31:CUT31 DEO31:DEP31 DOK31:DOL31 DYG31:DYH31 EIC31:EID31 ERY31:ERZ31 FBU31:FBV31 FLQ31:FLR31 FVM31:FVN31 GFI31:GFJ31 GPE31:GPF31 GZA31:GZB31 HIW31:HIX31 HSS31:HST31 ICO31:ICP31 IMK31:IML31 IWG31:IWH31 JGC31:JGD31 JPY31:JPZ31 JZU31:JZV31 KJQ31:KJR31 KTM31:KTN31 LDI31:LDJ31 LNE31:LNF31 LXA31:LXB31 MGW31:MGX31 MQS31:MQT31 NAO31:NAP31 NKK31:NKL31 NUG31:NUH31 OEC31:OED31 ONY31:ONZ31 OXU31:OXV31 PHQ31:PHR31 PRM31:PRN31 QBI31:QBJ31 QLE31:QLF31 QVA31:QVB31 REW31:REX31 ROS31:ROT31 RYO31:RYP31 SIK31:SIL31 SSG31:SSH31 TCC31:TCD31 TLY31:TLZ31 TVU31:TVV31 UFQ31:UFR31 UPM31:UPN31 UZI31:UZJ31 VJE31:VJF31 VTA31:VTB31 WCW31:WCX31 WMS31:WMT31 WWO31:WWP31 AG65374:AH65374 KC65374:KD65374 TY65374:TZ65374 ADU65374:ADV65374 ANQ65374:ANR65374 AXM65374:AXN65374 BHI65374:BHJ65374 BRE65374:BRF65374 CBA65374:CBB65374 CKW65374:CKX65374 CUS65374:CUT65374 DEO65374:DEP65374 DOK65374:DOL65374 DYG65374:DYH65374 EIC65374:EID65374 ERY65374:ERZ65374 FBU65374:FBV65374 FLQ65374:FLR65374 FVM65374:FVN65374 GFI65374:GFJ65374 GPE65374:GPF65374 GZA65374:GZB65374 HIW65374:HIX65374 HSS65374:HST65374 ICO65374:ICP65374 IMK65374:IML65374 IWG65374:IWH65374 JGC65374:JGD65374 JPY65374:JPZ65374 JZU65374:JZV65374 KJQ65374:KJR65374 KTM65374:KTN65374 LDI65374:LDJ65374 LNE65374:LNF65374 LXA65374:LXB65374 MGW65374:MGX65374 MQS65374:MQT65374 NAO65374:NAP65374 NKK65374:NKL65374 NUG65374:NUH65374 OEC65374:OED65374 ONY65374:ONZ65374 OXU65374:OXV65374 PHQ65374:PHR65374 PRM65374:PRN65374 QBI65374:QBJ65374 QLE65374:QLF65374 QVA65374:QVB65374 REW65374:REX65374 ROS65374:ROT65374 RYO65374:RYP65374 SIK65374:SIL65374 SSG65374:SSH65374 TCC65374:TCD65374 TLY65374:TLZ65374 TVU65374:TVV65374 UFQ65374:UFR65374 UPM65374:UPN65374 UZI65374:UZJ65374 VJE65374:VJF65374 VTA65374:VTB65374 WCW65374:WCX65374 WMS65374:WMT65374 WWO65374:WWP65374 AG130910:AH130910 KC130910:KD130910 TY130910:TZ130910 ADU130910:ADV130910 ANQ130910:ANR130910 AXM130910:AXN130910 BHI130910:BHJ130910 BRE130910:BRF130910 CBA130910:CBB130910 CKW130910:CKX130910 CUS130910:CUT130910 DEO130910:DEP130910 DOK130910:DOL130910 DYG130910:DYH130910 EIC130910:EID130910 ERY130910:ERZ130910 FBU130910:FBV130910 FLQ130910:FLR130910 FVM130910:FVN130910 GFI130910:GFJ130910 GPE130910:GPF130910 GZA130910:GZB130910 HIW130910:HIX130910 HSS130910:HST130910 ICO130910:ICP130910 IMK130910:IML130910 IWG130910:IWH130910 JGC130910:JGD130910 JPY130910:JPZ130910 JZU130910:JZV130910 KJQ130910:KJR130910 KTM130910:KTN130910 LDI130910:LDJ130910 LNE130910:LNF130910 LXA130910:LXB130910 MGW130910:MGX130910 MQS130910:MQT130910 NAO130910:NAP130910 NKK130910:NKL130910 NUG130910:NUH130910 OEC130910:OED130910 ONY130910:ONZ130910 OXU130910:OXV130910 PHQ130910:PHR130910 PRM130910:PRN130910 QBI130910:QBJ130910 QLE130910:QLF130910 QVA130910:QVB130910 REW130910:REX130910 ROS130910:ROT130910 RYO130910:RYP130910 SIK130910:SIL130910 SSG130910:SSH130910 TCC130910:TCD130910 TLY130910:TLZ130910 TVU130910:TVV130910 UFQ130910:UFR130910 UPM130910:UPN130910 UZI130910:UZJ130910 VJE130910:VJF130910 VTA130910:VTB130910 WCW130910:WCX130910 WMS130910:WMT130910 WWO130910:WWP130910 AG196446:AH196446 KC196446:KD196446 TY196446:TZ196446 ADU196446:ADV196446 ANQ196446:ANR196446 AXM196446:AXN196446 BHI196446:BHJ196446 BRE196446:BRF196446 CBA196446:CBB196446 CKW196446:CKX196446 CUS196446:CUT196446 DEO196446:DEP196446 DOK196446:DOL196446 DYG196446:DYH196446 EIC196446:EID196446 ERY196446:ERZ196446 FBU196446:FBV196446 FLQ196446:FLR196446 FVM196446:FVN196446 GFI196446:GFJ196446 GPE196446:GPF196446 GZA196446:GZB196446 HIW196446:HIX196446 HSS196446:HST196446 ICO196446:ICP196446 IMK196446:IML196446 IWG196446:IWH196446 JGC196446:JGD196446 JPY196446:JPZ196446 JZU196446:JZV196446 KJQ196446:KJR196446 KTM196446:KTN196446 LDI196446:LDJ196446 LNE196446:LNF196446 LXA196446:LXB196446 MGW196446:MGX196446 MQS196446:MQT196446 NAO196446:NAP196446 NKK196446:NKL196446 NUG196446:NUH196446 OEC196446:OED196446 ONY196446:ONZ196446 OXU196446:OXV196446 PHQ196446:PHR196446 PRM196446:PRN196446 QBI196446:QBJ196446 QLE196446:QLF196446 QVA196446:QVB196446 REW196446:REX196446 ROS196446:ROT196446 RYO196446:RYP196446 SIK196446:SIL196446 SSG196446:SSH196446 TCC196446:TCD196446 TLY196446:TLZ196446 TVU196446:TVV196446 UFQ196446:UFR196446 UPM196446:UPN196446 UZI196446:UZJ196446 VJE196446:VJF196446 VTA196446:VTB196446 WCW196446:WCX196446 WMS196446:WMT196446 WWO196446:WWP196446 AG261982:AH261982 KC261982:KD261982 TY261982:TZ261982 ADU261982:ADV261982 ANQ261982:ANR261982 AXM261982:AXN261982 BHI261982:BHJ261982 BRE261982:BRF261982 CBA261982:CBB261982 CKW261982:CKX261982 CUS261982:CUT261982 DEO261982:DEP261982 DOK261982:DOL261982 DYG261982:DYH261982 EIC261982:EID261982 ERY261982:ERZ261982 FBU261982:FBV261982 FLQ261982:FLR261982 FVM261982:FVN261982 GFI261982:GFJ261982 GPE261982:GPF261982 GZA261982:GZB261982 HIW261982:HIX261982 HSS261982:HST261982 ICO261982:ICP261982 IMK261982:IML261982 IWG261982:IWH261982 JGC261982:JGD261982 JPY261982:JPZ261982 JZU261982:JZV261982 KJQ261982:KJR261982 KTM261982:KTN261982 LDI261982:LDJ261982 LNE261982:LNF261982 LXA261982:LXB261982 MGW261982:MGX261982 MQS261982:MQT261982 NAO261982:NAP261982 NKK261982:NKL261982 NUG261982:NUH261982 OEC261982:OED261982 ONY261982:ONZ261982 OXU261982:OXV261982 PHQ261982:PHR261982 PRM261982:PRN261982 QBI261982:QBJ261982 QLE261982:QLF261982 QVA261982:QVB261982 REW261982:REX261982 ROS261982:ROT261982 RYO261982:RYP261982 SIK261982:SIL261982 SSG261982:SSH261982 TCC261982:TCD261982 TLY261982:TLZ261982 TVU261982:TVV261982 UFQ261982:UFR261982 UPM261982:UPN261982 UZI261982:UZJ261982 VJE261982:VJF261982 VTA261982:VTB261982 WCW261982:WCX261982 WMS261982:WMT261982 WWO261982:WWP261982 AG327518:AH327518 KC327518:KD327518 TY327518:TZ327518 ADU327518:ADV327518 ANQ327518:ANR327518 AXM327518:AXN327518 BHI327518:BHJ327518 BRE327518:BRF327518 CBA327518:CBB327518 CKW327518:CKX327518 CUS327518:CUT327518 DEO327518:DEP327518 DOK327518:DOL327518 DYG327518:DYH327518 EIC327518:EID327518 ERY327518:ERZ327518 FBU327518:FBV327518 FLQ327518:FLR327518 FVM327518:FVN327518 GFI327518:GFJ327518 GPE327518:GPF327518 GZA327518:GZB327518 HIW327518:HIX327518 HSS327518:HST327518 ICO327518:ICP327518 IMK327518:IML327518 IWG327518:IWH327518 JGC327518:JGD327518 JPY327518:JPZ327518 JZU327518:JZV327518 KJQ327518:KJR327518 KTM327518:KTN327518 LDI327518:LDJ327518 LNE327518:LNF327518 LXA327518:LXB327518 MGW327518:MGX327518 MQS327518:MQT327518 NAO327518:NAP327518 NKK327518:NKL327518 NUG327518:NUH327518 OEC327518:OED327518 ONY327518:ONZ327518 OXU327518:OXV327518 PHQ327518:PHR327518 PRM327518:PRN327518 QBI327518:QBJ327518 QLE327518:QLF327518 QVA327518:QVB327518 REW327518:REX327518 ROS327518:ROT327518 RYO327518:RYP327518 SIK327518:SIL327518 SSG327518:SSH327518 TCC327518:TCD327518 TLY327518:TLZ327518 TVU327518:TVV327518 UFQ327518:UFR327518 UPM327518:UPN327518 UZI327518:UZJ327518 VJE327518:VJF327518 VTA327518:VTB327518 WCW327518:WCX327518 WMS327518:WMT327518 WWO327518:WWP327518 AG393054:AH393054 KC393054:KD393054 TY393054:TZ393054 ADU393054:ADV393054 ANQ393054:ANR393054 AXM393054:AXN393054 BHI393054:BHJ393054 BRE393054:BRF393054 CBA393054:CBB393054 CKW393054:CKX393054 CUS393054:CUT393054 DEO393054:DEP393054 DOK393054:DOL393054 DYG393054:DYH393054 EIC393054:EID393054 ERY393054:ERZ393054 FBU393054:FBV393054 FLQ393054:FLR393054 FVM393054:FVN393054 GFI393054:GFJ393054 GPE393054:GPF393054 GZA393054:GZB393054 HIW393054:HIX393054 HSS393054:HST393054 ICO393054:ICP393054 IMK393054:IML393054 IWG393054:IWH393054 JGC393054:JGD393054 JPY393054:JPZ393054 JZU393054:JZV393054 KJQ393054:KJR393054 KTM393054:KTN393054 LDI393054:LDJ393054 LNE393054:LNF393054 LXA393054:LXB393054 MGW393054:MGX393054 MQS393054:MQT393054 NAO393054:NAP393054 NKK393054:NKL393054 NUG393054:NUH393054 OEC393054:OED393054 ONY393054:ONZ393054 OXU393054:OXV393054 PHQ393054:PHR393054 PRM393054:PRN393054 QBI393054:QBJ393054 QLE393054:QLF393054 QVA393054:QVB393054 REW393054:REX393054 ROS393054:ROT393054 RYO393054:RYP393054 SIK393054:SIL393054 SSG393054:SSH393054 TCC393054:TCD393054 TLY393054:TLZ393054 TVU393054:TVV393054 UFQ393054:UFR393054 UPM393054:UPN393054 UZI393054:UZJ393054 VJE393054:VJF393054 VTA393054:VTB393054 WCW393054:WCX393054 WMS393054:WMT393054 WWO393054:WWP393054 AG458590:AH458590 KC458590:KD458590 TY458590:TZ458590 ADU458590:ADV458590 ANQ458590:ANR458590 AXM458590:AXN458590 BHI458590:BHJ458590 BRE458590:BRF458590 CBA458590:CBB458590 CKW458590:CKX458590 CUS458590:CUT458590 DEO458590:DEP458590 DOK458590:DOL458590 DYG458590:DYH458590 EIC458590:EID458590 ERY458590:ERZ458590 FBU458590:FBV458590 FLQ458590:FLR458590 FVM458590:FVN458590 GFI458590:GFJ458590 GPE458590:GPF458590 GZA458590:GZB458590 HIW458590:HIX458590 HSS458590:HST458590 ICO458590:ICP458590 IMK458590:IML458590 IWG458590:IWH458590 JGC458590:JGD458590 JPY458590:JPZ458590 JZU458590:JZV458590 KJQ458590:KJR458590 KTM458590:KTN458590 LDI458590:LDJ458590 LNE458590:LNF458590 LXA458590:LXB458590 MGW458590:MGX458590 MQS458590:MQT458590 NAO458590:NAP458590 NKK458590:NKL458590 NUG458590:NUH458590 OEC458590:OED458590 ONY458590:ONZ458590 OXU458590:OXV458590 PHQ458590:PHR458590 PRM458590:PRN458590 QBI458590:QBJ458590 QLE458590:QLF458590 QVA458590:QVB458590 REW458590:REX458590 ROS458590:ROT458590 RYO458590:RYP458590 SIK458590:SIL458590 SSG458590:SSH458590 TCC458590:TCD458590 TLY458590:TLZ458590 TVU458590:TVV458590 UFQ458590:UFR458590 UPM458590:UPN458590 UZI458590:UZJ458590 VJE458590:VJF458590 VTA458590:VTB458590 WCW458590:WCX458590 WMS458590:WMT458590 WWO458590:WWP458590 AG524126:AH524126 KC524126:KD524126 TY524126:TZ524126 ADU524126:ADV524126 ANQ524126:ANR524126 AXM524126:AXN524126 BHI524126:BHJ524126 BRE524126:BRF524126 CBA524126:CBB524126 CKW524126:CKX524126 CUS524126:CUT524126 DEO524126:DEP524126 DOK524126:DOL524126 DYG524126:DYH524126 EIC524126:EID524126 ERY524126:ERZ524126 FBU524126:FBV524126 FLQ524126:FLR524126 FVM524126:FVN524126 GFI524126:GFJ524126 GPE524126:GPF524126 GZA524126:GZB524126 HIW524126:HIX524126 HSS524126:HST524126 ICO524126:ICP524126 IMK524126:IML524126 IWG524126:IWH524126 JGC524126:JGD524126 JPY524126:JPZ524126 JZU524126:JZV524126 KJQ524126:KJR524126 KTM524126:KTN524126 LDI524126:LDJ524126 LNE524126:LNF524126 LXA524126:LXB524126 MGW524126:MGX524126 MQS524126:MQT524126 NAO524126:NAP524126 NKK524126:NKL524126 NUG524126:NUH524126 OEC524126:OED524126 ONY524126:ONZ524126 OXU524126:OXV524126 PHQ524126:PHR524126 PRM524126:PRN524126 QBI524126:QBJ524126 QLE524126:QLF524126 QVA524126:QVB524126 REW524126:REX524126 ROS524126:ROT524126 RYO524126:RYP524126 SIK524126:SIL524126 SSG524126:SSH524126 TCC524126:TCD524126 TLY524126:TLZ524126 TVU524126:TVV524126 UFQ524126:UFR524126 UPM524126:UPN524126 UZI524126:UZJ524126 VJE524126:VJF524126 VTA524126:VTB524126 WCW524126:WCX524126 WMS524126:WMT524126 WWO524126:WWP524126 AG589662:AH589662 KC589662:KD589662 TY589662:TZ589662 ADU589662:ADV589662 ANQ589662:ANR589662 AXM589662:AXN589662 BHI589662:BHJ589662 BRE589662:BRF589662 CBA589662:CBB589662 CKW589662:CKX589662 CUS589662:CUT589662 DEO589662:DEP589662 DOK589662:DOL589662 DYG589662:DYH589662 EIC589662:EID589662 ERY589662:ERZ589662 FBU589662:FBV589662 FLQ589662:FLR589662 FVM589662:FVN589662 GFI589662:GFJ589662 GPE589662:GPF589662 GZA589662:GZB589662 HIW589662:HIX589662 HSS589662:HST589662 ICO589662:ICP589662 IMK589662:IML589662 IWG589662:IWH589662 JGC589662:JGD589662 JPY589662:JPZ589662 JZU589662:JZV589662 KJQ589662:KJR589662 KTM589662:KTN589662 LDI589662:LDJ589662 LNE589662:LNF589662 LXA589662:LXB589662 MGW589662:MGX589662 MQS589662:MQT589662 NAO589662:NAP589662 NKK589662:NKL589662 NUG589662:NUH589662 OEC589662:OED589662 ONY589662:ONZ589662 OXU589662:OXV589662 PHQ589662:PHR589662 PRM589662:PRN589662 QBI589662:QBJ589662 QLE589662:QLF589662 QVA589662:QVB589662 REW589662:REX589662 ROS589662:ROT589662 RYO589662:RYP589662 SIK589662:SIL589662 SSG589662:SSH589662 TCC589662:TCD589662 TLY589662:TLZ589662 TVU589662:TVV589662 UFQ589662:UFR589662 UPM589662:UPN589662 UZI589662:UZJ589662 VJE589662:VJF589662 VTA589662:VTB589662 WCW589662:WCX589662 WMS589662:WMT589662 WWO589662:WWP589662 AG655198:AH655198 KC655198:KD655198 TY655198:TZ655198 ADU655198:ADV655198 ANQ655198:ANR655198 AXM655198:AXN655198 BHI655198:BHJ655198 BRE655198:BRF655198 CBA655198:CBB655198 CKW655198:CKX655198 CUS655198:CUT655198 DEO655198:DEP655198 DOK655198:DOL655198 DYG655198:DYH655198 EIC655198:EID655198 ERY655198:ERZ655198 FBU655198:FBV655198 FLQ655198:FLR655198 FVM655198:FVN655198 GFI655198:GFJ655198 GPE655198:GPF655198 GZA655198:GZB655198 HIW655198:HIX655198 HSS655198:HST655198 ICO655198:ICP655198 IMK655198:IML655198 IWG655198:IWH655198 JGC655198:JGD655198 JPY655198:JPZ655198 JZU655198:JZV655198 KJQ655198:KJR655198 KTM655198:KTN655198 LDI655198:LDJ655198 LNE655198:LNF655198 LXA655198:LXB655198 MGW655198:MGX655198 MQS655198:MQT655198 NAO655198:NAP655198 NKK655198:NKL655198 NUG655198:NUH655198 OEC655198:OED655198 ONY655198:ONZ655198 OXU655198:OXV655198 PHQ655198:PHR655198 PRM655198:PRN655198 QBI655198:QBJ655198 QLE655198:QLF655198 QVA655198:QVB655198 REW655198:REX655198 ROS655198:ROT655198 RYO655198:RYP655198 SIK655198:SIL655198 SSG655198:SSH655198 TCC655198:TCD655198 TLY655198:TLZ655198 TVU655198:TVV655198 UFQ655198:UFR655198 UPM655198:UPN655198 UZI655198:UZJ655198 VJE655198:VJF655198 VTA655198:VTB655198 WCW655198:WCX655198 WMS655198:WMT655198 WWO655198:WWP655198 AG720734:AH720734 KC720734:KD720734 TY720734:TZ720734 ADU720734:ADV720734 ANQ720734:ANR720734 AXM720734:AXN720734 BHI720734:BHJ720734 BRE720734:BRF720734 CBA720734:CBB720734 CKW720734:CKX720734 CUS720734:CUT720734 DEO720734:DEP720734 DOK720734:DOL720734 DYG720734:DYH720734 EIC720734:EID720734 ERY720734:ERZ720734 FBU720734:FBV720734 FLQ720734:FLR720734 FVM720734:FVN720734 GFI720734:GFJ720734 GPE720734:GPF720734 GZA720734:GZB720734 HIW720734:HIX720734 HSS720734:HST720734 ICO720734:ICP720734 IMK720734:IML720734 IWG720734:IWH720734 JGC720734:JGD720734 JPY720734:JPZ720734 JZU720734:JZV720734 KJQ720734:KJR720734 KTM720734:KTN720734 LDI720734:LDJ720734 LNE720734:LNF720734 LXA720734:LXB720734 MGW720734:MGX720734 MQS720734:MQT720734 NAO720734:NAP720734 NKK720734:NKL720734 NUG720734:NUH720734 OEC720734:OED720734 ONY720734:ONZ720734 OXU720734:OXV720734 PHQ720734:PHR720734 PRM720734:PRN720734 QBI720734:QBJ720734 QLE720734:QLF720734 QVA720734:QVB720734 REW720734:REX720734 ROS720734:ROT720734 RYO720734:RYP720734 SIK720734:SIL720734 SSG720734:SSH720734 TCC720734:TCD720734 TLY720734:TLZ720734 TVU720734:TVV720734 UFQ720734:UFR720734 UPM720734:UPN720734 UZI720734:UZJ720734 VJE720734:VJF720734 VTA720734:VTB720734 WCW720734:WCX720734 WMS720734:WMT720734 WWO720734:WWP720734 AG786270:AH786270 KC786270:KD786270 TY786270:TZ786270 ADU786270:ADV786270 ANQ786270:ANR786270 AXM786270:AXN786270 BHI786270:BHJ786270 BRE786270:BRF786270 CBA786270:CBB786270 CKW786270:CKX786270 CUS786270:CUT786270 DEO786270:DEP786270 DOK786270:DOL786270 DYG786270:DYH786270 EIC786270:EID786270 ERY786270:ERZ786270 FBU786270:FBV786270 FLQ786270:FLR786270 FVM786270:FVN786270 GFI786270:GFJ786270 GPE786270:GPF786270 GZA786270:GZB786270 HIW786270:HIX786270 HSS786270:HST786270 ICO786270:ICP786270 IMK786270:IML786270 IWG786270:IWH786270 JGC786270:JGD786270 JPY786270:JPZ786270 JZU786270:JZV786270 KJQ786270:KJR786270 KTM786270:KTN786270 LDI786270:LDJ786270 LNE786270:LNF786270 LXA786270:LXB786270 MGW786270:MGX786270 MQS786270:MQT786270 NAO786270:NAP786270 NKK786270:NKL786270 NUG786270:NUH786270 OEC786270:OED786270 ONY786270:ONZ786270 OXU786270:OXV786270 PHQ786270:PHR786270 PRM786270:PRN786270 QBI786270:QBJ786270 QLE786270:QLF786270 QVA786270:QVB786270 REW786270:REX786270 ROS786270:ROT786270 RYO786270:RYP786270 SIK786270:SIL786270 SSG786270:SSH786270 TCC786270:TCD786270 TLY786270:TLZ786270 TVU786270:TVV786270 UFQ786270:UFR786270 UPM786270:UPN786270 UZI786270:UZJ786270 VJE786270:VJF786270 VTA786270:VTB786270 WCW786270:WCX786270 WMS786270:WMT786270 WWO786270:WWP786270 AG851806:AH851806 KC851806:KD851806 TY851806:TZ851806 ADU851806:ADV851806 ANQ851806:ANR851806 AXM851806:AXN851806 BHI851806:BHJ851806 BRE851806:BRF851806 CBA851806:CBB851806 CKW851806:CKX851806 CUS851806:CUT851806 DEO851806:DEP851806 DOK851806:DOL851806 DYG851806:DYH851806 EIC851806:EID851806 ERY851806:ERZ851806 FBU851806:FBV851806 FLQ851806:FLR851806 FVM851806:FVN851806 GFI851806:GFJ851806 GPE851806:GPF851806 GZA851806:GZB851806 HIW851806:HIX851806 HSS851806:HST851806 ICO851806:ICP851806 IMK851806:IML851806 IWG851806:IWH851806 JGC851806:JGD851806 JPY851806:JPZ851806 JZU851806:JZV851806 KJQ851806:KJR851806 KTM851806:KTN851806 LDI851806:LDJ851806 LNE851806:LNF851806 LXA851806:LXB851806 MGW851806:MGX851806 MQS851806:MQT851806 NAO851806:NAP851806 NKK851806:NKL851806 NUG851806:NUH851806 OEC851806:OED851806 ONY851806:ONZ851806 OXU851806:OXV851806 PHQ851806:PHR851806 PRM851806:PRN851806 QBI851806:QBJ851806 QLE851806:QLF851806 QVA851806:QVB851806 REW851806:REX851806 ROS851806:ROT851806 RYO851806:RYP851806 SIK851806:SIL851806 SSG851806:SSH851806 TCC851806:TCD851806 TLY851806:TLZ851806 TVU851806:TVV851806 UFQ851806:UFR851806 UPM851806:UPN851806 UZI851806:UZJ851806 VJE851806:VJF851806 VTA851806:VTB851806 WCW851806:WCX851806 WMS851806:WMT851806 WWO851806:WWP851806 AG917342:AH917342 KC917342:KD917342 TY917342:TZ917342 ADU917342:ADV917342 ANQ917342:ANR917342 AXM917342:AXN917342 BHI917342:BHJ917342 BRE917342:BRF917342 CBA917342:CBB917342 CKW917342:CKX917342 CUS917342:CUT917342 DEO917342:DEP917342 DOK917342:DOL917342 DYG917342:DYH917342 EIC917342:EID917342 ERY917342:ERZ917342 FBU917342:FBV917342 FLQ917342:FLR917342 FVM917342:FVN917342 GFI917342:GFJ917342 GPE917342:GPF917342 GZA917342:GZB917342 HIW917342:HIX917342 HSS917342:HST917342 ICO917342:ICP917342 IMK917342:IML917342 IWG917342:IWH917342 JGC917342:JGD917342 JPY917342:JPZ917342 JZU917342:JZV917342 KJQ917342:KJR917342 KTM917342:KTN917342 LDI917342:LDJ917342 LNE917342:LNF917342 LXA917342:LXB917342 MGW917342:MGX917342 MQS917342:MQT917342 NAO917342:NAP917342 NKK917342:NKL917342 NUG917342:NUH917342 OEC917342:OED917342 ONY917342:ONZ917342 OXU917342:OXV917342 PHQ917342:PHR917342 PRM917342:PRN917342 QBI917342:QBJ917342 QLE917342:QLF917342 QVA917342:QVB917342 REW917342:REX917342 ROS917342:ROT917342 RYO917342:RYP917342 SIK917342:SIL917342 SSG917342:SSH917342 TCC917342:TCD917342 TLY917342:TLZ917342 TVU917342:TVV917342 UFQ917342:UFR917342 UPM917342:UPN917342 UZI917342:UZJ917342 VJE917342:VJF917342 VTA917342:VTB917342 WCW917342:WCX917342 WMS917342:WMT917342 WWO917342:WWP917342 AG982878:AH982878 KC982878:KD982878 TY982878:TZ982878 ADU982878:ADV982878 ANQ982878:ANR982878 AXM982878:AXN982878 BHI982878:BHJ982878 BRE982878:BRF982878 CBA982878:CBB982878 CKW982878:CKX982878 CUS982878:CUT982878 DEO982878:DEP982878 DOK982878:DOL982878 DYG982878:DYH982878 EIC982878:EID982878 ERY982878:ERZ982878 FBU982878:FBV982878 FLQ982878:FLR982878 FVM982878:FVN982878 GFI982878:GFJ982878 GPE982878:GPF982878 GZA982878:GZB982878 HIW982878:HIX982878 HSS982878:HST982878 ICO982878:ICP982878 IMK982878:IML982878 IWG982878:IWH982878 JGC982878:JGD982878 JPY982878:JPZ982878 JZU982878:JZV982878 KJQ982878:KJR982878 KTM982878:KTN982878 LDI982878:LDJ982878 LNE982878:LNF982878 LXA982878:LXB982878 MGW982878:MGX982878 MQS982878:MQT982878 NAO982878:NAP982878 NKK982878:NKL982878 NUG982878:NUH982878 OEC982878:OED982878 ONY982878:ONZ982878 OXU982878:OXV982878 PHQ982878:PHR982878 PRM982878:PRN982878 QBI982878:QBJ982878 QLE982878:QLF982878 QVA982878:QVB982878 REW982878:REX982878 ROS982878:ROT982878 RYO982878:RYP982878 SIK982878:SIL982878 SSG982878:SSH982878 TCC982878:TCD982878 TLY982878:TLZ982878 TVU982878:TVV982878 UFQ982878:UFR982878 UPM982878:UPN982878 UZI982878:UZJ982878 VJE982878:VJF982878 VTA982878:VTB982878 WCW982878:WCX982878 WMS982878:WMT982878 WWO982878:WWP982878 AG16:AH16 KC15:KD15 TY15:TZ15 ADU15:ADV15 ANQ15:ANR15 AXM15:AXN15 BHI15:BHJ15 BRE15:BRF15 CBA15:CBB15 CKW15:CKX15 CUS15:CUT15 DEO15:DEP15 DOK15:DOL15 DYG15:DYH15 EIC15:EID15 ERY15:ERZ15 FBU15:FBV15 FLQ15:FLR15 FVM15:FVN15 GFI15:GFJ15 GPE15:GPF15 GZA15:GZB15 HIW15:HIX15 HSS15:HST15 ICO15:ICP15 IMK15:IML15 IWG15:IWH15 JGC15:JGD15 JPY15:JPZ15 JZU15:JZV15 KJQ15:KJR15 KTM15:KTN15 LDI15:LDJ15 LNE15:LNF15 LXA15:LXB15 MGW15:MGX15 MQS15:MQT15 NAO15:NAP15 NKK15:NKL15 NUG15:NUH15 OEC15:OED15 ONY15:ONZ15 OXU15:OXV15 PHQ15:PHR15 PRM15:PRN15 QBI15:QBJ15 QLE15:QLF15 QVA15:QVB15 REW15:REX15 ROS15:ROT15 RYO15:RYP15 SIK15:SIL15 SSG15:SSH15 TCC15:TCD15 TLY15:TLZ15 TVU15:TVV15 UFQ15:UFR15 UPM15:UPN15 UZI15:UZJ15 VJE15:VJF15 VTA15:VTB15 WCW15:WCX15 WMS15:WMT15 WWO15:WWP15 AG65358:AH65358 KC65358:KD65358 TY65358:TZ65358 ADU65358:ADV65358 ANQ65358:ANR65358 AXM65358:AXN65358 BHI65358:BHJ65358 BRE65358:BRF65358 CBA65358:CBB65358 CKW65358:CKX65358 CUS65358:CUT65358 DEO65358:DEP65358 DOK65358:DOL65358 DYG65358:DYH65358 EIC65358:EID65358 ERY65358:ERZ65358 FBU65358:FBV65358 FLQ65358:FLR65358 FVM65358:FVN65358 GFI65358:GFJ65358 GPE65358:GPF65358 GZA65358:GZB65358 HIW65358:HIX65358 HSS65358:HST65358 ICO65358:ICP65358 IMK65358:IML65358 IWG65358:IWH65358 JGC65358:JGD65358 JPY65358:JPZ65358 JZU65358:JZV65358 KJQ65358:KJR65358 KTM65358:KTN65358 LDI65358:LDJ65358 LNE65358:LNF65358 LXA65358:LXB65358 MGW65358:MGX65358 MQS65358:MQT65358 NAO65358:NAP65358 NKK65358:NKL65358 NUG65358:NUH65358 OEC65358:OED65358 ONY65358:ONZ65358 OXU65358:OXV65358 PHQ65358:PHR65358 PRM65358:PRN65358 QBI65358:QBJ65358 QLE65358:QLF65358 QVA65358:QVB65358 REW65358:REX65358 ROS65358:ROT65358 RYO65358:RYP65358 SIK65358:SIL65358 SSG65358:SSH65358 TCC65358:TCD65358 TLY65358:TLZ65358 TVU65358:TVV65358 UFQ65358:UFR65358 UPM65358:UPN65358 UZI65358:UZJ65358 VJE65358:VJF65358 VTA65358:VTB65358 WCW65358:WCX65358 WMS65358:WMT65358 WWO65358:WWP65358 AG130894:AH130894 KC130894:KD130894 TY130894:TZ130894 ADU130894:ADV130894 ANQ130894:ANR130894 AXM130894:AXN130894 BHI130894:BHJ130894 BRE130894:BRF130894 CBA130894:CBB130894 CKW130894:CKX130894 CUS130894:CUT130894 DEO130894:DEP130894 DOK130894:DOL130894 DYG130894:DYH130894 EIC130894:EID130894 ERY130894:ERZ130894 FBU130894:FBV130894 FLQ130894:FLR130894 FVM130894:FVN130894 GFI130894:GFJ130894 GPE130894:GPF130894 GZA130894:GZB130894 HIW130894:HIX130894 HSS130894:HST130894 ICO130894:ICP130894 IMK130894:IML130894 IWG130894:IWH130894 JGC130894:JGD130894 JPY130894:JPZ130894 JZU130894:JZV130894 KJQ130894:KJR130894 KTM130894:KTN130894 LDI130894:LDJ130894 LNE130894:LNF130894 LXA130894:LXB130894 MGW130894:MGX130894 MQS130894:MQT130894 NAO130894:NAP130894 NKK130894:NKL130894 NUG130894:NUH130894 OEC130894:OED130894 ONY130894:ONZ130894 OXU130894:OXV130894 PHQ130894:PHR130894 PRM130894:PRN130894 QBI130894:QBJ130894 QLE130894:QLF130894 QVA130894:QVB130894 REW130894:REX130894 ROS130894:ROT130894 RYO130894:RYP130894 SIK130894:SIL130894 SSG130894:SSH130894 TCC130894:TCD130894 TLY130894:TLZ130894 TVU130894:TVV130894 UFQ130894:UFR130894 UPM130894:UPN130894 UZI130894:UZJ130894 VJE130894:VJF130894 VTA130894:VTB130894 WCW130894:WCX130894 WMS130894:WMT130894 WWO130894:WWP130894 AG196430:AH196430 KC196430:KD196430 TY196430:TZ196430 ADU196430:ADV196430 ANQ196430:ANR196430 AXM196430:AXN196430 BHI196430:BHJ196430 BRE196430:BRF196430 CBA196430:CBB196430 CKW196430:CKX196430 CUS196430:CUT196430 DEO196430:DEP196430 DOK196430:DOL196430 DYG196430:DYH196430 EIC196430:EID196430 ERY196430:ERZ196430 FBU196430:FBV196430 FLQ196430:FLR196430 FVM196430:FVN196430 GFI196430:GFJ196430 GPE196430:GPF196430 GZA196430:GZB196430 HIW196430:HIX196430 HSS196430:HST196430 ICO196430:ICP196430 IMK196430:IML196430 IWG196430:IWH196430 JGC196430:JGD196430 JPY196430:JPZ196430 JZU196430:JZV196430 KJQ196430:KJR196430 KTM196430:KTN196430 LDI196430:LDJ196430 LNE196430:LNF196430 LXA196430:LXB196430 MGW196430:MGX196430 MQS196430:MQT196430 NAO196430:NAP196430 NKK196430:NKL196430 NUG196430:NUH196430 OEC196430:OED196430 ONY196430:ONZ196430 OXU196430:OXV196430 PHQ196430:PHR196430 PRM196430:PRN196430 QBI196430:QBJ196430 QLE196430:QLF196430 QVA196430:QVB196430 REW196430:REX196430 ROS196430:ROT196430 RYO196430:RYP196430 SIK196430:SIL196430 SSG196430:SSH196430 TCC196430:TCD196430 TLY196430:TLZ196430 TVU196430:TVV196430 UFQ196430:UFR196430 UPM196430:UPN196430 UZI196430:UZJ196430 VJE196430:VJF196430 VTA196430:VTB196430 WCW196430:WCX196430 WMS196430:WMT196430 WWO196430:WWP196430 AG261966:AH261966 KC261966:KD261966 TY261966:TZ261966 ADU261966:ADV261966 ANQ261966:ANR261966 AXM261966:AXN261966 BHI261966:BHJ261966 BRE261966:BRF261966 CBA261966:CBB261966 CKW261966:CKX261966 CUS261966:CUT261966 DEO261966:DEP261966 DOK261966:DOL261966 DYG261966:DYH261966 EIC261966:EID261966 ERY261966:ERZ261966 FBU261966:FBV261966 FLQ261966:FLR261966 FVM261966:FVN261966 GFI261966:GFJ261966 GPE261966:GPF261966 GZA261966:GZB261966 HIW261966:HIX261966 HSS261966:HST261966 ICO261966:ICP261966 IMK261966:IML261966 IWG261966:IWH261966 JGC261966:JGD261966 JPY261966:JPZ261966 JZU261966:JZV261966 KJQ261966:KJR261966 KTM261966:KTN261966 LDI261966:LDJ261966 LNE261966:LNF261966 LXA261966:LXB261966 MGW261966:MGX261966 MQS261966:MQT261966 NAO261966:NAP261966 NKK261966:NKL261966 NUG261966:NUH261966 OEC261966:OED261966 ONY261966:ONZ261966 OXU261966:OXV261966 PHQ261966:PHR261966 PRM261966:PRN261966 QBI261966:QBJ261966 QLE261966:QLF261966 QVA261966:QVB261966 REW261966:REX261966 ROS261966:ROT261966 RYO261966:RYP261966 SIK261966:SIL261966 SSG261966:SSH261966 TCC261966:TCD261966 TLY261966:TLZ261966 TVU261966:TVV261966 UFQ261966:UFR261966 UPM261966:UPN261966 UZI261966:UZJ261966 VJE261966:VJF261966 VTA261966:VTB261966 WCW261966:WCX261966 WMS261966:WMT261966 WWO261966:WWP261966 AG327502:AH327502 KC327502:KD327502 TY327502:TZ327502 ADU327502:ADV327502 ANQ327502:ANR327502 AXM327502:AXN327502 BHI327502:BHJ327502 BRE327502:BRF327502 CBA327502:CBB327502 CKW327502:CKX327502 CUS327502:CUT327502 DEO327502:DEP327502 DOK327502:DOL327502 DYG327502:DYH327502 EIC327502:EID327502 ERY327502:ERZ327502 FBU327502:FBV327502 FLQ327502:FLR327502 FVM327502:FVN327502 GFI327502:GFJ327502 GPE327502:GPF327502 GZA327502:GZB327502 HIW327502:HIX327502 HSS327502:HST327502 ICO327502:ICP327502 IMK327502:IML327502 IWG327502:IWH327502 JGC327502:JGD327502 JPY327502:JPZ327502 JZU327502:JZV327502 KJQ327502:KJR327502 KTM327502:KTN327502 LDI327502:LDJ327502 LNE327502:LNF327502 LXA327502:LXB327502 MGW327502:MGX327502 MQS327502:MQT327502 NAO327502:NAP327502 NKK327502:NKL327502 NUG327502:NUH327502 OEC327502:OED327502 ONY327502:ONZ327502 OXU327502:OXV327502 PHQ327502:PHR327502 PRM327502:PRN327502 QBI327502:QBJ327502 QLE327502:QLF327502 QVA327502:QVB327502 REW327502:REX327502 ROS327502:ROT327502 RYO327502:RYP327502 SIK327502:SIL327502 SSG327502:SSH327502 TCC327502:TCD327502 TLY327502:TLZ327502 TVU327502:TVV327502 UFQ327502:UFR327502 UPM327502:UPN327502 UZI327502:UZJ327502 VJE327502:VJF327502 VTA327502:VTB327502 WCW327502:WCX327502 WMS327502:WMT327502 WWO327502:WWP327502 AG393038:AH393038 KC393038:KD393038 TY393038:TZ393038 ADU393038:ADV393038 ANQ393038:ANR393038 AXM393038:AXN393038 BHI393038:BHJ393038 BRE393038:BRF393038 CBA393038:CBB393038 CKW393038:CKX393038 CUS393038:CUT393038 DEO393038:DEP393038 DOK393038:DOL393038 DYG393038:DYH393038 EIC393038:EID393038 ERY393038:ERZ393038 FBU393038:FBV393038 FLQ393038:FLR393038 FVM393038:FVN393038 GFI393038:GFJ393038 GPE393038:GPF393038 GZA393038:GZB393038 HIW393038:HIX393038 HSS393038:HST393038 ICO393038:ICP393038 IMK393038:IML393038 IWG393038:IWH393038 JGC393038:JGD393038 JPY393038:JPZ393038 JZU393038:JZV393038 KJQ393038:KJR393038 KTM393038:KTN393038 LDI393038:LDJ393038 LNE393038:LNF393038 LXA393038:LXB393038 MGW393038:MGX393038 MQS393038:MQT393038 NAO393038:NAP393038 NKK393038:NKL393038 NUG393038:NUH393038 OEC393038:OED393038 ONY393038:ONZ393038 OXU393038:OXV393038 PHQ393038:PHR393038 PRM393038:PRN393038 QBI393038:QBJ393038 QLE393038:QLF393038 QVA393038:QVB393038 REW393038:REX393038 ROS393038:ROT393038 RYO393038:RYP393038 SIK393038:SIL393038 SSG393038:SSH393038 TCC393038:TCD393038 TLY393038:TLZ393038 TVU393038:TVV393038 UFQ393038:UFR393038 UPM393038:UPN393038 UZI393038:UZJ393038 VJE393038:VJF393038 VTA393038:VTB393038 WCW393038:WCX393038 WMS393038:WMT393038 WWO393038:WWP393038 AG458574:AH458574 KC458574:KD458574 TY458574:TZ458574 ADU458574:ADV458574 ANQ458574:ANR458574 AXM458574:AXN458574 BHI458574:BHJ458574 BRE458574:BRF458574 CBA458574:CBB458574 CKW458574:CKX458574 CUS458574:CUT458574 DEO458574:DEP458574 DOK458574:DOL458574 DYG458574:DYH458574 EIC458574:EID458574 ERY458574:ERZ458574 FBU458574:FBV458574 FLQ458574:FLR458574 FVM458574:FVN458574 GFI458574:GFJ458574 GPE458574:GPF458574 GZA458574:GZB458574 HIW458574:HIX458574 HSS458574:HST458574 ICO458574:ICP458574 IMK458574:IML458574 IWG458574:IWH458574 JGC458574:JGD458574 JPY458574:JPZ458574 JZU458574:JZV458574 KJQ458574:KJR458574 KTM458574:KTN458574 LDI458574:LDJ458574 LNE458574:LNF458574 LXA458574:LXB458574 MGW458574:MGX458574 MQS458574:MQT458574 NAO458574:NAP458574 NKK458574:NKL458574 NUG458574:NUH458574 OEC458574:OED458574 ONY458574:ONZ458574 OXU458574:OXV458574 PHQ458574:PHR458574 PRM458574:PRN458574 QBI458574:QBJ458574 QLE458574:QLF458574 QVA458574:QVB458574 REW458574:REX458574 ROS458574:ROT458574 RYO458574:RYP458574 SIK458574:SIL458574 SSG458574:SSH458574 TCC458574:TCD458574 TLY458574:TLZ458574 TVU458574:TVV458574 UFQ458574:UFR458574 UPM458574:UPN458574 UZI458574:UZJ458574 VJE458574:VJF458574 VTA458574:VTB458574 WCW458574:WCX458574 WMS458574:WMT458574 WWO458574:WWP458574 AG524110:AH524110 KC524110:KD524110 TY524110:TZ524110 ADU524110:ADV524110 ANQ524110:ANR524110 AXM524110:AXN524110 BHI524110:BHJ524110 BRE524110:BRF524110 CBA524110:CBB524110 CKW524110:CKX524110 CUS524110:CUT524110 DEO524110:DEP524110 DOK524110:DOL524110 DYG524110:DYH524110 EIC524110:EID524110 ERY524110:ERZ524110 FBU524110:FBV524110 FLQ524110:FLR524110 FVM524110:FVN524110 GFI524110:GFJ524110 GPE524110:GPF524110 GZA524110:GZB524110 HIW524110:HIX524110 HSS524110:HST524110 ICO524110:ICP524110 IMK524110:IML524110 IWG524110:IWH524110 JGC524110:JGD524110 JPY524110:JPZ524110 JZU524110:JZV524110 KJQ524110:KJR524110 KTM524110:KTN524110 LDI524110:LDJ524110 LNE524110:LNF524110 LXA524110:LXB524110 MGW524110:MGX524110 MQS524110:MQT524110 NAO524110:NAP524110 NKK524110:NKL524110 NUG524110:NUH524110 OEC524110:OED524110 ONY524110:ONZ524110 OXU524110:OXV524110 PHQ524110:PHR524110 PRM524110:PRN524110 QBI524110:QBJ524110 QLE524110:QLF524110 QVA524110:QVB524110 REW524110:REX524110 ROS524110:ROT524110 RYO524110:RYP524110 SIK524110:SIL524110 SSG524110:SSH524110 TCC524110:TCD524110 TLY524110:TLZ524110 TVU524110:TVV524110 UFQ524110:UFR524110 UPM524110:UPN524110 UZI524110:UZJ524110 VJE524110:VJF524110 VTA524110:VTB524110 WCW524110:WCX524110 WMS524110:WMT524110 WWO524110:WWP524110 AG589646:AH589646 KC589646:KD589646 TY589646:TZ589646 ADU589646:ADV589646 ANQ589646:ANR589646 AXM589646:AXN589646 BHI589646:BHJ589646 BRE589646:BRF589646 CBA589646:CBB589646 CKW589646:CKX589646 CUS589646:CUT589646 DEO589646:DEP589646 DOK589646:DOL589646 DYG589646:DYH589646 EIC589646:EID589646 ERY589646:ERZ589646 FBU589646:FBV589646 FLQ589646:FLR589646 FVM589646:FVN589646 GFI589646:GFJ589646 GPE589646:GPF589646 GZA589646:GZB589646 HIW589646:HIX589646 HSS589646:HST589646 ICO589646:ICP589646 IMK589646:IML589646 IWG589646:IWH589646 JGC589646:JGD589646 JPY589646:JPZ589646 JZU589646:JZV589646 KJQ589646:KJR589646 KTM589646:KTN589646 LDI589646:LDJ589646 LNE589646:LNF589646 LXA589646:LXB589646 MGW589646:MGX589646 MQS589646:MQT589646 NAO589646:NAP589646 NKK589646:NKL589646 NUG589646:NUH589646 OEC589646:OED589646 ONY589646:ONZ589646 OXU589646:OXV589646 PHQ589646:PHR589646 PRM589646:PRN589646 QBI589646:QBJ589646 QLE589646:QLF589646 QVA589646:QVB589646 REW589646:REX589646 ROS589646:ROT589646 RYO589646:RYP589646 SIK589646:SIL589646 SSG589646:SSH589646 TCC589646:TCD589646 TLY589646:TLZ589646 TVU589646:TVV589646 UFQ589646:UFR589646 UPM589646:UPN589646 UZI589646:UZJ589646 VJE589646:VJF589646 VTA589646:VTB589646 WCW589646:WCX589646 WMS589646:WMT589646 WWO589646:WWP589646 AG655182:AH655182 KC655182:KD655182 TY655182:TZ655182 ADU655182:ADV655182 ANQ655182:ANR655182 AXM655182:AXN655182 BHI655182:BHJ655182 BRE655182:BRF655182 CBA655182:CBB655182 CKW655182:CKX655182 CUS655182:CUT655182 DEO655182:DEP655182 DOK655182:DOL655182 DYG655182:DYH655182 EIC655182:EID655182 ERY655182:ERZ655182 FBU655182:FBV655182 FLQ655182:FLR655182 FVM655182:FVN655182 GFI655182:GFJ655182 GPE655182:GPF655182 GZA655182:GZB655182 HIW655182:HIX655182 HSS655182:HST655182 ICO655182:ICP655182 IMK655182:IML655182 IWG655182:IWH655182 JGC655182:JGD655182 JPY655182:JPZ655182 JZU655182:JZV655182 KJQ655182:KJR655182 KTM655182:KTN655182 LDI655182:LDJ655182 LNE655182:LNF655182 LXA655182:LXB655182 MGW655182:MGX655182 MQS655182:MQT655182 NAO655182:NAP655182 NKK655182:NKL655182 NUG655182:NUH655182 OEC655182:OED655182 ONY655182:ONZ655182 OXU655182:OXV655182 PHQ655182:PHR655182 PRM655182:PRN655182 QBI655182:QBJ655182 QLE655182:QLF655182 QVA655182:QVB655182 REW655182:REX655182 ROS655182:ROT655182 RYO655182:RYP655182 SIK655182:SIL655182 SSG655182:SSH655182 TCC655182:TCD655182 TLY655182:TLZ655182 TVU655182:TVV655182 UFQ655182:UFR655182 UPM655182:UPN655182 UZI655182:UZJ655182 VJE655182:VJF655182 VTA655182:VTB655182 WCW655182:WCX655182 WMS655182:WMT655182 WWO655182:WWP655182 AG720718:AH720718 KC720718:KD720718 TY720718:TZ720718 ADU720718:ADV720718 ANQ720718:ANR720718 AXM720718:AXN720718 BHI720718:BHJ720718 BRE720718:BRF720718 CBA720718:CBB720718 CKW720718:CKX720718 CUS720718:CUT720718 DEO720718:DEP720718 DOK720718:DOL720718 DYG720718:DYH720718 EIC720718:EID720718 ERY720718:ERZ720718 FBU720718:FBV720718 FLQ720718:FLR720718 FVM720718:FVN720718 GFI720718:GFJ720718 GPE720718:GPF720718 GZA720718:GZB720718 HIW720718:HIX720718 HSS720718:HST720718 ICO720718:ICP720718 IMK720718:IML720718 IWG720718:IWH720718 JGC720718:JGD720718 JPY720718:JPZ720718 JZU720718:JZV720718 KJQ720718:KJR720718 KTM720718:KTN720718 LDI720718:LDJ720718 LNE720718:LNF720718 LXA720718:LXB720718 MGW720718:MGX720718 MQS720718:MQT720718 NAO720718:NAP720718 NKK720718:NKL720718 NUG720718:NUH720718 OEC720718:OED720718 ONY720718:ONZ720718 OXU720718:OXV720718 PHQ720718:PHR720718 PRM720718:PRN720718 QBI720718:QBJ720718 QLE720718:QLF720718 QVA720718:QVB720718 REW720718:REX720718 ROS720718:ROT720718 RYO720718:RYP720718 SIK720718:SIL720718 SSG720718:SSH720718 TCC720718:TCD720718 TLY720718:TLZ720718 TVU720718:TVV720718 UFQ720718:UFR720718 UPM720718:UPN720718 UZI720718:UZJ720718 VJE720718:VJF720718 VTA720718:VTB720718 WCW720718:WCX720718 WMS720718:WMT720718 WWO720718:WWP720718 AG786254:AH786254 KC786254:KD786254 TY786254:TZ786254 ADU786254:ADV786254 ANQ786254:ANR786254 AXM786254:AXN786254 BHI786254:BHJ786254 BRE786254:BRF786254 CBA786254:CBB786254 CKW786254:CKX786254 CUS786254:CUT786254 DEO786254:DEP786254 DOK786254:DOL786254 DYG786254:DYH786254 EIC786254:EID786254 ERY786254:ERZ786254 FBU786254:FBV786254 FLQ786254:FLR786254 FVM786254:FVN786254 GFI786254:GFJ786254 GPE786254:GPF786254 GZA786254:GZB786254 HIW786254:HIX786254 HSS786254:HST786254 ICO786254:ICP786254 IMK786254:IML786254 IWG786254:IWH786254 JGC786254:JGD786254 JPY786254:JPZ786254 JZU786254:JZV786254 KJQ786254:KJR786254 KTM786254:KTN786254 LDI786254:LDJ786254 LNE786254:LNF786254 LXA786254:LXB786254 MGW786254:MGX786254 MQS786254:MQT786254 NAO786254:NAP786254 NKK786254:NKL786254 NUG786254:NUH786254 OEC786254:OED786254 ONY786254:ONZ786254 OXU786254:OXV786254 PHQ786254:PHR786254 PRM786254:PRN786254 QBI786254:QBJ786254 QLE786254:QLF786254 QVA786254:QVB786254 REW786254:REX786254 ROS786254:ROT786254 RYO786254:RYP786254 SIK786254:SIL786254 SSG786254:SSH786254 TCC786254:TCD786254 TLY786254:TLZ786254 TVU786254:TVV786254 UFQ786254:UFR786254 UPM786254:UPN786254 UZI786254:UZJ786254 VJE786254:VJF786254 VTA786254:VTB786254 WCW786254:WCX786254 WMS786254:WMT786254 WWO786254:WWP786254 AG851790:AH851790 KC851790:KD851790 TY851790:TZ851790 ADU851790:ADV851790 ANQ851790:ANR851790 AXM851790:AXN851790 BHI851790:BHJ851790 BRE851790:BRF851790 CBA851790:CBB851790 CKW851790:CKX851790 CUS851790:CUT851790 DEO851790:DEP851790 DOK851790:DOL851790 DYG851790:DYH851790 EIC851790:EID851790 ERY851790:ERZ851790 FBU851790:FBV851790 FLQ851790:FLR851790 FVM851790:FVN851790 GFI851790:GFJ851790 GPE851790:GPF851790 GZA851790:GZB851790 HIW851790:HIX851790 HSS851790:HST851790 ICO851790:ICP851790 IMK851790:IML851790 IWG851790:IWH851790 JGC851790:JGD851790 JPY851790:JPZ851790 JZU851790:JZV851790 KJQ851790:KJR851790 KTM851790:KTN851790 LDI851790:LDJ851790 LNE851790:LNF851790 LXA851790:LXB851790 MGW851790:MGX851790 MQS851790:MQT851790 NAO851790:NAP851790 NKK851790:NKL851790 NUG851790:NUH851790 OEC851790:OED851790 ONY851790:ONZ851790 OXU851790:OXV851790 PHQ851790:PHR851790 PRM851790:PRN851790 QBI851790:QBJ851790 QLE851790:QLF851790 QVA851790:QVB851790 REW851790:REX851790 ROS851790:ROT851790 RYO851790:RYP851790 SIK851790:SIL851790 SSG851790:SSH851790 TCC851790:TCD851790 TLY851790:TLZ851790 TVU851790:TVV851790 UFQ851790:UFR851790 UPM851790:UPN851790 UZI851790:UZJ851790 VJE851790:VJF851790 VTA851790:VTB851790 WCW851790:WCX851790 WMS851790:WMT851790 WWO851790:WWP851790 AG917326:AH917326 KC917326:KD917326 TY917326:TZ917326 ADU917326:ADV917326 ANQ917326:ANR917326 AXM917326:AXN917326 BHI917326:BHJ917326 BRE917326:BRF917326 CBA917326:CBB917326 CKW917326:CKX917326 CUS917326:CUT917326 DEO917326:DEP917326 DOK917326:DOL917326 DYG917326:DYH917326 EIC917326:EID917326 ERY917326:ERZ917326 FBU917326:FBV917326 FLQ917326:FLR917326 FVM917326:FVN917326 GFI917326:GFJ917326 GPE917326:GPF917326 GZA917326:GZB917326 HIW917326:HIX917326 HSS917326:HST917326 ICO917326:ICP917326 IMK917326:IML917326 IWG917326:IWH917326 JGC917326:JGD917326 JPY917326:JPZ917326 JZU917326:JZV917326 KJQ917326:KJR917326 KTM917326:KTN917326 LDI917326:LDJ917326 LNE917326:LNF917326 LXA917326:LXB917326 MGW917326:MGX917326 MQS917326:MQT917326 NAO917326:NAP917326 NKK917326:NKL917326 NUG917326:NUH917326 OEC917326:OED917326 ONY917326:ONZ917326 OXU917326:OXV917326 PHQ917326:PHR917326 PRM917326:PRN917326 QBI917326:QBJ917326 QLE917326:QLF917326 QVA917326:QVB917326 REW917326:REX917326 ROS917326:ROT917326 RYO917326:RYP917326 SIK917326:SIL917326 SSG917326:SSH917326 TCC917326:TCD917326 TLY917326:TLZ917326 TVU917326:TVV917326 UFQ917326:UFR917326 UPM917326:UPN917326 UZI917326:UZJ917326 VJE917326:VJF917326 VTA917326:VTB917326 WCW917326:WCX917326 WMS917326:WMT917326 WWO917326:WWP917326 AG982862:AH982862 KC982862:KD982862 TY982862:TZ982862 ADU982862:ADV982862 ANQ982862:ANR982862 AXM982862:AXN982862 BHI982862:BHJ982862 BRE982862:BRF982862 CBA982862:CBB982862 CKW982862:CKX982862 CUS982862:CUT982862 DEO982862:DEP982862 DOK982862:DOL982862 DYG982862:DYH982862 EIC982862:EID982862 ERY982862:ERZ982862 FBU982862:FBV982862 FLQ982862:FLR982862 FVM982862:FVN982862 GFI982862:GFJ982862 GPE982862:GPF982862 GZA982862:GZB982862 HIW982862:HIX982862 HSS982862:HST982862 ICO982862:ICP982862 IMK982862:IML982862 IWG982862:IWH982862 JGC982862:JGD982862 JPY982862:JPZ982862 JZU982862:JZV982862 KJQ982862:KJR982862 KTM982862:KTN982862 LDI982862:LDJ982862 LNE982862:LNF982862 LXA982862:LXB982862 MGW982862:MGX982862 MQS982862:MQT982862 NAO982862:NAP982862 NKK982862:NKL982862 NUG982862:NUH982862 OEC982862:OED982862 ONY982862:ONZ982862 OXU982862:OXV982862 PHQ982862:PHR982862 PRM982862:PRN982862 QBI982862:QBJ982862 QLE982862:QLF982862 QVA982862:QVB982862 REW982862:REX982862 ROS982862:ROT982862 RYO982862:RYP982862 SIK982862:SIL982862 SSG982862:SSH982862 TCC982862:TCD982862 TLY982862:TLZ982862 TVU982862:TVV982862 UFQ982862:UFR982862 UPM982862:UPN982862 UZI982862:UZJ982862 VJE982862:VJF982862 VTA982862:VTB982862 WCW982862:WCX982862 WMS982862:WMT982862 WWO982862:WWP982862" xr:uid="{00000000-0002-0000-0300-000011000000}">
      <formula1>$C$83:$C$85</formula1>
    </dataValidation>
  </dataValidations>
  <hyperlinks>
    <hyperlink ref="K35" r:id="rId1" xr:uid="{00000000-0004-0000-0300-000000000000}"/>
    <hyperlink ref="F39" r:id="rId2" tooltip="Download the calculator spreadsheet" xr:uid="{00000000-0004-0000-0300-000001000000}"/>
    <hyperlink ref="U39:AG39" r:id="rId3" display="Complies with NECB Envelope Alterations (2.1.1)" xr:uid="{00000000-0004-0000-0300-000002000000}"/>
    <hyperlink ref="U51:AG51" r:id="rId4" display="Complies with NECB HVAC Additions (2.1.3.1.)" xr:uid="{00000000-0004-0000-0300-000003000000}"/>
    <hyperlink ref="U53:AG53" r:id="rId5" display="Complies with NECB HVAC Alterations (2.1.3.2.)" xr:uid="{00000000-0004-0000-0300-000004000000}"/>
    <hyperlink ref="U59:AG59" r:id="rId6" display="Complies with NECB SWH Alterations (2.1.4.)" xr:uid="{00000000-0004-0000-0300-000005000000}"/>
    <hyperlink ref="F45:R45" r:id="rId7" display="Complies with NECB Lighting Alterations (2.1.2.)" xr:uid="{00000000-0004-0000-0300-000006000000}"/>
    <hyperlink ref="K41" r:id="rId8" xr:uid="{00000000-0004-0000-0300-000007000000}"/>
    <hyperlink ref="K47" r:id="rId9" xr:uid="{00000000-0004-0000-0300-000008000000}"/>
    <hyperlink ref="K55" r:id="rId10" xr:uid="{00000000-0004-0000-0300-000009000000}"/>
    <hyperlink ref="K61" r:id="rId11" xr:uid="{00000000-0004-0000-0300-00000A000000}"/>
    <hyperlink ref="G2:AJ2" r:id="rId12" display="(See NECB/ZEBP alteration requirements)" xr:uid="{00000000-0004-0000-0300-00000B000000}"/>
  </hyperlinks>
  <printOptions horizontalCentered="1" verticalCentered="1"/>
  <pageMargins left="0.5" right="0.5" top="0.4" bottom="0.35" header="0" footer="0"/>
  <pageSetup scale="88" orientation="portrait" r:id="rId13"/>
  <headerFooter alignWithMargins="0"/>
  <drawing r:id="rId14"/>
  <legacy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2000000}">
          <x14:formula1>
            <xm:f>$P$83:$P$85</xm:f>
          </x14:formula1>
          <xm:sqref>D43 D45:D46 S44:S46 S39:S40 D39:D40 D65402 IZ65402 SV65402 ACR65402 AMN65402 AWJ65402 BGF65402 BQB65402 BZX65402 CJT65402 CTP65402 DDL65402 DNH65402 DXD65402 EGZ65402 EQV65402 FAR65402 FKN65402 FUJ65402 GEF65402 GOB65402 GXX65402 HHT65402 HRP65402 IBL65402 ILH65402 IVD65402 JEZ65402 JOV65402 JYR65402 KIN65402 KSJ65402 LCF65402 LMB65402 LVX65402 MFT65402 MPP65402 MZL65402 NJH65402 NTD65402 OCZ65402 OMV65402 OWR65402 PGN65402 PQJ65402 QAF65402 QKB65402 QTX65402 RDT65402 RNP65402 RXL65402 SHH65402 SRD65402 TAZ65402 TKV65402 TUR65402 UEN65402 UOJ65402 UYF65402 VIB65402 VRX65402 WBT65402 WLP65402 WVL65402 D130938 IZ130938 SV130938 ACR130938 AMN130938 AWJ130938 BGF130938 BQB130938 BZX130938 CJT130938 CTP130938 DDL130938 DNH130938 DXD130938 EGZ130938 EQV130938 FAR130938 FKN130938 FUJ130938 GEF130938 GOB130938 GXX130938 HHT130938 HRP130938 IBL130938 ILH130938 IVD130938 JEZ130938 JOV130938 JYR130938 KIN130938 KSJ130938 LCF130938 LMB130938 LVX130938 MFT130938 MPP130938 MZL130938 NJH130938 NTD130938 OCZ130938 OMV130938 OWR130938 PGN130938 PQJ130938 QAF130938 QKB130938 QTX130938 RDT130938 RNP130938 RXL130938 SHH130938 SRD130938 TAZ130938 TKV130938 TUR130938 UEN130938 UOJ130938 UYF130938 VIB130938 VRX130938 WBT130938 WLP130938 WVL130938 D196474 IZ196474 SV196474 ACR196474 AMN196474 AWJ196474 BGF196474 BQB196474 BZX196474 CJT196474 CTP196474 DDL196474 DNH196474 DXD196474 EGZ196474 EQV196474 FAR196474 FKN196474 FUJ196474 GEF196474 GOB196474 GXX196474 HHT196474 HRP196474 IBL196474 ILH196474 IVD196474 JEZ196474 JOV196474 JYR196474 KIN196474 KSJ196474 LCF196474 LMB196474 LVX196474 MFT196474 MPP196474 MZL196474 NJH196474 NTD196474 OCZ196474 OMV196474 OWR196474 PGN196474 PQJ196474 QAF196474 QKB196474 QTX196474 RDT196474 RNP196474 RXL196474 SHH196474 SRD196474 TAZ196474 TKV196474 TUR196474 UEN196474 UOJ196474 UYF196474 VIB196474 VRX196474 WBT196474 WLP196474 WVL196474 D262010 IZ262010 SV262010 ACR262010 AMN262010 AWJ262010 BGF262010 BQB262010 BZX262010 CJT262010 CTP262010 DDL262010 DNH262010 DXD262010 EGZ262010 EQV262010 FAR262010 FKN262010 FUJ262010 GEF262010 GOB262010 GXX262010 HHT262010 HRP262010 IBL262010 ILH262010 IVD262010 JEZ262010 JOV262010 JYR262010 KIN262010 KSJ262010 LCF262010 LMB262010 LVX262010 MFT262010 MPP262010 MZL262010 NJH262010 NTD262010 OCZ262010 OMV262010 OWR262010 PGN262010 PQJ262010 QAF262010 QKB262010 QTX262010 RDT262010 RNP262010 RXL262010 SHH262010 SRD262010 TAZ262010 TKV262010 TUR262010 UEN262010 UOJ262010 UYF262010 VIB262010 VRX262010 WBT262010 WLP262010 WVL262010 D327546 IZ327546 SV327546 ACR327546 AMN327546 AWJ327546 BGF327546 BQB327546 BZX327546 CJT327546 CTP327546 DDL327546 DNH327546 DXD327546 EGZ327546 EQV327546 FAR327546 FKN327546 FUJ327546 GEF327546 GOB327546 GXX327546 HHT327546 HRP327546 IBL327546 ILH327546 IVD327546 JEZ327546 JOV327546 JYR327546 KIN327546 KSJ327546 LCF327546 LMB327546 LVX327546 MFT327546 MPP327546 MZL327546 NJH327546 NTD327546 OCZ327546 OMV327546 OWR327546 PGN327546 PQJ327546 QAF327546 QKB327546 QTX327546 RDT327546 RNP327546 RXL327546 SHH327546 SRD327546 TAZ327546 TKV327546 TUR327546 UEN327546 UOJ327546 UYF327546 VIB327546 VRX327546 WBT327546 WLP327546 WVL327546 D393082 IZ393082 SV393082 ACR393082 AMN393082 AWJ393082 BGF393082 BQB393082 BZX393082 CJT393082 CTP393082 DDL393082 DNH393082 DXD393082 EGZ393082 EQV393082 FAR393082 FKN393082 FUJ393082 GEF393082 GOB393082 GXX393082 HHT393082 HRP393082 IBL393082 ILH393082 IVD393082 JEZ393082 JOV393082 JYR393082 KIN393082 KSJ393082 LCF393082 LMB393082 LVX393082 MFT393082 MPP393082 MZL393082 NJH393082 NTD393082 OCZ393082 OMV393082 OWR393082 PGN393082 PQJ393082 QAF393082 QKB393082 QTX393082 RDT393082 RNP393082 RXL393082 SHH393082 SRD393082 TAZ393082 TKV393082 TUR393082 UEN393082 UOJ393082 UYF393082 VIB393082 VRX393082 WBT393082 WLP393082 WVL393082 D458618 IZ458618 SV458618 ACR458618 AMN458618 AWJ458618 BGF458618 BQB458618 BZX458618 CJT458618 CTP458618 DDL458618 DNH458618 DXD458618 EGZ458618 EQV458618 FAR458618 FKN458618 FUJ458618 GEF458618 GOB458618 GXX458618 HHT458618 HRP458618 IBL458618 ILH458618 IVD458618 JEZ458618 JOV458618 JYR458618 KIN458618 KSJ458618 LCF458618 LMB458618 LVX458618 MFT458618 MPP458618 MZL458618 NJH458618 NTD458618 OCZ458618 OMV458618 OWR458618 PGN458618 PQJ458618 QAF458618 QKB458618 QTX458618 RDT458618 RNP458618 RXL458618 SHH458618 SRD458618 TAZ458618 TKV458618 TUR458618 UEN458618 UOJ458618 UYF458618 VIB458618 VRX458618 WBT458618 WLP458618 WVL458618 D524154 IZ524154 SV524154 ACR524154 AMN524154 AWJ524154 BGF524154 BQB524154 BZX524154 CJT524154 CTP524154 DDL524154 DNH524154 DXD524154 EGZ524154 EQV524154 FAR524154 FKN524154 FUJ524154 GEF524154 GOB524154 GXX524154 HHT524154 HRP524154 IBL524154 ILH524154 IVD524154 JEZ524154 JOV524154 JYR524154 KIN524154 KSJ524154 LCF524154 LMB524154 LVX524154 MFT524154 MPP524154 MZL524154 NJH524154 NTD524154 OCZ524154 OMV524154 OWR524154 PGN524154 PQJ524154 QAF524154 QKB524154 QTX524154 RDT524154 RNP524154 RXL524154 SHH524154 SRD524154 TAZ524154 TKV524154 TUR524154 UEN524154 UOJ524154 UYF524154 VIB524154 VRX524154 WBT524154 WLP524154 WVL524154 D589690 IZ589690 SV589690 ACR589690 AMN589690 AWJ589690 BGF589690 BQB589690 BZX589690 CJT589690 CTP589690 DDL589690 DNH589690 DXD589690 EGZ589690 EQV589690 FAR589690 FKN589690 FUJ589690 GEF589690 GOB589690 GXX589690 HHT589690 HRP589690 IBL589690 ILH589690 IVD589690 JEZ589690 JOV589690 JYR589690 KIN589690 KSJ589690 LCF589690 LMB589690 LVX589690 MFT589690 MPP589690 MZL589690 NJH589690 NTD589690 OCZ589690 OMV589690 OWR589690 PGN589690 PQJ589690 QAF589690 QKB589690 QTX589690 RDT589690 RNP589690 RXL589690 SHH589690 SRD589690 TAZ589690 TKV589690 TUR589690 UEN589690 UOJ589690 UYF589690 VIB589690 VRX589690 WBT589690 WLP589690 WVL589690 D655226 IZ655226 SV655226 ACR655226 AMN655226 AWJ655226 BGF655226 BQB655226 BZX655226 CJT655226 CTP655226 DDL655226 DNH655226 DXD655226 EGZ655226 EQV655226 FAR655226 FKN655226 FUJ655226 GEF655226 GOB655226 GXX655226 HHT655226 HRP655226 IBL655226 ILH655226 IVD655226 JEZ655226 JOV655226 JYR655226 KIN655226 KSJ655226 LCF655226 LMB655226 LVX655226 MFT655226 MPP655226 MZL655226 NJH655226 NTD655226 OCZ655226 OMV655226 OWR655226 PGN655226 PQJ655226 QAF655226 QKB655226 QTX655226 RDT655226 RNP655226 RXL655226 SHH655226 SRD655226 TAZ655226 TKV655226 TUR655226 UEN655226 UOJ655226 UYF655226 VIB655226 VRX655226 WBT655226 WLP655226 WVL655226 D720762 IZ720762 SV720762 ACR720762 AMN720762 AWJ720762 BGF720762 BQB720762 BZX720762 CJT720762 CTP720762 DDL720762 DNH720762 DXD720762 EGZ720762 EQV720762 FAR720762 FKN720762 FUJ720762 GEF720762 GOB720762 GXX720762 HHT720762 HRP720762 IBL720762 ILH720762 IVD720762 JEZ720762 JOV720762 JYR720762 KIN720762 KSJ720762 LCF720762 LMB720762 LVX720762 MFT720762 MPP720762 MZL720762 NJH720762 NTD720762 OCZ720762 OMV720762 OWR720762 PGN720762 PQJ720762 QAF720762 QKB720762 QTX720762 RDT720762 RNP720762 RXL720762 SHH720762 SRD720762 TAZ720762 TKV720762 TUR720762 UEN720762 UOJ720762 UYF720762 VIB720762 VRX720762 WBT720762 WLP720762 WVL720762 D786298 IZ786298 SV786298 ACR786298 AMN786298 AWJ786298 BGF786298 BQB786298 BZX786298 CJT786298 CTP786298 DDL786298 DNH786298 DXD786298 EGZ786298 EQV786298 FAR786298 FKN786298 FUJ786298 GEF786298 GOB786298 GXX786298 HHT786298 HRP786298 IBL786298 ILH786298 IVD786298 JEZ786298 JOV786298 JYR786298 KIN786298 KSJ786298 LCF786298 LMB786298 LVX786298 MFT786298 MPP786298 MZL786298 NJH786298 NTD786298 OCZ786298 OMV786298 OWR786298 PGN786298 PQJ786298 QAF786298 QKB786298 QTX786298 RDT786298 RNP786298 RXL786298 SHH786298 SRD786298 TAZ786298 TKV786298 TUR786298 UEN786298 UOJ786298 UYF786298 VIB786298 VRX786298 WBT786298 WLP786298 WVL786298 D851834 IZ851834 SV851834 ACR851834 AMN851834 AWJ851834 BGF851834 BQB851834 BZX851834 CJT851834 CTP851834 DDL851834 DNH851834 DXD851834 EGZ851834 EQV851834 FAR851834 FKN851834 FUJ851834 GEF851834 GOB851834 GXX851834 HHT851834 HRP851834 IBL851834 ILH851834 IVD851834 JEZ851834 JOV851834 JYR851834 KIN851834 KSJ851834 LCF851834 LMB851834 LVX851834 MFT851834 MPP851834 MZL851834 NJH851834 NTD851834 OCZ851834 OMV851834 OWR851834 PGN851834 PQJ851834 QAF851834 QKB851834 QTX851834 RDT851834 RNP851834 RXL851834 SHH851834 SRD851834 TAZ851834 TKV851834 TUR851834 UEN851834 UOJ851834 UYF851834 VIB851834 VRX851834 WBT851834 WLP851834 WVL851834 D917370 IZ917370 SV917370 ACR917370 AMN917370 AWJ917370 BGF917370 BQB917370 BZX917370 CJT917370 CTP917370 DDL917370 DNH917370 DXD917370 EGZ917370 EQV917370 FAR917370 FKN917370 FUJ917370 GEF917370 GOB917370 GXX917370 HHT917370 HRP917370 IBL917370 ILH917370 IVD917370 JEZ917370 JOV917370 JYR917370 KIN917370 KSJ917370 LCF917370 LMB917370 LVX917370 MFT917370 MPP917370 MZL917370 NJH917370 NTD917370 OCZ917370 OMV917370 OWR917370 PGN917370 PQJ917370 QAF917370 QKB917370 QTX917370 RDT917370 RNP917370 RXL917370 SHH917370 SRD917370 TAZ917370 TKV917370 TUR917370 UEN917370 UOJ917370 UYF917370 VIB917370 VRX917370 WBT917370 WLP917370 WVL917370 D982906 IZ982906 SV982906 ACR982906 AMN982906 AWJ982906 BGF982906 BQB982906 BZX982906 CJT982906 CTP982906 DDL982906 DNH982906 DXD982906 EGZ982906 EQV982906 FAR982906 FKN982906 FUJ982906 GEF982906 GOB982906 GXX982906 HHT982906 HRP982906 IBL982906 ILH982906 IVD982906 JEZ982906 JOV982906 JYR982906 KIN982906 KSJ982906 LCF982906 LMB982906 LVX982906 MFT982906 MPP982906 MZL982906 NJH982906 NTD982906 OCZ982906 OMV982906 OWR982906 PGN982906 PQJ982906 QAF982906 QKB982906 QTX982906 RDT982906 RNP982906 RXL982906 SHH982906 SRD982906 TAZ982906 TKV982906 TUR982906 UEN982906 UOJ982906 UYF982906 VIB982906 VRX982906 WBT982906 WLP982906 WVL982906 IZ39:IZ46 SV39:SV46 ACR39:ACR46 AMN39:AMN46 AWJ39:AWJ46 BGF39:BGF46 BQB39:BQB46 BZX39:BZX46 CJT39:CJT46 CTP39:CTP46 DDL39:DDL46 DNH39:DNH46 DXD39:DXD46 EGZ39:EGZ46 EQV39:EQV46 FAR39:FAR46 FKN39:FKN46 FUJ39:FUJ46 GEF39:GEF46 GOB39:GOB46 GXX39:GXX46 HHT39:HHT46 HRP39:HRP46 IBL39:IBL46 ILH39:ILH46 IVD39:IVD46 JEZ39:JEZ46 JOV39:JOV46 JYR39:JYR46 KIN39:KIN46 KSJ39:KSJ46 LCF39:LCF46 LMB39:LMB46 LVX39:LVX46 MFT39:MFT46 MPP39:MPP46 MZL39:MZL46 NJH39:NJH46 NTD39:NTD46 OCZ39:OCZ46 OMV39:OMV46 OWR39:OWR46 PGN39:PGN46 PQJ39:PQJ46 QAF39:QAF46 QKB39:QKB46 QTX39:QTX46 RDT39:RDT46 RNP39:RNP46 RXL39:RXL46 SHH39:SHH46 SRD39:SRD46 TAZ39:TAZ46 TKV39:TKV46 TUR39:TUR46 UEN39:UEN46 UOJ39:UOJ46 UYF39:UYF46 VIB39:VIB46 VRX39:VRX46 WBT39:WBT46 WLP39:WLP46 WVL39:WVL46 D65382 IZ65382 SV65382 ACR65382 AMN65382 AWJ65382 BGF65382 BQB65382 BZX65382 CJT65382 CTP65382 DDL65382 DNH65382 DXD65382 EGZ65382 EQV65382 FAR65382 FKN65382 FUJ65382 GEF65382 GOB65382 GXX65382 HHT65382 HRP65382 IBL65382 ILH65382 IVD65382 JEZ65382 JOV65382 JYR65382 KIN65382 KSJ65382 LCF65382 LMB65382 LVX65382 MFT65382 MPP65382 MZL65382 NJH65382 NTD65382 OCZ65382 OMV65382 OWR65382 PGN65382 PQJ65382 QAF65382 QKB65382 QTX65382 RDT65382 RNP65382 RXL65382 SHH65382 SRD65382 TAZ65382 TKV65382 TUR65382 UEN65382 UOJ65382 UYF65382 VIB65382 VRX65382 WBT65382 WLP65382 WVL65382 D130918 IZ130918 SV130918 ACR130918 AMN130918 AWJ130918 BGF130918 BQB130918 BZX130918 CJT130918 CTP130918 DDL130918 DNH130918 DXD130918 EGZ130918 EQV130918 FAR130918 FKN130918 FUJ130918 GEF130918 GOB130918 GXX130918 HHT130918 HRP130918 IBL130918 ILH130918 IVD130918 JEZ130918 JOV130918 JYR130918 KIN130918 KSJ130918 LCF130918 LMB130918 LVX130918 MFT130918 MPP130918 MZL130918 NJH130918 NTD130918 OCZ130918 OMV130918 OWR130918 PGN130918 PQJ130918 QAF130918 QKB130918 QTX130918 RDT130918 RNP130918 RXL130918 SHH130918 SRD130918 TAZ130918 TKV130918 TUR130918 UEN130918 UOJ130918 UYF130918 VIB130918 VRX130918 WBT130918 WLP130918 WVL130918 D196454 IZ196454 SV196454 ACR196454 AMN196454 AWJ196454 BGF196454 BQB196454 BZX196454 CJT196454 CTP196454 DDL196454 DNH196454 DXD196454 EGZ196454 EQV196454 FAR196454 FKN196454 FUJ196454 GEF196454 GOB196454 GXX196454 HHT196454 HRP196454 IBL196454 ILH196454 IVD196454 JEZ196454 JOV196454 JYR196454 KIN196454 KSJ196454 LCF196454 LMB196454 LVX196454 MFT196454 MPP196454 MZL196454 NJH196454 NTD196454 OCZ196454 OMV196454 OWR196454 PGN196454 PQJ196454 QAF196454 QKB196454 QTX196454 RDT196454 RNP196454 RXL196454 SHH196454 SRD196454 TAZ196454 TKV196454 TUR196454 UEN196454 UOJ196454 UYF196454 VIB196454 VRX196454 WBT196454 WLP196454 WVL196454 D261990 IZ261990 SV261990 ACR261990 AMN261990 AWJ261990 BGF261990 BQB261990 BZX261990 CJT261990 CTP261990 DDL261990 DNH261990 DXD261990 EGZ261990 EQV261990 FAR261990 FKN261990 FUJ261990 GEF261990 GOB261990 GXX261990 HHT261990 HRP261990 IBL261990 ILH261990 IVD261990 JEZ261990 JOV261990 JYR261990 KIN261990 KSJ261990 LCF261990 LMB261990 LVX261990 MFT261990 MPP261990 MZL261990 NJH261990 NTD261990 OCZ261990 OMV261990 OWR261990 PGN261990 PQJ261990 QAF261990 QKB261990 QTX261990 RDT261990 RNP261990 RXL261990 SHH261990 SRD261990 TAZ261990 TKV261990 TUR261990 UEN261990 UOJ261990 UYF261990 VIB261990 VRX261990 WBT261990 WLP261990 WVL261990 D327526 IZ327526 SV327526 ACR327526 AMN327526 AWJ327526 BGF327526 BQB327526 BZX327526 CJT327526 CTP327526 DDL327526 DNH327526 DXD327526 EGZ327526 EQV327526 FAR327526 FKN327526 FUJ327526 GEF327526 GOB327526 GXX327526 HHT327526 HRP327526 IBL327526 ILH327526 IVD327526 JEZ327526 JOV327526 JYR327526 KIN327526 KSJ327526 LCF327526 LMB327526 LVX327526 MFT327526 MPP327526 MZL327526 NJH327526 NTD327526 OCZ327526 OMV327526 OWR327526 PGN327526 PQJ327526 QAF327526 QKB327526 QTX327526 RDT327526 RNP327526 RXL327526 SHH327526 SRD327526 TAZ327526 TKV327526 TUR327526 UEN327526 UOJ327526 UYF327526 VIB327526 VRX327526 WBT327526 WLP327526 WVL327526 D393062 IZ393062 SV393062 ACR393062 AMN393062 AWJ393062 BGF393062 BQB393062 BZX393062 CJT393062 CTP393062 DDL393062 DNH393062 DXD393062 EGZ393062 EQV393062 FAR393062 FKN393062 FUJ393062 GEF393062 GOB393062 GXX393062 HHT393062 HRP393062 IBL393062 ILH393062 IVD393062 JEZ393062 JOV393062 JYR393062 KIN393062 KSJ393062 LCF393062 LMB393062 LVX393062 MFT393062 MPP393062 MZL393062 NJH393062 NTD393062 OCZ393062 OMV393062 OWR393062 PGN393062 PQJ393062 QAF393062 QKB393062 QTX393062 RDT393062 RNP393062 RXL393062 SHH393062 SRD393062 TAZ393062 TKV393062 TUR393062 UEN393062 UOJ393062 UYF393062 VIB393062 VRX393062 WBT393062 WLP393062 WVL393062 D458598 IZ458598 SV458598 ACR458598 AMN458598 AWJ458598 BGF458598 BQB458598 BZX458598 CJT458598 CTP458598 DDL458598 DNH458598 DXD458598 EGZ458598 EQV458598 FAR458598 FKN458598 FUJ458598 GEF458598 GOB458598 GXX458598 HHT458598 HRP458598 IBL458598 ILH458598 IVD458598 JEZ458598 JOV458598 JYR458598 KIN458598 KSJ458598 LCF458598 LMB458598 LVX458598 MFT458598 MPP458598 MZL458598 NJH458598 NTD458598 OCZ458598 OMV458598 OWR458598 PGN458598 PQJ458598 QAF458598 QKB458598 QTX458598 RDT458598 RNP458598 RXL458598 SHH458598 SRD458598 TAZ458598 TKV458598 TUR458598 UEN458598 UOJ458598 UYF458598 VIB458598 VRX458598 WBT458598 WLP458598 WVL458598 D524134 IZ524134 SV524134 ACR524134 AMN524134 AWJ524134 BGF524134 BQB524134 BZX524134 CJT524134 CTP524134 DDL524134 DNH524134 DXD524134 EGZ524134 EQV524134 FAR524134 FKN524134 FUJ524134 GEF524134 GOB524134 GXX524134 HHT524134 HRP524134 IBL524134 ILH524134 IVD524134 JEZ524134 JOV524134 JYR524134 KIN524134 KSJ524134 LCF524134 LMB524134 LVX524134 MFT524134 MPP524134 MZL524134 NJH524134 NTD524134 OCZ524134 OMV524134 OWR524134 PGN524134 PQJ524134 QAF524134 QKB524134 QTX524134 RDT524134 RNP524134 RXL524134 SHH524134 SRD524134 TAZ524134 TKV524134 TUR524134 UEN524134 UOJ524134 UYF524134 VIB524134 VRX524134 WBT524134 WLP524134 WVL524134 D589670 IZ589670 SV589670 ACR589670 AMN589670 AWJ589670 BGF589670 BQB589670 BZX589670 CJT589670 CTP589670 DDL589670 DNH589670 DXD589670 EGZ589670 EQV589670 FAR589670 FKN589670 FUJ589670 GEF589670 GOB589670 GXX589670 HHT589670 HRP589670 IBL589670 ILH589670 IVD589670 JEZ589670 JOV589670 JYR589670 KIN589670 KSJ589670 LCF589670 LMB589670 LVX589670 MFT589670 MPP589670 MZL589670 NJH589670 NTD589670 OCZ589670 OMV589670 OWR589670 PGN589670 PQJ589670 QAF589670 QKB589670 QTX589670 RDT589670 RNP589670 RXL589670 SHH589670 SRD589670 TAZ589670 TKV589670 TUR589670 UEN589670 UOJ589670 UYF589670 VIB589670 VRX589670 WBT589670 WLP589670 WVL589670 D655206 IZ655206 SV655206 ACR655206 AMN655206 AWJ655206 BGF655206 BQB655206 BZX655206 CJT655206 CTP655206 DDL655206 DNH655206 DXD655206 EGZ655206 EQV655206 FAR655206 FKN655206 FUJ655206 GEF655206 GOB655206 GXX655206 HHT655206 HRP655206 IBL655206 ILH655206 IVD655206 JEZ655206 JOV655206 JYR655206 KIN655206 KSJ655206 LCF655206 LMB655206 LVX655206 MFT655206 MPP655206 MZL655206 NJH655206 NTD655206 OCZ655206 OMV655206 OWR655206 PGN655206 PQJ655206 QAF655206 QKB655206 QTX655206 RDT655206 RNP655206 RXL655206 SHH655206 SRD655206 TAZ655206 TKV655206 TUR655206 UEN655206 UOJ655206 UYF655206 VIB655206 VRX655206 WBT655206 WLP655206 WVL655206 D720742 IZ720742 SV720742 ACR720742 AMN720742 AWJ720742 BGF720742 BQB720742 BZX720742 CJT720742 CTP720742 DDL720742 DNH720742 DXD720742 EGZ720742 EQV720742 FAR720742 FKN720742 FUJ720742 GEF720742 GOB720742 GXX720742 HHT720742 HRP720742 IBL720742 ILH720742 IVD720742 JEZ720742 JOV720742 JYR720742 KIN720742 KSJ720742 LCF720742 LMB720742 LVX720742 MFT720742 MPP720742 MZL720742 NJH720742 NTD720742 OCZ720742 OMV720742 OWR720742 PGN720742 PQJ720742 QAF720742 QKB720742 QTX720742 RDT720742 RNP720742 RXL720742 SHH720742 SRD720742 TAZ720742 TKV720742 TUR720742 UEN720742 UOJ720742 UYF720742 VIB720742 VRX720742 WBT720742 WLP720742 WVL720742 D786278 IZ786278 SV786278 ACR786278 AMN786278 AWJ786278 BGF786278 BQB786278 BZX786278 CJT786278 CTP786278 DDL786278 DNH786278 DXD786278 EGZ786278 EQV786278 FAR786278 FKN786278 FUJ786278 GEF786278 GOB786278 GXX786278 HHT786278 HRP786278 IBL786278 ILH786278 IVD786278 JEZ786278 JOV786278 JYR786278 KIN786278 KSJ786278 LCF786278 LMB786278 LVX786278 MFT786278 MPP786278 MZL786278 NJH786278 NTD786278 OCZ786278 OMV786278 OWR786278 PGN786278 PQJ786278 QAF786278 QKB786278 QTX786278 RDT786278 RNP786278 RXL786278 SHH786278 SRD786278 TAZ786278 TKV786278 TUR786278 UEN786278 UOJ786278 UYF786278 VIB786278 VRX786278 WBT786278 WLP786278 WVL786278 D851814 IZ851814 SV851814 ACR851814 AMN851814 AWJ851814 BGF851814 BQB851814 BZX851814 CJT851814 CTP851814 DDL851814 DNH851814 DXD851814 EGZ851814 EQV851814 FAR851814 FKN851814 FUJ851814 GEF851814 GOB851814 GXX851814 HHT851814 HRP851814 IBL851814 ILH851814 IVD851814 JEZ851814 JOV851814 JYR851814 KIN851814 KSJ851814 LCF851814 LMB851814 LVX851814 MFT851814 MPP851814 MZL851814 NJH851814 NTD851814 OCZ851814 OMV851814 OWR851814 PGN851814 PQJ851814 QAF851814 QKB851814 QTX851814 RDT851814 RNP851814 RXL851814 SHH851814 SRD851814 TAZ851814 TKV851814 TUR851814 UEN851814 UOJ851814 UYF851814 VIB851814 VRX851814 WBT851814 WLP851814 WVL851814 D917350 IZ917350 SV917350 ACR917350 AMN917350 AWJ917350 BGF917350 BQB917350 BZX917350 CJT917350 CTP917350 DDL917350 DNH917350 DXD917350 EGZ917350 EQV917350 FAR917350 FKN917350 FUJ917350 GEF917350 GOB917350 GXX917350 HHT917350 HRP917350 IBL917350 ILH917350 IVD917350 JEZ917350 JOV917350 JYR917350 KIN917350 KSJ917350 LCF917350 LMB917350 LVX917350 MFT917350 MPP917350 MZL917350 NJH917350 NTD917350 OCZ917350 OMV917350 OWR917350 PGN917350 PQJ917350 QAF917350 QKB917350 QTX917350 RDT917350 RNP917350 RXL917350 SHH917350 SRD917350 TAZ917350 TKV917350 TUR917350 UEN917350 UOJ917350 UYF917350 VIB917350 VRX917350 WBT917350 WLP917350 WVL917350 D982886 IZ982886 SV982886 ACR982886 AMN982886 AWJ982886 BGF982886 BQB982886 BZX982886 CJT982886 CTP982886 DDL982886 DNH982886 DXD982886 EGZ982886 EQV982886 FAR982886 FKN982886 FUJ982886 GEF982886 GOB982886 GXX982886 HHT982886 HRP982886 IBL982886 ILH982886 IVD982886 JEZ982886 JOV982886 JYR982886 KIN982886 KSJ982886 LCF982886 LMB982886 LVX982886 MFT982886 MPP982886 MZL982886 NJH982886 NTD982886 OCZ982886 OMV982886 OWR982886 PGN982886 PQJ982886 QAF982886 QKB982886 QTX982886 RDT982886 RNP982886 RXL982886 SHH982886 SRD982886 TAZ982886 TKV982886 TUR982886 UEN982886 UOJ982886 UYF982886 VIB982886 VRX982886 WBT982886 WLP982886 WVL982886 D59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WVL59 D65396 IZ65396 SV65396 ACR65396 AMN65396 AWJ65396 BGF65396 BQB65396 BZX65396 CJT65396 CTP65396 DDL65396 DNH65396 DXD65396 EGZ65396 EQV65396 FAR65396 FKN65396 FUJ65396 GEF65396 GOB65396 GXX65396 HHT65396 HRP65396 IBL65396 ILH65396 IVD65396 JEZ65396 JOV65396 JYR65396 KIN65396 KSJ65396 LCF65396 LMB65396 LVX65396 MFT65396 MPP65396 MZL65396 NJH65396 NTD65396 OCZ65396 OMV65396 OWR65396 PGN65396 PQJ65396 QAF65396 QKB65396 QTX65396 RDT65396 RNP65396 RXL65396 SHH65396 SRD65396 TAZ65396 TKV65396 TUR65396 UEN65396 UOJ65396 UYF65396 VIB65396 VRX65396 WBT65396 WLP65396 WVL65396 D130932 IZ130932 SV130932 ACR130932 AMN130932 AWJ130932 BGF130932 BQB130932 BZX130932 CJT130932 CTP130932 DDL130932 DNH130932 DXD130932 EGZ130932 EQV130932 FAR130932 FKN130932 FUJ130932 GEF130932 GOB130932 GXX130932 HHT130932 HRP130932 IBL130932 ILH130932 IVD130932 JEZ130932 JOV130932 JYR130932 KIN130932 KSJ130932 LCF130932 LMB130932 LVX130932 MFT130932 MPP130932 MZL130932 NJH130932 NTD130932 OCZ130932 OMV130932 OWR130932 PGN130932 PQJ130932 QAF130932 QKB130932 QTX130932 RDT130932 RNP130932 RXL130932 SHH130932 SRD130932 TAZ130932 TKV130932 TUR130932 UEN130932 UOJ130932 UYF130932 VIB130932 VRX130932 WBT130932 WLP130932 WVL130932 D196468 IZ196468 SV196468 ACR196468 AMN196468 AWJ196468 BGF196468 BQB196468 BZX196468 CJT196468 CTP196468 DDL196468 DNH196468 DXD196468 EGZ196468 EQV196468 FAR196468 FKN196468 FUJ196468 GEF196468 GOB196468 GXX196468 HHT196468 HRP196468 IBL196468 ILH196468 IVD196468 JEZ196468 JOV196468 JYR196468 KIN196468 KSJ196468 LCF196468 LMB196468 LVX196468 MFT196468 MPP196468 MZL196468 NJH196468 NTD196468 OCZ196468 OMV196468 OWR196468 PGN196468 PQJ196468 QAF196468 QKB196468 QTX196468 RDT196468 RNP196468 RXL196468 SHH196468 SRD196468 TAZ196468 TKV196468 TUR196468 UEN196468 UOJ196468 UYF196468 VIB196468 VRX196468 WBT196468 WLP196468 WVL196468 D262004 IZ262004 SV262004 ACR262004 AMN262004 AWJ262004 BGF262004 BQB262004 BZX262004 CJT262004 CTP262004 DDL262004 DNH262004 DXD262004 EGZ262004 EQV262004 FAR262004 FKN262004 FUJ262004 GEF262004 GOB262004 GXX262004 HHT262004 HRP262004 IBL262004 ILH262004 IVD262004 JEZ262004 JOV262004 JYR262004 KIN262004 KSJ262004 LCF262004 LMB262004 LVX262004 MFT262004 MPP262004 MZL262004 NJH262004 NTD262004 OCZ262004 OMV262004 OWR262004 PGN262004 PQJ262004 QAF262004 QKB262004 QTX262004 RDT262004 RNP262004 RXL262004 SHH262004 SRD262004 TAZ262004 TKV262004 TUR262004 UEN262004 UOJ262004 UYF262004 VIB262004 VRX262004 WBT262004 WLP262004 WVL262004 D327540 IZ327540 SV327540 ACR327540 AMN327540 AWJ327540 BGF327540 BQB327540 BZX327540 CJT327540 CTP327540 DDL327540 DNH327540 DXD327540 EGZ327540 EQV327540 FAR327540 FKN327540 FUJ327540 GEF327540 GOB327540 GXX327540 HHT327540 HRP327540 IBL327540 ILH327540 IVD327540 JEZ327540 JOV327540 JYR327540 KIN327540 KSJ327540 LCF327540 LMB327540 LVX327540 MFT327540 MPP327540 MZL327540 NJH327540 NTD327540 OCZ327540 OMV327540 OWR327540 PGN327540 PQJ327540 QAF327540 QKB327540 QTX327540 RDT327540 RNP327540 RXL327540 SHH327540 SRD327540 TAZ327540 TKV327540 TUR327540 UEN327540 UOJ327540 UYF327540 VIB327540 VRX327540 WBT327540 WLP327540 WVL327540 D393076 IZ393076 SV393076 ACR393076 AMN393076 AWJ393076 BGF393076 BQB393076 BZX393076 CJT393076 CTP393076 DDL393076 DNH393076 DXD393076 EGZ393076 EQV393076 FAR393076 FKN393076 FUJ393076 GEF393076 GOB393076 GXX393076 HHT393076 HRP393076 IBL393076 ILH393076 IVD393076 JEZ393076 JOV393076 JYR393076 KIN393076 KSJ393076 LCF393076 LMB393076 LVX393076 MFT393076 MPP393076 MZL393076 NJH393076 NTD393076 OCZ393076 OMV393076 OWR393076 PGN393076 PQJ393076 QAF393076 QKB393076 QTX393076 RDT393076 RNP393076 RXL393076 SHH393076 SRD393076 TAZ393076 TKV393076 TUR393076 UEN393076 UOJ393076 UYF393076 VIB393076 VRX393076 WBT393076 WLP393076 WVL393076 D458612 IZ458612 SV458612 ACR458612 AMN458612 AWJ458612 BGF458612 BQB458612 BZX458612 CJT458612 CTP458612 DDL458612 DNH458612 DXD458612 EGZ458612 EQV458612 FAR458612 FKN458612 FUJ458612 GEF458612 GOB458612 GXX458612 HHT458612 HRP458612 IBL458612 ILH458612 IVD458612 JEZ458612 JOV458612 JYR458612 KIN458612 KSJ458612 LCF458612 LMB458612 LVX458612 MFT458612 MPP458612 MZL458612 NJH458612 NTD458612 OCZ458612 OMV458612 OWR458612 PGN458612 PQJ458612 QAF458612 QKB458612 QTX458612 RDT458612 RNP458612 RXL458612 SHH458612 SRD458612 TAZ458612 TKV458612 TUR458612 UEN458612 UOJ458612 UYF458612 VIB458612 VRX458612 WBT458612 WLP458612 WVL458612 D524148 IZ524148 SV524148 ACR524148 AMN524148 AWJ524148 BGF524148 BQB524148 BZX524148 CJT524148 CTP524148 DDL524148 DNH524148 DXD524148 EGZ524148 EQV524148 FAR524148 FKN524148 FUJ524148 GEF524148 GOB524148 GXX524148 HHT524148 HRP524148 IBL524148 ILH524148 IVD524148 JEZ524148 JOV524148 JYR524148 KIN524148 KSJ524148 LCF524148 LMB524148 LVX524148 MFT524148 MPP524148 MZL524148 NJH524148 NTD524148 OCZ524148 OMV524148 OWR524148 PGN524148 PQJ524148 QAF524148 QKB524148 QTX524148 RDT524148 RNP524148 RXL524148 SHH524148 SRD524148 TAZ524148 TKV524148 TUR524148 UEN524148 UOJ524148 UYF524148 VIB524148 VRX524148 WBT524148 WLP524148 WVL524148 D589684 IZ589684 SV589684 ACR589684 AMN589684 AWJ589684 BGF589684 BQB589684 BZX589684 CJT589684 CTP589684 DDL589684 DNH589684 DXD589684 EGZ589684 EQV589684 FAR589684 FKN589684 FUJ589684 GEF589684 GOB589684 GXX589684 HHT589684 HRP589684 IBL589684 ILH589684 IVD589684 JEZ589684 JOV589684 JYR589684 KIN589684 KSJ589684 LCF589684 LMB589684 LVX589684 MFT589684 MPP589684 MZL589684 NJH589684 NTD589684 OCZ589684 OMV589684 OWR589684 PGN589684 PQJ589684 QAF589684 QKB589684 QTX589684 RDT589684 RNP589684 RXL589684 SHH589684 SRD589684 TAZ589684 TKV589684 TUR589684 UEN589684 UOJ589684 UYF589684 VIB589684 VRX589684 WBT589684 WLP589684 WVL589684 D655220 IZ655220 SV655220 ACR655220 AMN655220 AWJ655220 BGF655220 BQB655220 BZX655220 CJT655220 CTP655220 DDL655220 DNH655220 DXD655220 EGZ655220 EQV655220 FAR655220 FKN655220 FUJ655220 GEF655220 GOB655220 GXX655220 HHT655220 HRP655220 IBL655220 ILH655220 IVD655220 JEZ655220 JOV655220 JYR655220 KIN655220 KSJ655220 LCF655220 LMB655220 LVX655220 MFT655220 MPP655220 MZL655220 NJH655220 NTD655220 OCZ655220 OMV655220 OWR655220 PGN655220 PQJ655220 QAF655220 QKB655220 QTX655220 RDT655220 RNP655220 RXL655220 SHH655220 SRD655220 TAZ655220 TKV655220 TUR655220 UEN655220 UOJ655220 UYF655220 VIB655220 VRX655220 WBT655220 WLP655220 WVL655220 D720756 IZ720756 SV720756 ACR720756 AMN720756 AWJ720756 BGF720756 BQB720756 BZX720756 CJT720756 CTP720756 DDL720756 DNH720756 DXD720756 EGZ720756 EQV720756 FAR720756 FKN720756 FUJ720756 GEF720756 GOB720756 GXX720756 HHT720756 HRP720756 IBL720756 ILH720756 IVD720756 JEZ720756 JOV720756 JYR720756 KIN720756 KSJ720756 LCF720756 LMB720756 LVX720756 MFT720756 MPP720756 MZL720756 NJH720756 NTD720756 OCZ720756 OMV720756 OWR720756 PGN720756 PQJ720756 QAF720756 QKB720756 QTX720756 RDT720756 RNP720756 RXL720756 SHH720756 SRD720756 TAZ720756 TKV720756 TUR720756 UEN720756 UOJ720756 UYF720756 VIB720756 VRX720756 WBT720756 WLP720756 WVL720756 D786292 IZ786292 SV786292 ACR786292 AMN786292 AWJ786292 BGF786292 BQB786292 BZX786292 CJT786292 CTP786292 DDL786292 DNH786292 DXD786292 EGZ786292 EQV786292 FAR786292 FKN786292 FUJ786292 GEF786292 GOB786292 GXX786292 HHT786292 HRP786292 IBL786292 ILH786292 IVD786292 JEZ786292 JOV786292 JYR786292 KIN786292 KSJ786292 LCF786292 LMB786292 LVX786292 MFT786292 MPP786292 MZL786292 NJH786292 NTD786292 OCZ786292 OMV786292 OWR786292 PGN786292 PQJ786292 QAF786292 QKB786292 QTX786292 RDT786292 RNP786292 RXL786292 SHH786292 SRD786292 TAZ786292 TKV786292 TUR786292 UEN786292 UOJ786292 UYF786292 VIB786292 VRX786292 WBT786292 WLP786292 WVL786292 D851828 IZ851828 SV851828 ACR851828 AMN851828 AWJ851828 BGF851828 BQB851828 BZX851828 CJT851828 CTP851828 DDL851828 DNH851828 DXD851828 EGZ851828 EQV851828 FAR851828 FKN851828 FUJ851828 GEF851828 GOB851828 GXX851828 HHT851828 HRP851828 IBL851828 ILH851828 IVD851828 JEZ851828 JOV851828 JYR851828 KIN851828 KSJ851828 LCF851828 LMB851828 LVX851828 MFT851828 MPP851828 MZL851828 NJH851828 NTD851828 OCZ851828 OMV851828 OWR851828 PGN851828 PQJ851828 QAF851828 QKB851828 QTX851828 RDT851828 RNP851828 RXL851828 SHH851828 SRD851828 TAZ851828 TKV851828 TUR851828 UEN851828 UOJ851828 UYF851828 VIB851828 VRX851828 WBT851828 WLP851828 WVL851828 D917364 IZ917364 SV917364 ACR917364 AMN917364 AWJ917364 BGF917364 BQB917364 BZX917364 CJT917364 CTP917364 DDL917364 DNH917364 DXD917364 EGZ917364 EQV917364 FAR917364 FKN917364 FUJ917364 GEF917364 GOB917364 GXX917364 HHT917364 HRP917364 IBL917364 ILH917364 IVD917364 JEZ917364 JOV917364 JYR917364 KIN917364 KSJ917364 LCF917364 LMB917364 LVX917364 MFT917364 MPP917364 MZL917364 NJH917364 NTD917364 OCZ917364 OMV917364 OWR917364 PGN917364 PQJ917364 QAF917364 QKB917364 QTX917364 RDT917364 RNP917364 RXL917364 SHH917364 SRD917364 TAZ917364 TKV917364 TUR917364 UEN917364 UOJ917364 UYF917364 VIB917364 VRX917364 WBT917364 WLP917364 WVL917364 D982900 IZ982900 SV982900 ACR982900 AMN982900 AWJ982900 BGF982900 BQB982900 BZX982900 CJT982900 CTP982900 DDL982900 DNH982900 DXD982900 EGZ982900 EQV982900 FAR982900 FKN982900 FUJ982900 GEF982900 GOB982900 GXX982900 HHT982900 HRP982900 IBL982900 ILH982900 IVD982900 JEZ982900 JOV982900 JYR982900 KIN982900 KSJ982900 LCF982900 LMB982900 LVX982900 MFT982900 MPP982900 MZL982900 NJH982900 NTD982900 OCZ982900 OMV982900 OWR982900 PGN982900 PQJ982900 QAF982900 QKB982900 QTX982900 RDT982900 RNP982900 RXL982900 SHH982900 SRD982900 TAZ982900 TKV982900 TUR982900 UEN982900 UOJ982900 UYF982900 VIB982900 VRX982900 WBT982900 WLP982900 WVL982900 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D65380 IZ65380 SV65380 ACR65380 AMN65380 AWJ65380 BGF65380 BQB65380 BZX65380 CJT65380 CTP65380 DDL65380 DNH65380 DXD65380 EGZ65380 EQV65380 FAR65380 FKN65380 FUJ65380 GEF65380 GOB65380 GXX65380 HHT65380 HRP65380 IBL65380 ILH65380 IVD65380 JEZ65380 JOV65380 JYR65380 KIN65380 KSJ65380 LCF65380 LMB65380 LVX65380 MFT65380 MPP65380 MZL65380 NJH65380 NTD65380 OCZ65380 OMV65380 OWR65380 PGN65380 PQJ65380 QAF65380 QKB65380 QTX65380 RDT65380 RNP65380 RXL65380 SHH65380 SRD65380 TAZ65380 TKV65380 TUR65380 UEN65380 UOJ65380 UYF65380 VIB65380 VRX65380 WBT65380 WLP65380 WVL65380 D130916 IZ130916 SV130916 ACR130916 AMN130916 AWJ130916 BGF130916 BQB130916 BZX130916 CJT130916 CTP130916 DDL130916 DNH130916 DXD130916 EGZ130916 EQV130916 FAR130916 FKN130916 FUJ130916 GEF130916 GOB130916 GXX130916 HHT130916 HRP130916 IBL130916 ILH130916 IVD130916 JEZ130916 JOV130916 JYR130916 KIN130916 KSJ130916 LCF130916 LMB130916 LVX130916 MFT130916 MPP130916 MZL130916 NJH130916 NTD130916 OCZ130916 OMV130916 OWR130916 PGN130916 PQJ130916 QAF130916 QKB130916 QTX130916 RDT130916 RNP130916 RXL130916 SHH130916 SRD130916 TAZ130916 TKV130916 TUR130916 UEN130916 UOJ130916 UYF130916 VIB130916 VRX130916 WBT130916 WLP130916 WVL130916 D196452 IZ196452 SV196452 ACR196452 AMN196452 AWJ196452 BGF196452 BQB196452 BZX196452 CJT196452 CTP196452 DDL196452 DNH196452 DXD196452 EGZ196452 EQV196452 FAR196452 FKN196452 FUJ196452 GEF196452 GOB196452 GXX196452 HHT196452 HRP196452 IBL196452 ILH196452 IVD196452 JEZ196452 JOV196452 JYR196452 KIN196452 KSJ196452 LCF196452 LMB196452 LVX196452 MFT196452 MPP196452 MZL196452 NJH196452 NTD196452 OCZ196452 OMV196452 OWR196452 PGN196452 PQJ196452 QAF196452 QKB196452 QTX196452 RDT196452 RNP196452 RXL196452 SHH196452 SRD196452 TAZ196452 TKV196452 TUR196452 UEN196452 UOJ196452 UYF196452 VIB196452 VRX196452 WBT196452 WLP196452 WVL196452 D261988 IZ261988 SV261988 ACR261988 AMN261988 AWJ261988 BGF261988 BQB261988 BZX261988 CJT261988 CTP261988 DDL261988 DNH261988 DXD261988 EGZ261988 EQV261988 FAR261988 FKN261988 FUJ261988 GEF261988 GOB261988 GXX261988 HHT261988 HRP261988 IBL261988 ILH261988 IVD261988 JEZ261988 JOV261988 JYR261988 KIN261988 KSJ261988 LCF261988 LMB261988 LVX261988 MFT261988 MPP261988 MZL261988 NJH261988 NTD261988 OCZ261988 OMV261988 OWR261988 PGN261988 PQJ261988 QAF261988 QKB261988 QTX261988 RDT261988 RNP261988 RXL261988 SHH261988 SRD261988 TAZ261988 TKV261988 TUR261988 UEN261988 UOJ261988 UYF261988 VIB261988 VRX261988 WBT261988 WLP261988 WVL261988 D327524 IZ327524 SV327524 ACR327524 AMN327524 AWJ327524 BGF327524 BQB327524 BZX327524 CJT327524 CTP327524 DDL327524 DNH327524 DXD327524 EGZ327524 EQV327524 FAR327524 FKN327524 FUJ327524 GEF327524 GOB327524 GXX327524 HHT327524 HRP327524 IBL327524 ILH327524 IVD327524 JEZ327524 JOV327524 JYR327524 KIN327524 KSJ327524 LCF327524 LMB327524 LVX327524 MFT327524 MPP327524 MZL327524 NJH327524 NTD327524 OCZ327524 OMV327524 OWR327524 PGN327524 PQJ327524 QAF327524 QKB327524 QTX327524 RDT327524 RNP327524 RXL327524 SHH327524 SRD327524 TAZ327524 TKV327524 TUR327524 UEN327524 UOJ327524 UYF327524 VIB327524 VRX327524 WBT327524 WLP327524 WVL327524 D393060 IZ393060 SV393060 ACR393060 AMN393060 AWJ393060 BGF393060 BQB393060 BZX393060 CJT393060 CTP393060 DDL393060 DNH393060 DXD393060 EGZ393060 EQV393060 FAR393060 FKN393060 FUJ393060 GEF393060 GOB393060 GXX393060 HHT393060 HRP393060 IBL393060 ILH393060 IVD393060 JEZ393060 JOV393060 JYR393060 KIN393060 KSJ393060 LCF393060 LMB393060 LVX393060 MFT393060 MPP393060 MZL393060 NJH393060 NTD393060 OCZ393060 OMV393060 OWR393060 PGN393060 PQJ393060 QAF393060 QKB393060 QTX393060 RDT393060 RNP393060 RXL393060 SHH393060 SRD393060 TAZ393060 TKV393060 TUR393060 UEN393060 UOJ393060 UYF393060 VIB393060 VRX393060 WBT393060 WLP393060 WVL393060 D458596 IZ458596 SV458596 ACR458596 AMN458596 AWJ458596 BGF458596 BQB458596 BZX458596 CJT458596 CTP458596 DDL458596 DNH458596 DXD458596 EGZ458596 EQV458596 FAR458596 FKN458596 FUJ458596 GEF458596 GOB458596 GXX458596 HHT458596 HRP458596 IBL458596 ILH458596 IVD458596 JEZ458596 JOV458596 JYR458596 KIN458596 KSJ458596 LCF458596 LMB458596 LVX458596 MFT458596 MPP458596 MZL458596 NJH458596 NTD458596 OCZ458596 OMV458596 OWR458596 PGN458596 PQJ458596 QAF458596 QKB458596 QTX458596 RDT458596 RNP458596 RXL458596 SHH458596 SRD458596 TAZ458596 TKV458596 TUR458596 UEN458596 UOJ458596 UYF458596 VIB458596 VRX458596 WBT458596 WLP458596 WVL458596 D524132 IZ524132 SV524132 ACR524132 AMN524132 AWJ524132 BGF524132 BQB524132 BZX524132 CJT524132 CTP524132 DDL524132 DNH524132 DXD524132 EGZ524132 EQV524132 FAR524132 FKN524132 FUJ524132 GEF524132 GOB524132 GXX524132 HHT524132 HRP524132 IBL524132 ILH524132 IVD524132 JEZ524132 JOV524132 JYR524132 KIN524132 KSJ524132 LCF524132 LMB524132 LVX524132 MFT524132 MPP524132 MZL524132 NJH524132 NTD524132 OCZ524132 OMV524132 OWR524132 PGN524132 PQJ524132 QAF524132 QKB524132 QTX524132 RDT524132 RNP524132 RXL524132 SHH524132 SRD524132 TAZ524132 TKV524132 TUR524132 UEN524132 UOJ524132 UYF524132 VIB524132 VRX524132 WBT524132 WLP524132 WVL524132 D589668 IZ589668 SV589668 ACR589668 AMN589668 AWJ589668 BGF589668 BQB589668 BZX589668 CJT589668 CTP589668 DDL589668 DNH589668 DXD589668 EGZ589668 EQV589668 FAR589668 FKN589668 FUJ589668 GEF589668 GOB589668 GXX589668 HHT589668 HRP589668 IBL589668 ILH589668 IVD589668 JEZ589668 JOV589668 JYR589668 KIN589668 KSJ589668 LCF589668 LMB589668 LVX589668 MFT589668 MPP589668 MZL589668 NJH589668 NTD589668 OCZ589668 OMV589668 OWR589668 PGN589668 PQJ589668 QAF589668 QKB589668 QTX589668 RDT589668 RNP589668 RXL589668 SHH589668 SRD589668 TAZ589668 TKV589668 TUR589668 UEN589668 UOJ589668 UYF589668 VIB589668 VRX589668 WBT589668 WLP589668 WVL589668 D655204 IZ655204 SV655204 ACR655204 AMN655204 AWJ655204 BGF655204 BQB655204 BZX655204 CJT655204 CTP655204 DDL655204 DNH655204 DXD655204 EGZ655204 EQV655204 FAR655204 FKN655204 FUJ655204 GEF655204 GOB655204 GXX655204 HHT655204 HRP655204 IBL655204 ILH655204 IVD655204 JEZ655204 JOV655204 JYR655204 KIN655204 KSJ655204 LCF655204 LMB655204 LVX655204 MFT655204 MPP655204 MZL655204 NJH655204 NTD655204 OCZ655204 OMV655204 OWR655204 PGN655204 PQJ655204 QAF655204 QKB655204 QTX655204 RDT655204 RNP655204 RXL655204 SHH655204 SRD655204 TAZ655204 TKV655204 TUR655204 UEN655204 UOJ655204 UYF655204 VIB655204 VRX655204 WBT655204 WLP655204 WVL655204 D720740 IZ720740 SV720740 ACR720740 AMN720740 AWJ720740 BGF720740 BQB720740 BZX720740 CJT720740 CTP720740 DDL720740 DNH720740 DXD720740 EGZ720740 EQV720740 FAR720740 FKN720740 FUJ720740 GEF720740 GOB720740 GXX720740 HHT720740 HRP720740 IBL720740 ILH720740 IVD720740 JEZ720740 JOV720740 JYR720740 KIN720740 KSJ720740 LCF720740 LMB720740 LVX720740 MFT720740 MPP720740 MZL720740 NJH720740 NTD720740 OCZ720740 OMV720740 OWR720740 PGN720740 PQJ720740 QAF720740 QKB720740 QTX720740 RDT720740 RNP720740 RXL720740 SHH720740 SRD720740 TAZ720740 TKV720740 TUR720740 UEN720740 UOJ720740 UYF720740 VIB720740 VRX720740 WBT720740 WLP720740 WVL720740 D786276 IZ786276 SV786276 ACR786276 AMN786276 AWJ786276 BGF786276 BQB786276 BZX786276 CJT786276 CTP786276 DDL786276 DNH786276 DXD786276 EGZ786276 EQV786276 FAR786276 FKN786276 FUJ786276 GEF786276 GOB786276 GXX786276 HHT786276 HRP786276 IBL786276 ILH786276 IVD786276 JEZ786276 JOV786276 JYR786276 KIN786276 KSJ786276 LCF786276 LMB786276 LVX786276 MFT786276 MPP786276 MZL786276 NJH786276 NTD786276 OCZ786276 OMV786276 OWR786276 PGN786276 PQJ786276 QAF786276 QKB786276 QTX786276 RDT786276 RNP786276 RXL786276 SHH786276 SRD786276 TAZ786276 TKV786276 TUR786276 UEN786276 UOJ786276 UYF786276 VIB786276 VRX786276 WBT786276 WLP786276 WVL786276 D851812 IZ851812 SV851812 ACR851812 AMN851812 AWJ851812 BGF851812 BQB851812 BZX851812 CJT851812 CTP851812 DDL851812 DNH851812 DXD851812 EGZ851812 EQV851812 FAR851812 FKN851812 FUJ851812 GEF851812 GOB851812 GXX851812 HHT851812 HRP851812 IBL851812 ILH851812 IVD851812 JEZ851812 JOV851812 JYR851812 KIN851812 KSJ851812 LCF851812 LMB851812 LVX851812 MFT851812 MPP851812 MZL851812 NJH851812 NTD851812 OCZ851812 OMV851812 OWR851812 PGN851812 PQJ851812 QAF851812 QKB851812 QTX851812 RDT851812 RNP851812 RXL851812 SHH851812 SRD851812 TAZ851812 TKV851812 TUR851812 UEN851812 UOJ851812 UYF851812 VIB851812 VRX851812 WBT851812 WLP851812 WVL851812 D917348 IZ917348 SV917348 ACR917348 AMN917348 AWJ917348 BGF917348 BQB917348 BZX917348 CJT917348 CTP917348 DDL917348 DNH917348 DXD917348 EGZ917348 EQV917348 FAR917348 FKN917348 FUJ917348 GEF917348 GOB917348 GXX917348 HHT917348 HRP917348 IBL917348 ILH917348 IVD917348 JEZ917348 JOV917348 JYR917348 KIN917348 KSJ917348 LCF917348 LMB917348 LVX917348 MFT917348 MPP917348 MZL917348 NJH917348 NTD917348 OCZ917348 OMV917348 OWR917348 PGN917348 PQJ917348 QAF917348 QKB917348 QTX917348 RDT917348 RNP917348 RXL917348 SHH917348 SRD917348 TAZ917348 TKV917348 TUR917348 UEN917348 UOJ917348 UYF917348 VIB917348 VRX917348 WBT917348 WLP917348 WVL917348 D982884 IZ982884 SV982884 ACR982884 AMN982884 AWJ982884 BGF982884 BQB982884 BZX982884 CJT982884 CTP982884 DDL982884 DNH982884 DXD982884 EGZ982884 EQV982884 FAR982884 FKN982884 FUJ982884 GEF982884 GOB982884 GXX982884 HHT982884 HRP982884 IBL982884 ILH982884 IVD982884 JEZ982884 JOV982884 JYR982884 KIN982884 KSJ982884 LCF982884 LMB982884 LVX982884 MFT982884 MPP982884 MZL982884 NJH982884 NTD982884 OCZ982884 OMV982884 OWR982884 PGN982884 PQJ982884 QAF982884 QKB982884 QTX982884 RDT982884 RNP982884 RXL982884 SHH982884 SRD982884 TAZ982884 TKV982884 TUR982884 UEN982884 UOJ982884 UYF982884 VIB982884 VRX982884 WBT982884 WLP982884 WVL982884 D57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D65394 IZ65394 SV65394 ACR65394 AMN65394 AWJ65394 BGF65394 BQB65394 BZX65394 CJT65394 CTP65394 DDL65394 DNH65394 DXD65394 EGZ65394 EQV65394 FAR65394 FKN65394 FUJ65394 GEF65394 GOB65394 GXX65394 HHT65394 HRP65394 IBL65394 ILH65394 IVD65394 JEZ65394 JOV65394 JYR65394 KIN65394 KSJ65394 LCF65394 LMB65394 LVX65394 MFT65394 MPP65394 MZL65394 NJH65394 NTD65394 OCZ65394 OMV65394 OWR65394 PGN65394 PQJ65394 QAF65394 QKB65394 QTX65394 RDT65394 RNP65394 RXL65394 SHH65394 SRD65394 TAZ65394 TKV65394 TUR65394 UEN65394 UOJ65394 UYF65394 VIB65394 VRX65394 WBT65394 WLP65394 WVL65394 D130930 IZ130930 SV130930 ACR130930 AMN130930 AWJ130930 BGF130930 BQB130930 BZX130930 CJT130930 CTP130930 DDL130930 DNH130930 DXD130930 EGZ130930 EQV130930 FAR130930 FKN130930 FUJ130930 GEF130930 GOB130930 GXX130930 HHT130930 HRP130930 IBL130930 ILH130930 IVD130930 JEZ130930 JOV130930 JYR130930 KIN130930 KSJ130930 LCF130930 LMB130930 LVX130930 MFT130930 MPP130930 MZL130930 NJH130930 NTD130930 OCZ130930 OMV130930 OWR130930 PGN130930 PQJ130930 QAF130930 QKB130930 QTX130930 RDT130930 RNP130930 RXL130930 SHH130930 SRD130930 TAZ130930 TKV130930 TUR130930 UEN130930 UOJ130930 UYF130930 VIB130930 VRX130930 WBT130930 WLP130930 WVL130930 D196466 IZ196466 SV196466 ACR196466 AMN196466 AWJ196466 BGF196466 BQB196466 BZX196466 CJT196466 CTP196466 DDL196466 DNH196466 DXD196466 EGZ196466 EQV196466 FAR196466 FKN196466 FUJ196466 GEF196466 GOB196466 GXX196466 HHT196466 HRP196466 IBL196466 ILH196466 IVD196466 JEZ196466 JOV196466 JYR196466 KIN196466 KSJ196466 LCF196466 LMB196466 LVX196466 MFT196466 MPP196466 MZL196466 NJH196466 NTD196466 OCZ196466 OMV196466 OWR196466 PGN196466 PQJ196466 QAF196466 QKB196466 QTX196466 RDT196466 RNP196466 RXL196466 SHH196466 SRD196466 TAZ196466 TKV196466 TUR196466 UEN196466 UOJ196466 UYF196466 VIB196466 VRX196466 WBT196466 WLP196466 WVL196466 D262002 IZ262002 SV262002 ACR262002 AMN262002 AWJ262002 BGF262002 BQB262002 BZX262002 CJT262002 CTP262002 DDL262002 DNH262002 DXD262002 EGZ262002 EQV262002 FAR262002 FKN262002 FUJ262002 GEF262002 GOB262002 GXX262002 HHT262002 HRP262002 IBL262002 ILH262002 IVD262002 JEZ262002 JOV262002 JYR262002 KIN262002 KSJ262002 LCF262002 LMB262002 LVX262002 MFT262002 MPP262002 MZL262002 NJH262002 NTD262002 OCZ262002 OMV262002 OWR262002 PGN262002 PQJ262002 QAF262002 QKB262002 QTX262002 RDT262002 RNP262002 RXL262002 SHH262002 SRD262002 TAZ262002 TKV262002 TUR262002 UEN262002 UOJ262002 UYF262002 VIB262002 VRX262002 WBT262002 WLP262002 WVL262002 D327538 IZ327538 SV327538 ACR327538 AMN327538 AWJ327538 BGF327538 BQB327538 BZX327538 CJT327538 CTP327538 DDL327538 DNH327538 DXD327538 EGZ327538 EQV327538 FAR327538 FKN327538 FUJ327538 GEF327538 GOB327538 GXX327538 HHT327538 HRP327538 IBL327538 ILH327538 IVD327538 JEZ327538 JOV327538 JYR327538 KIN327538 KSJ327538 LCF327538 LMB327538 LVX327538 MFT327538 MPP327538 MZL327538 NJH327538 NTD327538 OCZ327538 OMV327538 OWR327538 PGN327538 PQJ327538 QAF327538 QKB327538 QTX327538 RDT327538 RNP327538 RXL327538 SHH327538 SRD327538 TAZ327538 TKV327538 TUR327538 UEN327538 UOJ327538 UYF327538 VIB327538 VRX327538 WBT327538 WLP327538 WVL327538 D393074 IZ393074 SV393074 ACR393074 AMN393074 AWJ393074 BGF393074 BQB393074 BZX393074 CJT393074 CTP393074 DDL393074 DNH393074 DXD393074 EGZ393074 EQV393074 FAR393074 FKN393074 FUJ393074 GEF393074 GOB393074 GXX393074 HHT393074 HRP393074 IBL393074 ILH393074 IVD393074 JEZ393074 JOV393074 JYR393074 KIN393074 KSJ393074 LCF393074 LMB393074 LVX393074 MFT393074 MPP393074 MZL393074 NJH393074 NTD393074 OCZ393074 OMV393074 OWR393074 PGN393074 PQJ393074 QAF393074 QKB393074 QTX393074 RDT393074 RNP393074 RXL393074 SHH393074 SRD393074 TAZ393074 TKV393074 TUR393074 UEN393074 UOJ393074 UYF393074 VIB393074 VRX393074 WBT393074 WLP393074 WVL393074 D458610 IZ458610 SV458610 ACR458610 AMN458610 AWJ458610 BGF458610 BQB458610 BZX458610 CJT458610 CTP458610 DDL458610 DNH458610 DXD458610 EGZ458610 EQV458610 FAR458610 FKN458610 FUJ458610 GEF458610 GOB458610 GXX458610 HHT458610 HRP458610 IBL458610 ILH458610 IVD458610 JEZ458610 JOV458610 JYR458610 KIN458610 KSJ458610 LCF458610 LMB458610 LVX458610 MFT458610 MPP458610 MZL458610 NJH458610 NTD458610 OCZ458610 OMV458610 OWR458610 PGN458610 PQJ458610 QAF458610 QKB458610 QTX458610 RDT458610 RNP458610 RXL458610 SHH458610 SRD458610 TAZ458610 TKV458610 TUR458610 UEN458610 UOJ458610 UYF458610 VIB458610 VRX458610 WBT458610 WLP458610 WVL458610 D524146 IZ524146 SV524146 ACR524146 AMN524146 AWJ524146 BGF524146 BQB524146 BZX524146 CJT524146 CTP524146 DDL524146 DNH524146 DXD524146 EGZ524146 EQV524146 FAR524146 FKN524146 FUJ524146 GEF524146 GOB524146 GXX524146 HHT524146 HRP524146 IBL524146 ILH524146 IVD524146 JEZ524146 JOV524146 JYR524146 KIN524146 KSJ524146 LCF524146 LMB524146 LVX524146 MFT524146 MPP524146 MZL524146 NJH524146 NTD524146 OCZ524146 OMV524146 OWR524146 PGN524146 PQJ524146 QAF524146 QKB524146 QTX524146 RDT524146 RNP524146 RXL524146 SHH524146 SRD524146 TAZ524146 TKV524146 TUR524146 UEN524146 UOJ524146 UYF524146 VIB524146 VRX524146 WBT524146 WLP524146 WVL524146 D589682 IZ589682 SV589682 ACR589682 AMN589682 AWJ589682 BGF589682 BQB589682 BZX589682 CJT589682 CTP589682 DDL589682 DNH589682 DXD589682 EGZ589682 EQV589682 FAR589682 FKN589682 FUJ589682 GEF589682 GOB589682 GXX589682 HHT589682 HRP589682 IBL589682 ILH589682 IVD589682 JEZ589682 JOV589682 JYR589682 KIN589682 KSJ589682 LCF589682 LMB589682 LVX589682 MFT589682 MPP589682 MZL589682 NJH589682 NTD589682 OCZ589682 OMV589682 OWR589682 PGN589682 PQJ589682 QAF589682 QKB589682 QTX589682 RDT589682 RNP589682 RXL589682 SHH589682 SRD589682 TAZ589682 TKV589682 TUR589682 UEN589682 UOJ589682 UYF589682 VIB589682 VRX589682 WBT589682 WLP589682 WVL589682 D655218 IZ655218 SV655218 ACR655218 AMN655218 AWJ655218 BGF655218 BQB655218 BZX655218 CJT655218 CTP655218 DDL655218 DNH655218 DXD655218 EGZ655218 EQV655218 FAR655218 FKN655218 FUJ655218 GEF655218 GOB655218 GXX655218 HHT655218 HRP655218 IBL655218 ILH655218 IVD655218 JEZ655218 JOV655218 JYR655218 KIN655218 KSJ655218 LCF655218 LMB655218 LVX655218 MFT655218 MPP655218 MZL655218 NJH655218 NTD655218 OCZ655218 OMV655218 OWR655218 PGN655218 PQJ655218 QAF655218 QKB655218 QTX655218 RDT655218 RNP655218 RXL655218 SHH655218 SRD655218 TAZ655218 TKV655218 TUR655218 UEN655218 UOJ655218 UYF655218 VIB655218 VRX655218 WBT655218 WLP655218 WVL655218 D720754 IZ720754 SV720754 ACR720754 AMN720754 AWJ720754 BGF720754 BQB720754 BZX720754 CJT720754 CTP720754 DDL720754 DNH720754 DXD720754 EGZ720754 EQV720754 FAR720754 FKN720754 FUJ720754 GEF720754 GOB720754 GXX720754 HHT720754 HRP720754 IBL720754 ILH720754 IVD720754 JEZ720754 JOV720754 JYR720754 KIN720754 KSJ720754 LCF720754 LMB720754 LVX720754 MFT720754 MPP720754 MZL720754 NJH720754 NTD720754 OCZ720754 OMV720754 OWR720754 PGN720754 PQJ720754 QAF720754 QKB720754 QTX720754 RDT720754 RNP720754 RXL720754 SHH720754 SRD720754 TAZ720754 TKV720754 TUR720754 UEN720754 UOJ720754 UYF720754 VIB720754 VRX720754 WBT720754 WLP720754 WVL720754 D786290 IZ786290 SV786290 ACR786290 AMN786290 AWJ786290 BGF786290 BQB786290 BZX786290 CJT786290 CTP786290 DDL786290 DNH786290 DXD786290 EGZ786290 EQV786290 FAR786290 FKN786290 FUJ786290 GEF786290 GOB786290 GXX786290 HHT786290 HRP786290 IBL786290 ILH786290 IVD786290 JEZ786290 JOV786290 JYR786290 KIN786290 KSJ786290 LCF786290 LMB786290 LVX786290 MFT786290 MPP786290 MZL786290 NJH786290 NTD786290 OCZ786290 OMV786290 OWR786290 PGN786290 PQJ786290 QAF786290 QKB786290 QTX786290 RDT786290 RNP786290 RXL786290 SHH786290 SRD786290 TAZ786290 TKV786290 TUR786290 UEN786290 UOJ786290 UYF786290 VIB786290 VRX786290 WBT786290 WLP786290 WVL786290 D851826 IZ851826 SV851826 ACR851826 AMN851826 AWJ851826 BGF851826 BQB851826 BZX851826 CJT851826 CTP851826 DDL851826 DNH851826 DXD851826 EGZ851826 EQV851826 FAR851826 FKN851826 FUJ851826 GEF851826 GOB851826 GXX851826 HHT851826 HRP851826 IBL851826 ILH851826 IVD851826 JEZ851826 JOV851826 JYR851826 KIN851826 KSJ851826 LCF851826 LMB851826 LVX851826 MFT851826 MPP851826 MZL851826 NJH851826 NTD851826 OCZ851826 OMV851826 OWR851826 PGN851826 PQJ851826 QAF851826 QKB851826 QTX851826 RDT851826 RNP851826 RXL851826 SHH851826 SRD851826 TAZ851826 TKV851826 TUR851826 UEN851826 UOJ851826 UYF851826 VIB851826 VRX851826 WBT851826 WLP851826 WVL851826 D917362 IZ917362 SV917362 ACR917362 AMN917362 AWJ917362 BGF917362 BQB917362 BZX917362 CJT917362 CTP917362 DDL917362 DNH917362 DXD917362 EGZ917362 EQV917362 FAR917362 FKN917362 FUJ917362 GEF917362 GOB917362 GXX917362 HHT917362 HRP917362 IBL917362 ILH917362 IVD917362 JEZ917362 JOV917362 JYR917362 KIN917362 KSJ917362 LCF917362 LMB917362 LVX917362 MFT917362 MPP917362 MZL917362 NJH917362 NTD917362 OCZ917362 OMV917362 OWR917362 PGN917362 PQJ917362 QAF917362 QKB917362 QTX917362 RDT917362 RNP917362 RXL917362 SHH917362 SRD917362 TAZ917362 TKV917362 TUR917362 UEN917362 UOJ917362 UYF917362 VIB917362 VRX917362 WBT917362 WLP917362 WVL917362 D982898 IZ982898 SV982898 ACR982898 AMN982898 AWJ982898 BGF982898 BQB982898 BZX982898 CJT982898 CTP982898 DDL982898 DNH982898 DXD982898 EGZ982898 EQV982898 FAR982898 FKN982898 FUJ982898 GEF982898 GOB982898 GXX982898 HHT982898 HRP982898 IBL982898 ILH982898 IVD982898 JEZ982898 JOV982898 JYR982898 KIN982898 KSJ982898 LCF982898 LMB982898 LVX982898 MFT982898 MPP982898 MZL982898 NJH982898 NTD982898 OCZ982898 OMV982898 OWR982898 PGN982898 PQJ982898 QAF982898 QKB982898 QTX982898 RDT982898 RNP982898 RXL982898 SHH982898 SRD982898 TAZ982898 TKV982898 TUR982898 UEN982898 UOJ982898 UYF982898 VIB982898 VRX982898 WBT982898 WLP982898 WVL982898 S65403:S65405 JO65403:JO65405 TK65403:TK65405 ADG65403:ADG65405 ANC65403:ANC65405 AWY65403:AWY65405 BGU65403:BGU65405 BQQ65403:BQQ65405 CAM65403:CAM65405 CKI65403:CKI65405 CUE65403:CUE65405 DEA65403:DEA65405 DNW65403:DNW65405 DXS65403:DXS65405 EHO65403:EHO65405 ERK65403:ERK65405 FBG65403:FBG65405 FLC65403:FLC65405 FUY65403:FUY65405 GEU65403:GEU65405 GOQ65403:GOQ65405 GYM65403:GYM65405 HII65403:HII65405 HSE65403:HSE65405 ICA65403:ICA65405 ILW65403:ILW65405 IVS65403:IVS65405 JFO65403:JFO65405 JPK65403:JPK65405 JZG65403:JZG65405 KJC65403:KJC65405 KSY65403:KSY65405 LCU65403:LCU65405 LMQ65403:LMQ65405 LWM65403:LWM65405 MGI65403:MGI65405 MQE65403:MQE65405 NAA65403:NAA65405 NJW65403:NJW65405 NTS65403:NTS65405 ODO65403:ODO65405 ONK65403:ONK65405 OXG65403:OXG65405 PHC65403:PHC65405 PQY65403:PQY65405 QAU65403:QAU65405 QKQ65403:QKQ65405 QUM65403:QUM65405 REI65403:REI65405 ROE65403:ROE65405 RYA65403:RYA65405 SHW65403:SHW65405 SRS65403:SRS65405 TBO65403:TBO65405 TLK65403:TLK65405 TVG65403:TVG65405 UFC65403:UFC65405 UOY65403:UOY65405 UYU65403:UYU65405 VIQ65403:VIQ65405 VSM65403:VSM65405 WCI65403:WCI65405 WME65403:WME65405 WWA65403:WWA65405 S130939:S130941 JO130939:JO130941 TK130939:TK130941 ADG130939:ADG130941 ANC130939:ANC130941 AWY130939:AWY130941 BGU130939:BGU130941 BQQ130939:BQQ130941 CAM130939:CAM130941 CKI130939:CKI130941 CUE130939:CUE130941 DEA130939:DEA130941 DNW130939:DNW130941 DXS130939:DXS130941 EHO130939:EHO130941 ERK130939:ERK130941 FBG130939:FBG130941 FLC130939:FLC130941 FUY130939:FUY130941 GEU130939:GEU130941 GOQ130939:GOQ130941 GYM130939:GYM130941 HII130939:HII130941 HSE130939:HSE130941 ICA130939:ICA130941 ILW130939:ILW130941 IVS130939:IVS130941 JFO130939:JFO130941 JPK130939:JPK130941 JZG130939:JZG130941 KJC130939:KJC130941 KSY130939:KSY130941 LCU130939:LCU130941 LMQ130939:LMQ130941 LWM130939:LWM130941 MGI130939:MGI130941 MQE130939:MQE130941 NAA130939:NAA130941 NJW130939:NJW130941 NTS130939:NTS130941 ODO130939:ODO130941 ONK130939:ONK130941 OXG130939:OXG130941 PHC130939:PHC130941 PQY130939:PQY130941 QAU130939:QAU130941 QKQ130939:QKQ130941 QUM130939:QUM130941 REI130939:REI130941 ROE130939:ROE130941 RYA130939:RYA130941 SHW130939:SHW130941 SRS130939:SRS130941 TBO130939:TBO130941 TLK130939:TLK130941 TVG130939:TVG130941 UFC130939:UFC130941 UOY130939:UOY130941 UYU130939:UYU130941 VIQ130939:VIQ130941 VSM130939:VSM130941 WCI130939:WCI130941 WME130939:WME130941 WWA130939:WWA130941 S196475:S196477 JO196475:JO196477 TK196475:TK196477 ADG196475:ADG196477 ANC196475:ANC196477 AWY196475:AWY196477 BGU196475:BGU196477 BQQ196475:BQQ196477 CAM196475:CAM196477 CKI196475:CKI196477 CUE196475:CUE196477 DEA196475:DEA196477 DNW196475:DNW196477 DXS196475:DXS196477 EHO196475:EHO196477 ERK196475:ERK196477 FBG196475:FBG196477 FLC196475:FLC196477 FUY196475:FUY196477 GEU196475:GEU196477 GOQ196475:GOQ196477 GYM196475:GYM196477 HII196475:HII196477 HSE196475:HSE196477 ICA196475:ICA196477 ILW196475:ILW196477 IVS196475:IVS196477 JFO196475:JFO196477 JPK196475:JPK196477 JZG196475:JZG196477 KJC196475:KJC196477 KSY196475:KSY196477 LCU196475:LCU196477 LMQ196475:LMQ196477 LWM196475:LWM196477 MGI196475:MGI196477 MQE196475:MQE196477 NAA196475:NAA196477 NJW196475:NJW196477 NTS196475:NTS196477 ODO196475:ODO196477 ONK196475:ONK196477 OXG196475:OXG196477 PHC196475:PHC196477 PQY196475:PQY196477 QAU196475:QAU196477 QKQ196475:QKQ196477 QUM196475:QUM196477 REI196475:REI196477 ROE196475:ROE196477 RYA196475:RYA196477 SHW196475:SHW196477 SRS196475:SRS196477 TBO196475:TBO196477 TLK196475:TLK196477 TVG196475:TVG196477 UFC196475:UFC196477 UOY196475:UOY196477 UYU196475:UYU196477 VIQ196475:VIQ196477 VSM196475:VSM196477 WCI196475:WCI196477 WME196475:WME196477 WWA196475:WWA196477 S262011:S262013 JO262011:JO262013 TK262011:TK262013 ADG262011:ADG262013 ANC262011:ANC262013 AWY262011:AWY262013 BGU262011:BGU262013 BQQ262011:BQQ262013 CAM262011:CAM262013 CKI262011:CKI262013 CUE262011:CUE262013 DEA262011:DEA262013 DNW262011:DNW262013 DXS262011:DXS262013 EHO262011:EHO262013 ERK262011:ERK262013 FBG262011:FBG262013 FLC262011:FLC262013 FUY262011:FUY262013 GEU262011:GEU262013 GOQ262011:GOQ262013 GYM262011:GYM262013 HII262011:HII262013 HSE262011:HSE262013 ICA262011:ICA262013 ILW262011:ILW262013 IVS262011:IVS262013 JFO262011:JFO262013 JPK262011:JPK262013 JZG262011:JZG262013 KJC262011:KJC262013 KSY262011:KSY262013 LCU262011:LCU262013 LMQ262011:LMQ262013 LWM262011:LWM262013 MGI262011:MGI262013 MQE262011:MQE262013 NAA262011:NAA262013 NJW262011:NJW262013 NTS262011:NTS262013 ODO262011:ODO262013 ONK262011:ONK262013 OXG262011:OXG262013 PHC262011:PHC262013 PQY262011:PQY262013 QAU262011:QAU262013 QKQ262011:QKQ262013 QUM262011:QUM262013 REI262011:REI262013 ROE262011:ROE262013 RYA262011:RYA262013 SHW262011:SHW262013 SRS262011:SRS262013 TBO262011:TBO262013 TLK262011:TLK262013 TVG262011:TVG262013 UFC262011:UFC262013 UOY262011:UOY262013 UYU262011:UYU262013 VIQ262011:VIQ262013 VSM262011:VSM262013 WCI262011:WCI262013 WME262011:WME262013 WWA262011:WWA262013 S327547:S327549 JO327547:JO327549 TK327547:TK327549 ADG327547:ADG327549 ANC327547:ANC327549 AWY327547:AWY327549 BGU327547:BGU327549 BQQ327547:BQQ327549 CAM327547:CAM327549 CKI327547:CKI327549 CUE327547:CUE327549 DEA327547:DEA327549 DNW327547:DNW327549 DXS327547:DXS327549 EHO327547:EHO327549 ERK327547:ERK327549 FBG327547:FBG327549 FLC327547:FLC327549 FUY327547:FUY327549 GEU327547:GEU327549 GOQ327547:GOQ327549 GYM327547:GYM327549 HII327547:HII327549 HSE327547:HSE327549 ICA327547:ICA327549 ILW327547:ILW327549 IVS327547:IVS327549 JFO327547:JFO327549 JPK327547:JPK327549 JZG327547:JZG327549 KJC327547:KJC327549 KSY327547:KSY327549 LCU327547:LCU327549 LMQ327547:LMQ327549 LWM327547:LWM327549 MGI327547:MGI327549 MQE327547:MQE327549 NAA327547:NAA327549 NJW327547:NJW327549 NTS327547:NTS327549 ODO327547:ODO327549 ONK327547:ONK327549 OXG327547:OXG327549 PHC327547:PHC327549 PQY327547:PQY327549 QAU327547:QAU327549 QKQ327547:QKQ327549 QUM327547:QUM327549 REI327547:REI327549 ROE327547:ROE327549 RYA327547:RYA327549 SHW327547:SHW327549 SRS327547:SRS327549 TBO327547:TBO327549 TLK327547:TLK327549 TVG327547:TVG327549 UFC327547:UFC327549 UOY327547:UOY327549 UYU327547:UYU327549 VIQ327547:VIQ327549 VSM327547:VSM327549 WCI327547:WCI327549 WME327547:WME327549 WWA327547:WWA327549 S393083:S393085 JO393083:JO393085 TK393083:TK393085 ADG393083:ADG393085 ANC393083:ANC393085 AWY393083:AWY393085 BGU393083:BGU393085 BQQ393083:BQQ393085 CAM393083:CAM393085 CKI393083:CKI393085 CUE393083:CUE393085 DEA393083:DEA393085 DNW393083:DNW393085 DXS393083:DXS393085 EHO393083:EHO393085 ERK393083:ERK393085 FBG393083:FBG393085 FLC393083:FLC393085 FUY393083:FUY393085 GEU393083:GEU393085 GOQ393083:GOQ393085 GYM393083:GYM393085 HII393083:HII393085 HSE393083:HSE393085 ICA393083:ICA393085 ILW393083:ILW393085 IVS393083:IVS393085 JFO393083:JFO393085 JPK393083:JPK393085 JZG393083:JZG393085 KJC393083:KJC393085 KSY393083:KSY393085 LCU393083:LCU393085 LMQ393083:LMQ393085 LWM393083:LWM393085 MGI393083:MGI393085 MQE393083:MQE393085 NAA393083:NAA393085 NJW393083:NJW393085 NTS393083:NTS393085 ODO393083:ODO393085 ONK393083:ONK393085 OXG393083:OXG393085 PHC393083:PHC393085 PQY393083:PQY393085 QAU393083:QAU393085 QKQ393083:QKQ393085 QUM393083:QUM393085 REI393083:REI393085 ROE393083:ROE393085 RYA393083:RYA393085 SHW393083:SHW393085 SRS393083:SRS393085 TBO393083:TBO393085 TLK393083:TLK393085 TVG393083:TVG393085 UFC393083:UFC393085 UOY393083:UOY393085 UYU393083:UYU393085 VIQ393083:VIQ393085 VSM393083:VSM393085 WCI393083:WCI393085 WME393083:WME393085 WWA393083:WWA393085 S458619:S458621 JO458619:JO458621 TK458619:TK458621 ADG458619:ADG458621 ANC458619:ANC458621 AWY458619:AWY458621 BGU458619:BGU458621 BQQ458619:BQQ458621 CAM458619:CAM458621 CKI458619:CKI458621 CUE458619:CUE458621 DEA458619:DEA458621 DNW458619:DNW458621 DXS458619:DXS458621 EHO458619:EHO458621 ERK458619:ERK458621 FBG458619:FBG458621 FLC458619:FLC458621 FUY458619:FUY458621 GEU458619:GEU458621 GOQ458619:GOQ458621 GYM458619:GYM458621 HII458619:HII458621 HSE458619:HSE458621 ICA458619:ICA458621 ILW458619:ILW458621 IVS458619:IVS458621 JFO458619:JFO458621 JPK458619:JPK458621 JZG458619:JZG458621 KJC458619:KJC458621 KSY458619:KSY458621 LCU458619:LCU458621 LMQ458619:LMQ458621 LWM458619:LWM458621 MGI458619:MGI458621 MQE458619:MQE458621 NAA458619:NAA458621 NJW458619:NJW458621 NTS458619:NTS458621 ODO458619:ODO458621 ONK458619:ONK458621 OXG458619:OXG458621 PHC458619:PHC458621 PQY458619:PQY458621 QAU458619:QAU458621 QKQ458619:QKQ458621 QUM458619:QUM458621 REI458619:REI458621 ROE458619:ROE458621 RYA458619:RYA458621 SHW458619:SHW458621 SRS458619:SRS458621 TBO458619:TBO458621 TLK458619:TLK458621 TVG458619:TVG458621 UFC458619:UFC458621 UOY458619:UOY458621 UYU458619:UYU458621 VIQ458619:VIQ458621 VSM458619:VSM458621 WCI458619:WCI458621 WME458619:WME458621 WWA458619:WWA458621 S524155:S524157 JO524155:JO524157 TK524155:TK524157 ADG524155:ADG524157 ANC524155:ANC524157 AWY524155:AWY524157 BGU524155:BGU524157 BQQ524155:BQQ524157 CAM524155:CAM524157 CKI524155:CKI524157 CUE524155:CUE524157 DEA524155:DEA524157 DNW524155:DNW524157 DXS524155:DXS524157 EHO524155:EHO524157 ERK524155:ERK524157 FBG524155:FBG524157 FLC524155:FLC524157 FUY524155:FUY524157 GEU524155:GEU524157 GOQ524155:GOQ524157 GYM524155:GYM524157 HII524155:HII524157 HSE524155:HSE524157 ICA524155:ICA524157 ILW524155:ILW524157 IVS524155:IVS524157 JFO524155:JFO524157 JPK524155:JPK524157 JZG524155:JZG524157 KJC524155:KJC524157 KSY524155:KSY524157 LCU524155:LCU524157 LMQ524155:LMQ524157 LWM524155:LWM524157 MGI524155:MGI524157 MQE524155:MQE524157 NAA524155:NAA524157 NJW524155:NJW524157 NTS524155:NTS524157 ODO524155:ODO524157 ONK524155:ONK524157 OXG524155:OXG524157 PHC524155:PHC524157 PQY524155:PQY524157 QAU524155:QAU524157 QKQ524155:QKQ524157 QUM524155:QUM524157 REI524155:REI524157 ROE524155:ROE524157 RYA524155:RYA524157 SHW524155:SHW524157 SRS524155:SRS524157 TBO524155:TBO524157 TLK524155:TLK524157 TVG524155:TVG524157 UFC524155:UFC524157 UOY524155:UOY524157 UYU524155:UYU524157 VIQ524155:VIQ524157 VSM524155:VSM524157 WCI524155:WCI524157 WME524155:WME524157 WWA524155:WWA524157 S589691:S589693 JO589691:JO589693 TK589691:TK589693 ADG589691:ADG589693 ANC589691:ANC589693 AWY589691:AWY589693 BGU589691:BGU589693 BQQ589691:BQQ589693 CAM589691:CAM589693 CKI589691:CKI589693 CUE589691:CUE589693 DEA589691:DEA589693 DNW589691:DNW589693 DXS589691:DXS589693 EHO589691:EHO589693 ERK589691:ERK589693 FBG589691:FBG589693 FLC589691:FLC589693 FUY589691:FUY589693 GEU589691:GEU589693 GOQ589691:GOQ589693 GYM589691:GYM589693 HII589691:HII589693 HSE589691:HSE589693 ICA589691:ICA589693 ILW589691:ILW589693 IVS589691:IVS589693 JFO589691:JFO589693 JPK589691:JPK589693 JZG589691:JZG589693 KJC589691:KJC589693 KSY589691:KSY589693 LCU589691:LCU589693 LMQ589691:LMQ589693 LWM589691:LWM589693 MGI589691:MGI589693 MQE589691:MQE589693 NAA589691:NAA589693 NJW589691:NJW589693 NTS589691:NTS589693 ODO589691:ODO589693 ONK589691:ONK589693 OXG589691:OXG589693 PHC589691:PHC589693 PQY589691:PQY589693 QAU589691:QAU589693 QKQ589691:QKQ589693 QUM589691:QUM589693 REI589691:REI589693 ROE589691:ROE589693 RYA589691:RYA589693 SHW589691:SHW589693 SRS589691:SRS589693 TBO589691:TBO589693 TLK589691:TLK589693 TVG589691:TVG589693 UFC589691:UFC589693 UOY589691:UOY589693 UYU589691:UYU589693 VIQ589691:VIQ589693 VSM589691:VSM589693 WCI589691:WCI589693 WME589691:WME589693 WWA589691:WWA589693 S655227:S655229 JO655227:JO655229 TK655227:TK655229 ADG655227:ADG655229 ANC655227:ANC655229 AWY655227:AWY655229 BGU655227:BGU655229 BQQ655227:BQQ655229 CAM655227:CAM655229 CKI655227:CKI655229 CUE655227:CUE655229 DEA655227:DEA655229 DNW655227:DNW655229 DXS655227:DXS655229 EHO655227:EHO655229 ERK655227:ERK655229 FBG655227:FBG655229 FLC655227:FLC655229 FUY655227:FUY655229 GEU655227:GEU655229 GOQ655227:GOQ655229 GYM655227:GYM655229 HII655227:HII655229 HSE655227:HSE655229 ICA655227:ICA655229 ILW655227:ILW655229 IVS655227:IVS655229 JFO655227:JFO655229 JPK655227:JPK655229 JZG655227:JZG655229 KJC655227:KJC655229 KSY655227:KSY655229 LCU655227:LCU655229 LMQ655227:LMQ655229 LWM655227:LWM655229 MGI655227:MGI655229 MQE655227:MQE655229 NAA655227:NAA655229 NJW655227:NJW655229 NTS655227:NTS655229 ODO655227:ODO655229 ONK655227:ONK655229 OXG655227:OXG655229 PHC655227:PHC655229 PQY655227:PQY655229 QAU655227:QAU655229 QKQ655227:QKQ655229 QUM655227:QUM655229 REI655227:REI655229 ROE655227:ROE655229 RYA655227:RYA655229 SHW655227:SHW655229 SRS655227:SRS655229 TBO655227:TBO655229 TLK655227:TLK655229 TVG655227:TVG655229 UFC655227:UFC655229 UOY655227:UOY655229 UYU655227:UYU655229 VIQ655227:VIQ655229 VSM655227:VSM655229 WCI655227:WCI655229 WME655227:WME655229 WWA655227:WWA655229 S720763:S720765 JO720763:JO720765 TK720763:TK720765 ADG720763:ADG720765 ANC720763:ANC720765 AWY720763:AWY720765 BGU720763:BGU720765 BQQ720763:BQQ720765 CAM720763:CAM720765 CKI720763:CKI720765 CUE720763:CUE720765 DEA720763:DEA720765 DNW720763:DNW720765 DXS720763:DXS720765 EHO720763:EHO720765 ERK720763:ERK720765 FBG720763:FBG720765 FLC720763:FLC720765 FUY720763:FUY720765 GEU720763:GEU720765 GOQ720763:GOQ720765 GYM720763:GYM720765 HII720763:HII720765 HSE720763:HSE720765 ICA720763:ICA720765 ILW720763:ILW720765 IVS720763:IVS720765 JFO720763:JFO720765 JPK720763:JPK720765 JZG720763:JZG720765 KJC720763:KJC720765 KSY720763:KSY720765 LCU720763:LCU720765 LMQ720763:LMQ720765 LWM720763:LWM720765 MGI720763:MGI720765 MQE720763:MQE720765 NAA720763:NAA720765 NJW720763:NJW720765 NTS720763:NTS720765 ODO720763:ODO720765 ONK720763:ONK720765 OXG720763:OXG720765 PHC720763:PHC720765 PQY720763:PQY720765 QAU720763:QAU720765 QKQ720763:QKQ720765 QUM720763:QUM720765 REI720763:REI720765 ROE720763:ROE720765 RYA720763:RYA720765 SHW720763:SHW720765 SRS720763:SRS720765 TBO720763:TBO720765 TLK720763:TLK720765 TVG720763:TVG720765 UFC720763:UFC720765 UOY720763:UOY720765 UYU720763:UYU720765 VIQ720763:VIQ720765 VSM720763:VSM720765 WCI720763:WCI720765 WME720763:WME720765 WWA720763:WWA720765 S786299:S786301 JO786299:JO786301 TK786299:TK786301 ADG786299:ADG786301 ANC786299:ANC786301 AWY786299:AWY786301 BGU786299:BGU786301 BQQ786299:BQQ786301 CAM786299:CAM786301 CKI786299:CKI786301 CUE786299:CUE786301 DEA786299:DEA786301 DNW786299:DNW786301 DXS786299:DXS786301 EHO786299:EHO786301 ERK786299:ERK786301 FBG786299:FBG786301 FLC786299:FLC786301 FUY786299:FUY786301 GEU786299:GEU786301 GOQ786299:GOQ786301 GYM786299:GYM786301 HII786299:HII786301 HSE786299:HSE786301 ICA786299:ICA786301 ILW786299:ILW786301 IVS786299:IVS786301 JFO786299:JFO786301 JPK786299:JPK786301 JZG786299:JZG786301 KJC786299:KJC786301 KSY786299:KSY786301 LCU786299:LCU786301 LMQ786299:LMQ786301 LWM786299:LWM786301 MGI786299:MGI786301 MQE786299:MQE786301 NAA786299:NAA786301 NJW786299:NJW786301 NTS786299:NTS786301 ODO786299:ODO786301 ONK786299:ONK786301 OXG786299:OXG786301 PHC786299:PHC786301 PQY786299:PQY786301 QAU786299:QAU786301 QKQ786299:QKQ786301 QUM786299:QUM786301 REI786299:REI786301 ROE786299:ROE786301 RYA786299:RYA786301 SHW786299:SHW786301 SRS786299:SRS786301 TBO786299:TBO786301 TLK786299:TLK786301 TVG786299:TVG786301 UFC786299:UFC786301 UOY786299:UOY786301 UYU786299:UYU786301 VIQ786299:VIQ786301 VSM786299:VSM786301 WCI786299:WCI786301 WME786299:WME786301 WWA786299:WWA786301 S851835:S851837 JO851835:JO851837 TK851835:TK851837 ADG851835:ADG851837 ANC851835:ANC851837 AWY851835:AWY851837 BGU851835:BGU851837 BQQ851835:BQQ851837 CAM851835:CAM851837 CKI851835:CKI851837 CUE851835:CUE851837 DEA851835:DEA851837 DNW851835:DNW851837 DXS851835:DXS851837 EHO851835:EHO851837 ERK851835:ERK851837 FBG851835:FBG851837 FLC851835:FLC851837 FUY851835:FUY851837 GEU851835:GEU851837 GOQ851835:GOQ851837 GYM851835:GYM851837 HII851835:HII851837 HSE851835:HSE851837 ICA851835:ICA851837 ILW851835:ILW851837 IVS851835:IVS851837 JFO851835:JFO851837 JPK851835:JPK851837 JZG851835:JZG851837 KJC851835:KJC851837 KSY851835:KSY851837 LCU851835:LCU851837 LMQ851835:LMQ851837 LWM851835:LWM851837 MGI851835:MGI851837 MQE851835:MQE851837 NAA851835:NAA851837 NJW851835:NJW851837 NTS851835:NTS851837 ODO851835:ODO851837 ONK851835:ONK851837 OXG851835:OXG851837 PHC851835:PHC851837 PQY851835:PQY851837 QAU851835:QAU851837 QKQ851835:QKQ851837 QUM851835:QUM851837 REI851835:REI851837 ROE851835:ROE851837 RYA851835:RYA851837 SHW851835:SHW851837 SRS851835:SRS851837 TBO851835:TBO851837 TLK851835:TLK851837 TVG851835:TVG851837 UFC851835:UFC851837 UOY851835:UOY851837 UYU851835:UYU851837 VIQ851835:VIQ851837 VSM851835:VSM851837 WCI851835:WCI851837 WME851835:WME851837 WWA851835:WWA851837 S917371:S917373 JO917371:JO917373 TK917371:TK917373 ADG917371:ADG917373 ANC917371:ANC917373 AWY917371:AWY917373 BGU917371:BGU917373 BQQ917371:BQQ917373 CAM917371:CAM917373 CKI917371:CKI917373 CUE917371:CUE917373 DEA917371:DEA917373 DNW917371:DNW917373 DXS917371:DXS917373 EHO917371:EHO917373 ERK917371:ERK917373 FBG917371:FBG917373 FLC917371:FLC917373 FUY917371:FUY917373 GEU917371:GEU917373 GOQ917371:GOQ917373 GYM917371:GYM917373 HII917371:HII917373 HSE917371:HSE917373 ICA917371:ICA917373 ILW917371:ILW917373 IVS917371:IVS917373 JFO917371:JFO917373 JPK917371:JPK917373 JZG917371:JZG917373 KJC917371:KJC917373 KSY917371:KSY917373 LCU917371:LCU917373 LMQ917371:LMQ917373 LWM917371:LWM917373 MGI917371:MGI917373 MQE917371:MQE917373 NAA917371:NAA917373 NJW917371:NJW917373 NTS917371:NTS917373 ODO917371:ODO917373 ONK917371:ONK917373 OXG917371:OXG917373 PHC917371:PHC917373 PQY917371:PQY917373 QAU917371:QAU917373 QKQ917371:QKQ917373 QUM917371:QUM917373 REI917371:REI917373 ROE917371:ROE917373 RYA917371:RYA917373 SHW917371:SHW917373 SRS917371:SRS917373 TBO917371:TBO917373 TLK917371:TLK917373 TVG917371:TVG917373 UFC917371:UFC917373 UOY917371:UOY917373 UYU917371:UYU917373 VIQ917371:VIQ917373 VSM917371:VSM917373 WCI917371:WCI917373 WME917371:WME917373 WWA917371:WWA917373 S982907:S982909 JO982907:JO982909 TK982907:TK982909 ADG982907:ADG982909 ANC982907:ANC982909 AWY982907:AWY982909 BGU982907:BGU982909 BQQ982907:BQQ982909 CAM982907:CAM982909 CKI982907:CKI982909 CUE982907:CUE982909 DEA982907:DEA982909 DNW982907:DNW982909 DXS982907:DXS982909 EHO982907:EHO982909 ERK982907:ERK982909 FBG982907:FBG982909 FLC982907:FLC982909 FUY982907:FUY982909 GEU982907:GEU982909 GOQ982907:GOQ982909 GYM982907:GYM982909 HII982907:HII982909 HSE982907:HSE982909 ICA982907:ICA982909 ILW982907:ILW982909 IVS982907:IVS982909 JFO982907:JFO982909 JPK982907:JPK982909 JZG982907:JZG982909 KJC982907:KJC982909 KSY982907:KSY982909 LCU982907:LCU982909 LMQ982907:LMQ982909 LWM982907:LWM982909 MGI982907:MGI982909 MQE982907:MQE982909 NAA982907:NAA982909 NJW982907:NJW982909 NTS982907:NTS982909 ODO982907:ODO982909 ONK982907:ONK982909 OXG982907:OXG982909 PHC982907:PHC982909 PQY982907:PQY982909 QAU982907:QAU982909 QKQ982907:QKQ982909 QUM982907:QUM982909 REI982907:REI982909 ROE982907:ROE982909 RYA982907:RYA982909 SHW982907:SHW982909 SRS982907:SRS982909 TBO982907:TBO982909 TLK982907:TLK982909 TVG982907:TVG982909 UFC982907:UFC982909 UOY982907:UOY982909 UYU982907:UYU982909 VIQ982907:VIQ982909 VSM982907:VSM982909 WCI982907:WCI982909 WME982907:WME982909 WWA982907:WWA982909 JO39:JO46 TK39:TK46 ADG39:ADG46 ANC39:ANC46 AWY39:AWY46 BGU39:BGU46 BQQ39:BQQ46 CAM39:CAM46 CKI39:CKI46 CUE39:CUE46 DEA39:DEA46 DNW39:DNW46 DXS39:DXS46 EHO39:EHO46 ERK39:ERK46 FBG39:FBG46 FLC39:FLC46 FUY39:FUY46 GEU39:GEU46 GOQ39:GOQ46 GYM39:GYM46 HII39:HII46 HSE39:HSE46 ICA39:ICA46 ILW39:ILW46 IVS39:IVS46 JFO39:JFO46 JPK39:JPK46 JZG39:JZG46 KJC39:KJC46 KSY39:KSY46 LCU39:LCU46 LMQ39:LMQ46 LWM39:LWM46 MGI39:MGI46 MQE39:MQE46 NAA39:NAA46 NJW39:NJW46 NTS39:NTS46 ODO39:ODO46 ONK39:ONK46 OXG39:OXG46 PHC39:PHC46 PQY39:PQY46 QAU39:QAU46 QKQ39:QKQ46 QUM39:QUM46 REI39:REI46 ROE39:ROE46 RYA39:RYA46 SHW39:SHW46 SRS39:SRS46 TBO39:TBO46 TLK39:TLK46 TVG39:TVG46 UFC39:UFC46 UOY39:UOY46 UYU39:UYU46 VIQ39:VIQ46 VSM39:VSM46 WCI39:WCI46 WME39:WME46 WWA39:WWA46 S65382 JO65382 TK65382 ADG65382 ANC65382 AWY65382 BGU65382 BQQ65382 CAM65382 CKI65382 CUE65382 DEA65382 DNW65382 DXS65382 EHO65382 ERK65382 FBG65382 FLC65382 FUY65382 GEU65382 GOQ65382 GYM65382 HII65382 HSE65382 ICA65382 ILW65382 IVS65382 JFO65382 JPK65382 JZG65382 KJC65382 KSY65382 LCU65382 LMQ65382 LWM65382 MGI65382 MQE65382 NAA65382 NJW65382 NTS65382 ODO65382 ONK65382 OXG65382 PHC65382 PQY65382 QAU65382 QKQ65382 QUM65382 REI65382 ROE65382 RYA65382 SHW65382 SRS65382 TBO65382 TLK65382 TVG65382 UFC65382 UOY65382 UYU65382 VIQ65382 VSM65382 WCI65382 WME65382 WWA65382 S130918 JO130918 TK130918 ADG130918 ANC130918 AWY130918 BGU130918 BQQ130918 CAM130918 CKI130918 CUE130918 DEA130918 DNW130918 DXS130918 EHO130918 ERK130918 FBG130918 FLC130918 FUY130918 GEU130918 GOQ130918 GYM130918 HII130918 HSE130918 ICA130918 ILW130918 IVS130918 JFO130918 JPK130918 JZG130918 KJC130918 KSY130918 LCU130918 LMQ130918 LWM130918 MGI130918 MQE130918 NAA130918 NJW130918 NTS130918 ODO130918 ONK130918 OXG130918 PHC130918 PQY130918 QAU130918 QKQ130918 QUM130918 REI130918 ROE130918 RYA130918 SHW130918 SRS130918 TBO130918 TLK130918 TVG130918 UFC130918 UOY130918 UYU130918 VIQ130918 VSM130918 WCI130918 WME130918 WWA130918 S196454 JO196454 TK196454 ADG196454 ANC196454 AWY196454 BGU196454 BQQ196454 CAM196454 CKI196454 CUE196454 DEA196454 DNW196454 DXS196454 EHO196454 ERK196454 FBG196454 FLC196454 FUY196454 GEU196454 GOQ196454 GYM196454 HII196454 HSE196454 ICA196454 ILW196454 IVS196454 JFO196454 JPK196454 JZG196454 KJC196454 KSY196454 LCU196454 LMQ196454 LWM196454 MGI196454 MQE196454 NAA196454 NJW196454 NTS196454 ODO196454 ONK196454 OXG196454 PHC196454 PQY196454 QAU196454 QKQ196454 QUM196454 REI196454 ROE196454 RYA196454 SHW196454 SRS196454 TBO196454 TLK196454 TVG196454 UFC196454 UOY196454 UYU196454 VIQ196454 VSM196454 WCI196454 WME196454 WWA196454 S261990 JO261990 TK261990 ADG261990 ANC261990 AWY261990 BGU261990 BQQ261990 CAM261990 CKI261990 CUE261990 DEA261990 DNW261990 DXS261990 EHO261990 ERK261990 FBG261990 FLC261990 FUY261990 GEU261990 GOQ261990 GYM261990 HII261990 HSE261990 ICA261990 ILW261990 IVS261990 JFO261990 JPK261990 JZG261990 KJC261990 KSY261990 LCU261990 LMQ261990 LWM261990 MGI261990 MQE261990 NAA261990 NJW261990 NTS261990 ODO261990 ONK261990 OXG261990 PHC261990 PQY261990 QAU261990 QKQ261990 QUM261990 REI261990 ROE261990 RYA261990 SHW261990 SRS261990 TBO261990 TLK261990 TVG261990 UFC261990 UOY261990 UYU261990 VIQ261990 VSM261990 WCI261990 WME261990 WWA261990 S327526 JO327526 TK327526 ADG327526 ANC327526 AWY327526 BGU327526 BQQ327526 CAM327526 CKI327526 CUE327526 DEA327526 DNW327526 DXS327526 EHO327526 ERK327526 FBG327526 FLC327526 FUY327526 GEU327526 GOQ327526 GYM327526 HII327526 HSE327526 ICA327526 ILW327526 IVS327526 JFO327526 JPK327526 JZG327526 KJC327526 KSY327526 LCU327526 LMQ327526 LWM327526 MGI327526 MQE327526 NAA327526 NJW327526 NTS327526 ODO327526 ONK327526 OXG327526 PHC327526 PQY327526 QAU327526 QKQ327526 QUM327526 REI327526 ROE327526 RYA327526 SHW327526 SRS327526 TBO327526 TLK327526 TVG327526 UFC327526 UOY327526 UYU327526 VIQ327526 VSM327526 WCI327526 WME327526 WWA327526 S393062 JO393062 TK393062 ADG393062 ANC393062 AWY393062 BGU393062 BQQ393062 CAM393062 CKI393062 CUE393062 DEA393062 DNW393062 DXS393062 EHO393062 ERK393062 FBG393062 FLC393062 FUY393062 GEU393062 GOQ393062 GYM393062 HII393062 HSE393062 ICA393062 ILW393062 IVS393062 JFO393062 JPK393062 JZG393062 KJC393062 KSY393062 LCU393062 LMQ393062 LWM393062 MGI393062 MQE393062 NAA393062 NJW393062 NTS393062 ODO393062 ONK393062 OXG393062 PHC393062 PQY393062 QAU393062 QKQ393062 QUM393062 REI393062 ROE393062 RYA393062 SHW393062 SRS393062 TBO393062 TLK393062 TVG393062 UFC393062 UOY393062 UYU393062 VIQ393062 VSM393062 WCI393062 WME393062 WWA393062 S458598 JO458598 TK458598 ADG458598 ANC458598 AWY458598 BGU458598 BQQ458598 CAM458598 CKI458598 CUE458598 DEA458598 DNW458598 DXS458598 EHO458598 ERK458598 FBG458598 FLC458598 FUY458598 GEU458598 GOQ458598 GYM458598 HII458598 HSE458598 ICA458598 ILW458598 IVS458598 JFO458598 JPK458598 JZG458598 KJC458598 KSY458598 LCU458598 LMQ458598 LWM458598 MGI458598 MQE458598 NAA458598 NJW458598 NTS458598 ODO458598 ONK458598 OXG458598 PHC458598 PQY458598 QAU458598 QKQ458598 QUM458598 REI458598 ROE458598 RYA458598 SHW458598 SRS458598 TBO458598 TLK458598 TVG458598 UFC458598 UOY458598 UYU458598 VIQ458598 VSM458598 WCI458598 WME458598 WWA458598 S524134 JO524134 TK524134 ADG524134 ANC524134 AWY524134 BGU524134 BQQ524134 CAM524134 CKI524134 CUE524134 DEA524134 DNW524134 DXS524134 EHO524134 ERK524134 FBG524134 FLC524134 FUY524134 GEU524134 GOQ524134 GYM524134 HII524134 HSE524134 ICA524134 ILW524134 IVS524134 JFO524134 JPK524134 JZG524134 KJC524134 KSY524134 LCU524134 LMQ524134 LWM524134 MGI524134 MQE524134 NAA524134 NJW524134 NTS524134 ODO524134 ONK524134 OXG524134 PHC524134 PQY524134 QAU524134 QKQ524134 QUM524134 REI524134 ROE524134 RYA524134 SHW524134 SRS524134 TBO524134 TLK524134 TVG524134 UFC524134 UOY524134 UYU524134 VIQ524134 VSM524134 WCI524134 WME524134 WWA524134 S589670 JO589670 TK589670 ADG589670 ANC589670 AWY589670 BGU589670 BQQ589670 CAM589670 CKI589670 CUE589670 DEA589670 DNW589670 DXS589670 EHO589670 ERK589670 FBG589670 FLC589670 FUY589670 GEU589670 GOQ589670 GYM589670 HII589670 HSE589670 ICA589670 ILW589670 IVS589670 JFO589670 JPK589670 JZG589670 KJC589670 KSY589670 LCU589670 LMQ589670 LWM589670 MGI589670 MQE589670 NAA589670 NJW589670 NTS589670 ODO589670 ONK589670 OXG589670 PHC589670 PQY589670 QAU589670 QKQ589670 QUM589670 REI589670 ROE589670 RYA589670 SHW589670 SRS589670 TBO589670 TLK589670 TVG589670 UFC589670 UOY589670 UYU589670 VIQ589670 VSM589670 WCI589670 WME589670 WWA589670 S655206 JO655206 TK655206 ADG655206 ANC655206 AWY655206 BGU655206 BQQ655206 CAM655206 CKI655206 CUE655206 DEA655206 DNW655206 DXS655206 EHO655206 ERK655206 FBG655206 FLC655206 FUY655206 GEU655206 GOQ655206 GYM655206 HII655206 HSE655206 ICA655206 ILW655206 IVS655206 JFO655206 JPK655206 JZG655206 KJC655206 KSY655206 LCU655206 LMQ655206 LWM655206 MGI655206 MQE655206 NAA655206 NJW655206 NTS655206 ODO655206 ONK655206 OXG655206 PHC655206 PQY655206 QAU655206 QKQ655206 QUM655206 REI655206 ROE655206 RYA655206 SHW655206 SRS655206 TBO655206 TLK655206 TVG655206 UFC655206 UOY655206 UYU655206 VIQ655206 VSM655206 WCI655206 WME655206 WWA655206 S720742 JO720742 TK720742 ADG720742 ANC720742 AWY720742 BGU720742 BQQ720742 CAM720742 CKI720742 CUE720742 DEA720742 DNW720742 DXS720742 EHO720742 ERK720742 FBG720742 FLC720742 FUY720742 GEU720742 GOQ720742 GYM720742 HII720742 HSE720742 ICA720742 ILW720742 IVS720742 JFO720742 JPK720742 JZG720742 KJC720742 KSY720742 LCU720742 LMQ720742 LWM720742 MGI720742 MQE720742 NAA720742 NJW720742 NTS720742 ODO720742 ONK720742 OXG720742 PHC720742 PQY720742 QAU720742 QKQ720742 QUM720742 REI720742 ROE720742 RYA720742 SHW720742 SRS720742 TBO720742 TLK720742 TVG720742 UFC720742 UOY720742 UYU720742 VIQ720742 VSM720742 WCI720742 WME720742 WWA720742 S786278 JO786278 TK786278 ADG786278 ANC786278 AWY786278 BGU786278 BQQ786278 CAM786278 CKI786278 CUE786278 DEA786278 DNW786278 DXS786278 EHO786278 ERK786278 FBG786278 FLC786278 FUY786278 GEU786278 GOQ786278 GYM786278 HII786278 HSE786278 ICA786278 ILW786278 IVS786278 JFO786278 JPK786278 JZG786278 KJC786278 KSY786278 LCU786278 LMQ786278 LWM786278 MGI786278 MQE786278 NAA786278 NJW786278 NTS786278 ODO786278 ONK786278 OXG786278 PHC786278 PQY786278 QAU786278 QKQ786278 QUM786278 REI786278 ROE786278 RYA786278 SHW786278 SRS786278 TBO786278 TLK786278 TVG786278 UFC786278 UOY786278 UYU786278 VIQ786278 VSM786278 WCI786278 WME786278 WWA786278 S851814 JO851814 TK851814 ADG851814 ANC851814 AWY851814 BGU851814 BQQ851814 CAM851814 CKI851814 CUE851814 DEA851814 DNW851814 DXS851814 EHO851814 ERK851814 FBG851814 FLC851814 FUY851814 GEU851814 GOQ851814 GYM851814 HII851814 HSE851814 ICA851814 ILW851814 IVS851814 JFO851814 JPK851814 JZG851814 KJC851814 KSY851814 LCU851814 LMQ851814 LWM851814 MGI851814 MQE851814 NAA851814 NJW851814 NTS851814 ODO851814 ONK851814 OXG851814 PHC851814 PQY851814 QAU851814 QKQ851814 QUM851814 REI851814 ROE851814 RYA851814 SHW851814 SRS851814 TBO851814 TLK851814 TVG851814 UFC851814 UOY851814 UYU851814 VIQ851814 VSM851814 WCI851814 WME851814 WWA851814 S917350 JO917350 TK917350 ADG917350 ANC917350 AWY917350 BGU917350 BQQ917350 CAM917350 CKI917350 CUE917350 DEA917350 DNW917350 DXS917350 EHO917350 ERK917350 FBG917350 FLC917350 FUY917350 GEU917350 GOQ917350 GYM917350 HII917350 HSE917350 ICA917350 ILW917350 IVS917350 JFO917350 JPK917350 JZG917350 KJC917350 KSY917350 LCU917350 LMQ917350 LWM917350 MGI917350 MQE917350 NAA917350 NJW917350 NTS917350 ODO917350 ONK917350 OXG917350 PHC917350 PQY917350 QAU917350 QKQ917350 QUM917350 REI917350 ROE917350 RYA917350 SHW917350 SRS917350 TBO917350 TLK917350 TVG917350 UFC917350 UOY917350 UYU917350 VIQ917350 VSM917350 WCI917350 WME917350 WWA917350 S982886 JO982886 TK982886 ADG982886 ANC982886 AWY982886 BGU982886 BQQ982886 CAM982886 CKI982886 CUE982886 DEA982886 DNW982886 DXS982886 EHO982886 ERK982886 FBG982886 FLC982886 FUY982886 GEU982886 GOQ982886 GYM982886 HII982886 HSE982886 ICA982886 ILW982886 IVS982886 JFO982886 JPK982886 JZG982886 KJC982886 KSY982886 LCU982886 LMQ982886 LWM982886 MGI982886 MQE982886 NAA982886 NJW982886 NTS982886 ODO982886 ONK982886 OXG982886 PHC982886 PQY982886 QAU982886 QKQ982886 QUM982886 REI982886 ROE982886 RYA982886 SHW982886 SRS982886 TBO982886 TLK982886 TVG982886 UFC982886 UOY982886 UYU982886 VIQ982886 VSM982886 WCI982886 WME982886 WWA982886 S53 JO53 TK53 ADG53 ANC53 AWY53 BGU53 BQQ53 CAM53 CKI53 CUE53 DEA53 DNW53 DXS53 EHO53 ERK53 FBG53 FLC53 FUY53 GEU53 GOQ53 GYM53 HII53 HSE53 ICA53 ILW53 IVS53 JFO53 JPK53 JZG53 KJC53 KSY53 LCU53 LMQ53 LWM53 MGI53 MQE53 NAA53 NJW53 NTS53 ODO53 ONK53 OXG53 PHC53 PQY53 QAU53 QKQ53 QUM53 REI53 ROE53 RYA53 SHW53 SRS53 TBO53 TLK53 TVG53 UFC53 UOY53 UYU53 VIQ53 VSM53 WCI53 WME53 WWA53 S65390 JO65390 TK65390 ADG65390 ANC65390 AWY65390 BGU65390 BQQ65390 CAM65390 CKI65390 CUE65390 DEA65390 DNW65390 DXS65390 EHO65390 ERK65390 FBG65390 FLC65390 FUY65390 GEU65390 GOQ65390 GYM65390 HII65390 HSE65390 ICA65390 ILW65390 IVS65390 JFO65390 JPK65390 JZG65390 KJC65390 KSY65390 LCU65390 LMQ65390 LWM65390 MGI65390 MQE65390 NAA65390 NJW65390 NTS65390 ODO65390 ONK65390 OXG65390 PHC65390 PQY65390 QAU65390 QKQ65390 QUM65390 REI65390 ROE65390 RYA65390 SHW65390 SRS65390 TBO65390 TLK65390 TVG65390 UFC65390 UOY65390 UYU65390 VIQ65390 VSM65390 WCI65390 WME65390 WWA65390 S130926 JO130926 TK130926 ADG130926 ANC130926 AWY130926 BGU130926 BQQ130926 CAM130926 CKI130926 CUE130926 DEA130926 DNW130926 DXS130926 EHO130926 ERK130926 FBG130926 FLC130926 FUY130926 GEU130926 GOQ130926 GYM130926 HII130926 HSE130926 ICA130926 ILW130926 IVS130926 JFO130926 JPK130926 JZG130926 KJC130926 KSY130926 LCU130926 LMQ130926 LWM130926 MGI130926 MQE130926 NAA130926 NJW130926 NTS130926 ODO130926 ONK130926 OXG130926 PHC130926 PQY130926 QAU130926 QKQ130926 QUM130926 REI130926 ROE130926 RYA130926 SHW130926 SRS130926 TBO130926 TLK130926 TVG130926 UFC130926 UOY130926 UYU130926 VIQ130926 VSM130926 WCI130926 WME130926 WWA130926 S196462 JO196462 TK196462 ADG196462 ANC196462 AWY196462 BGU196462 BQQ196462 CAM196462 CKI196462 CUE196462 DEA196462 DNW196462 DXS196462 EHO196462 ERK196462 FBG196462 FLC196462 FUY196462 GEU196462 GOQ196462 GYM196462 HII196462 HSE196462 ICA196462 ILW196462 IVS196462 JFO196462 JPK196462 JZG196462 KJC196462 KSY196462 LCU196462 LMQ196462 LWM196462 MGI196462 MQE196462 NAA196462 NJW196462 NTS196462 ODO196462 ONK196462 OXG196462 PHC196462 PQY196462 QAU196462 QKQ196462 QUM196462 REI196462 ROE196462 RYA196462 SHW196462 SRS196462 TBO196462 TLK196462 TVG196462 UFC196462 UOY196462 UYU196462 VIQ196462 VSM196462 WCI196462 WME196462 WWA196462 S261998 JO261998 TK261998 ADG261998 ANC261998 AWY261998 BGU261998 BQQ261998 CAM261998 CKI261998 CUE261998 DEA261998 DNW261998 DXS261998 EHO261998 ERK261998 FBG261998 FLC261998 FUY261998 GEU261998 GOQ261998 GYM261998 HII261998 HSE261998 ICA261998 ILW261998 IVS261998 JFO261998 JPK261998 JZG261998 KJC261998 KSY261998 LCU261998 LMQ261998 LWM261998 MGI261998 MQE261998 NAA261998 NJW261998 NTS261998 ODO261998 ONK261998 OXG261998 PHC261998 PQY261998 QAU261998 QKQ261998 QUM261998 REI261998 ROE261998 RYA261998 SHW261998 SRS261998 TBO261998 TLK261998 TVG261998 UFC261998 UOY261998 UYU261998 VIQ261998 VSM261998 WCI261998 WME261998 WWA261998 S327534 JO327534 TK327534 ADG327534 ANC327534 AWY327534 BGU327534 BQQ327534 CAM327534 CKI327534 CUE327534 DEA327534 DNW327534 DXS327534 EHO327534 ERK327534 FBG327534 FLC327534 FUY327534 GEU327534 GOQ327534 GYM327534 HII327534 HSE327534 ICA327534 ILW327534 IVS327534 JFO327534 JPK327534 JZG327534 KJC327534 KSY327534 LCU327534 LMQ327534 LWM327534 MGI327534 MQE327534 NAA327534 NJW327534 NTS327534 ODO327534 ONK327534 OXG327534 PHC327534 PQY327534 QAU327534 QKQ327534 QUM327534 REI327534 ROE327534 RYA327534 SHW327534 SRS327534 TBO327534 TLK327534 TVG327534 UFC327534 UOY327534 UYU327534 VIQ327534 VSM327534 WCI327534 WME327534 WWA327534 S393070 JO393070 TK393070 ADG393070 ANC393070 AWY393070 BGU393070 BQQ393070 CAM393070 CKI393070 CUE393070 DEA393070 DNW393070 DXS393070 EHO393070 ERK393070 FBG393070 FLC393070 FUY393070 GEU393070 GOQ393070 GYM393070 HII393070 HSE393070 ICA393070 ILW393070 IVS393070 JFO393070 JPK393070 JZG393070 KJC393070 KSY393070 LCU393070 LMQ393070 LWM393070 MGI393070 MQE393070 NAA393070 NJW393070 NTS393070 ODO393070 ONK393070 OXG393070 PHC393070 PQY393070 QAU393070 QKQ393070 QUM393070 REI393070 ROE393070 RYA393070 SHW393070 SRS393070 TBO393070 TLK393070 TVG393070 UFC393070 UOY393070 UYU393070 VIQ393070 VSM393070 WCI393070 WME393070 WWA393070 S458606 JO458606 TK458606 ADG458606 ANC458606 AWY458606 BGU458606 BQQ458606 CAM458606 CKI458606 CUE458606 DEA458606 DNW458606 DXS458606 EHO458606 ERK458606 FBG458606 FLC458606 FUY458606 GEU458606 GOQ458606 GYM458606 HII458606 HSE458606 ICA458606 ILW458606 IVS458606 JFO458606 JPK458606 JZG458606 KJC458606 KSY458606 LCU458606 LMQ458606 LWM458606 MGI458606 MQE458606 NAA458606 NJW458606 NTS458606 ODO458606 ONK458606 OXG458606 PHC458606 PQY458606 QAU458606 QKQ458606 QUM458606 REI458606 ROE458606 RYA458606 SHW458606 SRS458606 TBO458606 TLK458606 TVG458606 UFC458606 UOY458606 UYU458606 VIQ458606 VSM458606 WCI458606 WME458606 WWA458606 S524142 JO524142 TK524142 ADG524142 ANC524142 AWY524142 BGU524142 BQQ524142 CAM524142 CKI524142 CUE524142 DEA524142 DNW524142 DXS524142 EHO524142 ERK524142 FBG524142 FLC524142 FUY524142 GEU524142 GOQ524142 GYM524142 HII524142 HSE524142 ICA524142 ILW524142 IVS524142 JFO524142 JPK524142 JZG524142 KJC524142 KSY524142 LCU524142 LMQ524142 LWM524142 MGI524142 MQE524142 NAA524142 NJW524142 NTS524142 ODO524142 ONK524142 OXG524142 PHC524142 PQY524142 QAU524142 QKQ524142 QUM524142 REI524142 ROE524142 RYA524142 SHW524142 SRS524142 TBO524142 TLK524142 TVG524142 UFC524142 UOY524142 UYU524142 VIQ524142 VSM524142 WCI524142 WME524142 WWA524142 S589678 JO589678 TK589678 ADG589678 ANC589678 AWY589678 BGU589678 BQQ589678 CAM589678 CKI589678 CUE589678 DEA589678 DNW589678 DXS589678 EHO589678 ERK589678 FBG589678 FLC589678 FUY589678 GEU589678 GOQ589678 GYM589678 HII589678 HSE589678 ICA589678 ILW589678 IVS589678 JFO589678 JPK589678 JZG589678 KJC589678 KSY589678 LCU589678 LMQ589678 LWM589678 MGI589678 MQE589678 NAA589678 NJW589678 NTS589678 ODO589678 ONK589678 OXG589678 PHC589678 PQY589678 QAU589678 QKQ589678 QUM589678 REI589678 ROE589678 RYA589678 SHW589678 SRS589678 TBO589678 TLK589678 TVG589678 UFC589678 UOY589678 UYU589678 VIQ589678 VSM589678 WCI589678 WME589678 WWA589678 S655214 JO655214 TK655214 ADG655214 ANC655214 AWY655214 BGU655214 BQQ655214 CAM655214 CKI655214 CUE655214 DEA655214 DNW655214 DXS655214 EHO655214 ERK655214 FBG655214 FLC655214 FUY655214 GEU655214 GOQ655214 GYM655214 HII655214 HSE655214 ICA655214 ILW655214 IVS655214 JFO655214 JPK655214 JZG655214 KJC655214 KSY655214 LCU655214 LMQ655214 LWM655214 MGI655214 MQE655214 NAA655214 NJW655214 NTS655214 ODO655214 ONK655214 OXG655214 PHC655214 PQY655214 QAU655214 QKQ655214 QUM655214 REI655214 ROE655214 RYA655214 SHW655214 SRS655214 TBO655214 TLK655214 TVG655214 UFC655214 UOY655214 UYU655214 VIQ655214 VSM655214 WCI655214 WME655214 WWA655214 S720750 JO720750 TK720750 ADG720750 ANC720750 AWY720750 BGU720750 BQQ720750 CAM720750 CKI720750 CUE720750 DEA720750 DNW720750 DXS720750 EHO720750 ERK720750 FBG720750 FLC720750 FUY720750 GEU720750 GOQ720750 GYM720750 HII720750 HSE720750 ICA720750 ILW720750 IVS720750 JFO720750 JPK720750 JZG720750 KJC720750 KSY720750 LCU720750 LMQ720750 LWM720750 MGI720750 MQE720750 NAA720750 NJW720750 NTS720750 ODO720750 ONK720750 OXG720750 PHC720750 PQY720750 QAU720750 QKQ720750 QUM720750 REI720750 ROE720750 RYA720750 SHW720750 SRS720750 TBO720750 TLK720750 TVG720750 UFC720750 UOY720750 UYU720750 VIQ720750 VSM720750 WCI720750 WME720750 WWA720750 S786286 JO786286 TK786286 ADG786286 ANC786286 AWY786286 BGU786286 BQQ786286 CAM786286 CKI786286 CUE786286 DEA786286 DNW786286 DXS786286 EHO786286 ERK786286 FBG786286 FLC786286 FUY786286 GEU786286 GOQ786286 GYM786286 HII786286 HSE786286 ICA786286 ILW786286 IVS786286 JFO786286 JPK786286 JZG786286 KJC786286 KSY786286 LCU786286 LMQ786286 LWM786286 MGI786286 MQE786286 NAA786286 NJW786286 NTS786286 ODO786286 ONK786286 OXG786286 PHC786286 PQY786286 QAU786286 QKQ786286 QUM786286 REI786286 ROE786286 RYA786286 SHW786286 SRS786286 TBO786286 TLK786286 TVG786286 UFC786286 UOY786286 UYU786286 VIQ786286 VSM786286 WCI786286 WME786286 WWA786286 S851822 JO851822 TK851822 ADG851822 ANC851822 AWY851822 BGU851822 BQQ851822 CAM851822 CKI851822 CUE851822 DEA851822 DNW851822 DXS851822 EHO851822 ERK851822 FBG851822 FLC851822 FUY851822 GEU851822 GOQ851822 GYM851822 HII851822 HSE851822 ICA851822 ILW851822 IVS851822 JFO851822 JPK851822 JZG851822 KJC851822 KSY851822 LCU851822 LMQ851822 LWM851822 MGI851822 MQE851822 NAA851822 NJW851822 NTS851822 ODO851822 ONK851822 OXG851822 PHC851822 PQY851822 QAU851822 QKQ851822 QUM851822 REI851822 ROE851822 RYA851822 SHW851822 SRS851822 TBO851822 TLK851822 TVG851822 UFC851822 UOY851822 UYU851822 VIQ851822 VSM851822 WCI851822 WME851822 WWA851822 S917358 JO917358 TK917358 ADG917358 ANC917358 AWY917358 BGU917358 BQQ917358 CAM917358 CKI917358 CUE917358 DEA917358 DNW917358 DXS917358 EHO917358 ERK917358 FBG917358 FLC917358 FUY917358 GEU917358 GOQ917358 GYM917358 HII917358 HSE917358 ICA917358 ILW917358 IVS917358 JFO917358 JPK917358 JZG917358 KJC917358 KSY917358 LCU917358 LMQ917358 LWM917358 MGI917358 MQE917358 NAA917358 NJW917358 NTS917358 ODO917358 ONK917358 OXG917358 PHC917358 PQY917358 QAU917358 QKQ917358 QUM917358 REI917358 ROE917358 RYA917358 SHW917358 SRS917358 TBO917358 TLK917358 TVG917358 UFC917358 UOY917358 UYU917358 VIQ917358 VSM917358 WCI917358 WME917358 WWA917358 S982894 JO982894 TK982894 ADG982894 ANC982894 AWY982894 BGU982894 BQQ982894 CAM982894 CKI982894 CUE982894 DEA982894 DNW982894 DXS982894 EHO982894 ERK982894 FBG982894 FLC982894 FUY982894 GEU982894 GOQ982894 GYM982894 HII982894 HSE982894 ICA982894 ILW982894 IVS982894 JFO982894 JPK982894 JZG982894 KJC982894 KSY982894 LCU982894 LMQ982894 LWM982894 MGI982894 MQE982894 NAA982894 NJW982894 NTS982894 ODO982894 ONK982894 OXG982894 PHC982894 PQY982894 QAU982894 QKQ982894 QUM982894 REI982894 ROE982894 RYA982894 SHW982894 SRS982894 TBO982894 TLK982894 TVG982894 UFC982894 UOY982894 UYU982894 VIQ982894 VSM982894 WCI982894 WME982894 WWA982894 S51 JO51 TK51 ADG51 ANC51 AWY51 BGU51 BQQ51 CAM51 CKI51 CUE51 DEA51 DNW51 DXS51 EHO51 ERK51 FBG51 FLC51 FUY51 GEU51 GOQ51 GYM51 HII51 HSE51 ICA51 ILW51 IVS51 JFO51 JPK51 JZG51 KJC51 KSY51 LCU51 LMQ51 LWM51 MGI51 MQE51 NAA51 NJW51 NTS51 ODO51 ONK51 OXG51 PHC51 PQY51 QAU51 QKQ51 QUM51 REI51 ROE51 RYA51 SHW51 SRS51 TBO51 TLK51 TVG51 UFC51 UOY51 UYU51 VIQ51 VSM51 WCI51 WME51 WWA51 S65388 JO65388 TK65388 ADG65388 ANC65388 AWY65388 BGU65388 BQQ65388 CAM65388 CKI65388 CUE65388 DEA65388 DNW65388 DXS65388 EHO65388 ERK65388 FBG65388 FLC65388 FUY65388 GEU65388 GOQ65388 GYM65388 HII65388 HSE65388 ICA65388 ILW65388 IVS65388 JFO65388 JPK65388 JZG65388 KJC65388 KSY65388 LCU65388 LMQ65388 LWM65388 MGI65388 MQE65388 NAA65388 NJW65388 NTS65388 ODO65388 ONK65388 OXG65388 PHC65388 PQY65388 QAU65388 QKQ65388 QUM65388 REI65388 ROE65388 RYA65388 SHW65388 SRS65388 TBO65388 TLK65388 TVG65388 UFC65388 UOY65388 UYU65388 VIQ65388 VSM65388 WCI65388 WME65388 WWA65388 S130924 JO130924 TK130924 ADG130924 ANC130924 AWY130924 BGU130924 BQQ130924 CAM130924 CKI130924 CUE130924 DEA130924 DNW130924 DXS130924 EHO130924 ERK130924 FBG130924 FLC130924 FUY130924 GEU130924 GOQ130924 GYM130924 HII130924 HSE130924 ICA130924 ILW130924 IVS130924 JFO130924 JPK130924 JZG130924 KJC130924 KSY130924 LCU130924 LMQ130924 LWM130924 MGI130924 MQE130924 NAA130924 NJW130924 NTS130924 ODO130924 ONK130924 OXG130924 PHC130924 PQY130924 QAU130924 QKQ130924 QUM130924 REI130924 ROE130924 RYA130924 SHW130924 SRS130924 TBO130924 TLK130924 TVG130924 UFC130924 UOY130924 UYU130924 VIQ130924 VSM130924 WCI130924 WME130924 WWA130924 S196460 JO196460 TK196460 ADG196460 ANC196460 AWY196460 BGU196460 BQQ196460 CAM196460 CKI196460 CUE196460 DEA196460 DNW196460 DXS196460 EHO196460 ERK196460 FBG196460 FLC196460 FUY196460 GEU196460 GOQ196460 GYM196460 HII196460 HSE196460 ICA196460 ILW196460 IVS196460 JFO196460 JPK196460 JZG196460 KJC196460 KSY196460 LCU196460 LMQ196460 LWM196460 MGI196460 MQE196460 NAA196460 NJW196460 NTS196460 ODO196460 ONK196460 OXG196460 PHC196460 PQY196460 QAU196460 QKQ196460 QUM196460 REI196460 ROE196460 RYA196460 SHW196460 SRS196460 TBO196460 TLK196460 TVG196460 UFC196460 UOY196460 UYU196460 VIQ196460 VSM196460 WCI196460 WME196460 WWA196460 S261996 JO261996 TK261996 ADG261996 ANC261996 AWY261996 BGU261996 BQQ261996 CAM261996 CKI261996 CUE261996 DEA261996 DNW261996 DXS261996 EHO261996 ERK261996 FBG261996 FLC261996 FUY261996 GEU261996 GOQ261996 GYM261996 HII261996 HSE261996 ICA261996 ILW261996 IVS261996 JFO261996 JPK261996 JZG261996 KJC261996 KSY261996 LCU261996 LMQ261996 LWM261996 MGI261996 MQE261996 NAA261996 NJW261996 NTS261996 ODO261996 ONK261996 OXG261996 PHC261996 PQY261996 QAU261996 QKQ261996 QUM261996 REI261996 ROE261996 RYA261996 SHW261996 SRS261996 TBO261996 TLK261996 TVG261996 UFC261996 UOY261996 UYU261996 VIQ261996 VSM261996 WCI261996 WME261996 WWA261996 S327532 JO327532 TK327532 ADG327532 ANC327532 AWY327532 BGU327532 BQQ327532 CAM327532 CKI327532 CUE327532 DEA327532 DNW327532 DXS327532 EHO327532 ERK327532 FBG327532 FLC327532 FUY327532 GEU327532 GOQ327532 GYM327532 HII327532 HSE327532 ICA327532 ILW327532 IVS327532 JFO327532 JPK327532 JZG327532 KJC327532 KSY327532 LCU327532 LMQ327532 LWM327532 MGI327532 MQE327532 NAA327532 NJW327532 NTS327532 ODO327532 ONK327532 OXG327532 PHC327532 PQY327532 QAU327532 QKQ327532 QUM327532 REI327532 ROE327532 RYA327532 SHW327532 SRS327532 TBO327532 TLK327532 TVG327532 UFC327532 UOY327532 UYU327532 VIQ327532 VSM327532 WCI327532 WME327532 WWA327532 S393068 JO393068 TK393068 ADG393068 ANC393068 AWY393068 BGU393068 BQQ393068 CAM393068 CKI393068 CUE393068 DEA393068 DNW393068 DXS393068 EHO393068 ERK393068 FBG393068 FLC393068 FUY393068 GEU393068 GOQ393068 GYM393068 HII393068 HSE393068 ICA393068 ILW393068 IVS393068 JFO393068 JPK393068 JZG393068 KJC393068 KSY393068 LCU393068 LMQ393068 LWM393068 MGI393068 MQE393068 NAA393068 NJW393068 NTS393068 ODO393068 ONK393068 OXG393068 PHC393068 PQY393068 QAU393068 QKQ393068 QUM393068 REI393068 ROE393068 RYA393068 SHW393068 SRS393068 TBO393068 TLK393068 TVG393068 UFC393068 UOY393068 UYU393068 VIQ393068 VSM393068 WCI393068 WME393068 WWA393068 S458604 JO458604 TK458604 ADG458604 ANC458604 AWY458604 BGU458604 BQQ458604 CAM458604 CKI458604 CUE458604 DEA458604 DNW458604 DXS458604 EHO458604 ERK458604 FBG458604 FLC458604 FUY458604 GEU458604 GOQ458604 GYM458604 HII458604 HSE458604 ICA458604 ILW458604 IVS458604 JFO458604 JPK458604 JZG458604 KJC458604 KSY458604 LCU458604 LMQ458604 LWM458604 MGI458604 MQE458604 NAA458604 NJW458604 NTS458604 ODO458604 ONK458604 OXG458604 PHC458604 PQY458604 QAU458604 QKQ458604 QUM458604 REI458604 ROE458604 RYA458604 SHW458604 SRS458604 TBO458604 TLK458604 TVG458604 UFC458604 UOY458604 UYU458604 VIQ458604 VSM458604 WCI458604 WME458604 WWA458604 S524140 JO524140 TK524140 ADG524140 ANC524140 AWY524140 BGU524140 BQQ524140 CAM524140 CKI524140 CUE524140 DEA524140 DNW524140 DXS524140 EHO524140 ERK524140 FBG524140 FLC524140 FUY524140 GEU524140 GOQ524140 GYM524140 HII524140 HSE524140 ICA524140 ILW524140 IVS524140 JFO524140 JPK524140 JZG524140 KJC524140 KSY524140 LCU524140 LMQ524140 LWM524140 MGI524140 MQE524140 NAA524140 NJW524140 NTS524140 ODO524140 ONK524140 OXG524140 PHC524140 PQY524140 QAU524140 QKQ524140 QUM524140 REI524140 ROE524140 RYA524140 SHW524140 SRS524140 TBO524140 TLK524140 TVG524140 UFC524140 UOY524140 UYU524140 VIQ524140 VSM524140 WCI524140 WME524140 WWA524140 S589676 JO589676 TK589676 ADG589676 ANC589676 AWY589676 BGU589676 BQQ589676 CAM589676 CKI589676 CUE589676 DEA589676 DNW589676 DXS589676 EHO589676 ERK589676 FBG589676 FLC589676 FUY589676 GEU589676 GOQ589676 GYM589676 HII589676 HSE589676 ICA589676 ILW589676 IVS589676 JFO589676 JPK589676 JZG589676 KJC589676 KSY589676 LCU589676 LMQ589676 LWM589676 MGI589676 MQE589676 NAA589676 NJW589676 NTS589676 ODO589676 ONK589676 OXG589676 PHC589676 PQY589676 QAU589676 QKQ589676 QUM589676 REI589676 ROE589676 RYA589676 SHW589676 SRS589676 TBO589676 TLK589676 TVG589676 UFC589676 UOY589676 UYU589676 VIQ589676 VSM589676 WCI589676 WME589676 WWA589676 S655212 JO655212 TK655212 ADG655212 ANC655212 AWY655212 BGU655212 BQQ655212 CAM655212 CKI655212 CUE655212 DEA655212 DNW655212 DXS655212 EHO655212 ERK655212 FBG655212 FLC655212 FUY655212 GEU655212 GOQ655212 GYM655212 HII655212 HSE655212 ICA655212 ILW655212 IVS655212 JFO655212 JPK655212 JZG655212 KJC655212 KSY655212 LCU655212 LMQ655212 LWM655212 MGI655212 MQE655212 NAA655212 NJW655212 NTS655212 ODO655212 ONK655212 OXG655212 PHC655212 PQY655212 QAU655212 QKQ655212 QUM655212 REI655212 ROE655212 RYA655212 SHW655212 SRS655212 TBO655212 TLK655212 TVG655212 UFC655212 UOY655212 UYU655212 VIQ655212 VSM655212 WCI655212 WME655212 WWA655212 S720748 JO720748 TK720748 ADG720748 ANC720748 AWY720748 BGU720748 BQQ720748 CAM720748 CKI720748 CUE720748 DEA720748 DNW720748 DXS720748 EHO720748 ERK720748 FBG720748 FLC720748 FUY720748 GEU720748 GOQ720748 GYM720748 HII720748 HSE720748 ICA720748 ILW720748 IVS720748 JFO720748 JPK720748 JZG720748 KJC720748 KSY720748 LCU720748 LMQ720748 LWM720748 MGI720748 MQE720748 NAA720748 NJW720748 NTS720748 ODO720748 ONK720748 OXG720748 PHC720748 PQY720748 QAU720748 QKQ720748 QUM720748 REI720748 ROE720748 RYA720748 SHW720748 SRS720748 TBO720748 TLK720748 TVG720748 UFC720748 UOY720748 UYU720748 VIQ720748 VSM720748 WCI720748 WME720748 WWA720748 S786284 JO786284 TK786284 ADG786284 ANC786284 AWY786284 BGU786284 BQQ786284 CAM786284 CKI786284 CUE786284 DEA786284 DNW786284 DXS786284 EHO786284 ERK786284 FBG786284 FLC786284 FUY786284 GEU786284 GOQ786284 GYM786284 HII786284 HSE786284 ICA786284 ILW786284 IVS786284 JFO786284 JPK786284 JZG786284 KJC786284 KSY786284 LCU786284 LMQ786284 LWM786284 MGI786284 MQE786284 NAA786284 NJW786284 NTS786284 ODO786284 ONK786284 OXG786284 PHC786284 PQY786284 QAU786284 QKQ786284 QUM786284 REI786284 ROE786284 RYA786284 SHW786284 SRS786284 TBO786284 TLK786284 TVG786284 UFC786284 UOY786284 UYU786284 VIQ786284 VSM786284 WCI786284 WME786284 WWA786284 S851820 JO851820 TK851820 ADG851820 ANC851820 AWY851820 BGU851820 BQQ851820 CAM851820 CKI851820 CUE851820 DEA851820 DNW851820 DXS851820 EHO851820 ERK851820 FBG851820 FLC851820 FUY851820 GEU851820 GOQ851820 GYM851820 HII851820 HSE851820 ICA851820 ILW851820 IVS851820 JFO851820 JPK851820 JZG851820 KJC851820 KSY851820 LCU851820 LMQ851820 LWM851820 MGI851820 MQE851820 NAA851820 NJW851820 NTS851820 ODO851820 ONK851820 OXG851820 PHC851820 PQY851820 QAU851820 QKQ851820 QUM851820 REI851820 ROE851820 RYA851820 SHW851820 SRS851820 TBO851820 TLK851820 TVG851820 UFC851820 UOY851820 UYU851820 VIQ851820 VSM851820 WCI851820 WME851820 WWA851820 S917356 JO917356 TK917356 ADG917356 ANC917356 AWY917356 BGU917356 BQQ917356 CAM917356 CKI917356 CUE917356 DEA917356 DNW917356 DXS917356 EHO917356 ERK917356 FBG917356 FLC917356 FUY917356 GEU917356 GOQ917356 GYM917356 HII917356 HSE917356 ICA917356 ILW917356 IVS917356 JFO917356 JPK917356 JZG917356 KJC917356 KSY917356 LCU917356 LMQ917356 LWM917356 MGI917356 MQE917356 NAA917356 NJW917356 NTS917356 ODO917356 ONK917356 OXG917356 PHC917356 PQY917356 QAU917356 QKQ917356 QUM917356 REI917356 ROE917356 RYA917356 SHW917356 SRS917356 TBO917356 TLK917356 TVG917356 UFC917356 UOY917356 UYU917356 VIQ917356 VSM917356 WCI917356 WME917356 WWA917356 S982892 JO982892 TK982892 ADG982892 ANC982892 AWY982892 BGU982892 BQQ982892 CAM982892 CKI982892 CUE982892 DEA982892 DNW982892 DXS982892 EHO982892 ERK982892 FBG982892 FLC982892 FUY982892 GEU982892 GOQ982892 GYM982892 HII982892 HSE982892 ICA982892 ILW982892 IVS982892 JFO982892 JPK982892 JZG982892 KJC982892 KSY982892 LCU982892 LMQ982892 LWM982892 MGI982892 MQE982892 NAA982892 NJW982892 NTS982892 ODO982892 ONK982892 OXG982892 PHC982892 PQY982892 QAU982892 QKQ982892 QUM982892 REI982892 ROE982892 RYA982892 SHW982892 SRS982892 TBO982892 TLK982892 TVG982892 UFC982892 UOY982892 UYU982892 VIQ982892 VSM982892 WCI982892 WME982892 WWA982892 D65404:D65405 IZ65404:IZ65405 SV65404:SV65405 ACR65404:ACR65405 AMN65404:AMN65405 AWJ65404:AWJ65405 BGF65404:BGF65405 BQB65404:BQB65405 BZX65404:BZX65405 CJT65404:CJT65405 CTP65404:CTP65405 DDL65404:DDL65405 DNH65404:DNH65405 DXD65404:DXD65405 EGZ65404:EGZ65405 EQV65404:EQV65405 FAR65404:FAR65405 FKN65404:FKN65405 FUJ65404:FUJ65405 GEF65404:GEF65405 GOB65404:GOB65405 GXX65404:GXX65405 HHT65404:HHT65405 HRP65404:HRP65405 IBL65404:IBL65405 ILH65404:ILH65405 IVD65404:IVD65405 JEZ65404:JEZ65405 JOV65404:JOV65405 JYR65404:JYR65405 KIN65404:KIN65405 KSJ65404:KSJ65405 LCF65404:LCF65405 LMB65404:LMB65405 LVX65404:LVX65405 MFT65404:MFT65405 MPP65404:MPP65405 MZL65404:MZL65405 NJH65404:NJH65405 NTD65404:NTD65405 OCZ65404:OCZ65405 OMV65404:OMV65405 OWR65404:OWR65405 PGN65404:PGN65405 PQJ65404:PQJ65405 QAF65404:QAF65405 QKB65404:QKB65405 QTX65404:QTX65405 RDT65404:RDT65405 RNP65404:RNP65405 RXL65404:RXL65405 SHH65404:SHH65405 SRD65404:SRD65405 TAZ65404:TAZ65405 TKV65404:TKV65405 TUR65404:TUR65405 UEN65404:UEN65405 UOJ65404:UOJ65405 UYF65404:UYF65405 VIB65404:VIB65405 VRX65404:VRX65405 WBT65404:WBT65405 WLP65404:WLP65405 WVL65404:WVL65405 D130940:D130941 IZ130940:IZ130941 SV130940:SV130941 ACR130940:ACR130941 AMN130940:AMN130941 AWJ130940:AWJ130941 BGF130940:BGF130941 BQB130940:BQB130941 BZX130940:BZX130941 CJT130940:CJT130941 CTP130940:CTP130941 DDL130940:DDL130941 DNH130940:DNH130941 DXD130940:DXD130941 EGZ130940:EGZ130941 EQV130940:EQV130941 FAR130940:FAR130941 FKN130940:FKN130941 FUJ130940:FUJ130941 GEF130940:GEF130941 GOB130940:GOB130941 GXX130940:GXX130941 HHT130940:HHT130941 HRP130940:HRP130941 IBL130940:IBL130941 ILH130940:ILH130941 IVD130940:IVD130941 JEZ130940:JEZ130941 JOV130940:JOV130941 JYR130940:JYR130941 KIN130940:KIN130941 KSJ130940:KSJ130941 LCF130940:LCF130941 LMB130940:LMB130941 LVX130940:LVX130941 MFT130940:MFT130941 MPP130940:MPP130941 MZL130940:MZL130941 NJH130940:NJH130941 NTD130940:NTD130941 OCZ130940:OCZ130941 OMV130940:OMV130941 OWR130940:OWR130941 PGN130940:PGN130941 PQJ130940:PQJ130941 QAF130940:QAF130941 QKB130940:QKB130941 QTX130940:QTX130941 RDT130940:RDT130941 RNP130940:RNP130941 RXL130940:RXL130941 SHH130940:SHH130941 SRD130940:SRD130941 TAZ130940:TAZ130941 TKV130940:TKV130941 TUR130940:TUR130941 UEN130940:UEN130941 UOJ130940:UOJ130941 UYF130940:UYF130941 VIB130940:VIB130941 VRX130940:VRX130941 WBT130940:WBT130941 WLP130940:WLP130941 WVL130940:WVL130941 D196476:D196477 IZ196476:IZ196477 SV196476:SV196477 ACR196476:ACR196477 AMN196476:AMN196477 AWJ196476:AWJ196477 BGF196476:BGF196477 BQB196476:BQB196477 BZX196476:BZX196477 CJT196476:CJT196477 CTP196476:CTP196477 DDL196476:DDL196477 DNH196476:DNH196477 DXD196476:DXD196477 EGZ196476:EGZ196477 EQV196476:EQV196477 FAR196476:FAR196477 FKN196476:FKN196477 FUJ196476:FUJ196477 GEF196476:GEF196477 GOB196476:GOB196477 GXX196476:GXX196477 HHT196476:HHT196477 HRP196476:HRP196477 IBL196476:IBL196477 ILH196476:ILH196477 IVD196476:IVD196477 JEZ196476:JEZ196477 JOV196476:JOV196477 JYR196476:JYR196477 KIN196476:KIN196477 KSJ196476:KSJ196477 LCF196476:LCF196477 LMB196476:LMB196477 LVX196476:LVX196477 MFT196476:MFT196477 MPP196476:MPP196477 MZL196476:MZL196477 NJH196476:NJH196477 NTD196476:NTD196477 OCZ196476:OCZ196477 OMV196476:OMV196477 OWR196476:OWR196477 PGN196476:PGN196477 PQJ196476:PQJ196477 QAF196476:QAF196477 QKB196476:QKB196477 QTX196476:QTX196477 RDT196476:RDT196477 RNP196476:RNP196477 RXL196476:RXL196477 SHH196476:SHH196477 SRD196476:SRD196477 TAZ196476:TAZ196477 TKV196476:TKV196477 TUR196476:TUR196477 UEN196476:UEN196477 UOJ196476:UOJ196477 UYF196476:UYF196477 VIB196476:VIB196477 VRX196476:VRX196477 WBT196476:WBT196477 WLP196476:WLP196477 WVL196476:WVL196477 D262012:D262013 IZ262012:IZ262013 SV262012:SV262013 ACR262012:ACR262013 AMN262012:AMN262013 AWJ262012:AWJ262013 BGF262012:BGF262013 BQB262012:BQB262013 BZX262012:BZX262013 CJT262012:CJT262013 CTP262012:CTP262013 DDL262012:DDL262013 DNH262012:DNH262013 DXD262012:DXD262013 EGZ262012:EGZ262013 EQV262012:EQV262013 FAR262012:FAR262013 FKN262012:FKN262013 FUJ262012:FUJ262013 GEF262012:GEF262013 GOB262012:GOB262013 GXX262012:GXX262013 HHT262012:HHT262013 HRP262012:HRP262013 IBL262012:IBL262013 ILH262012:ILH262013 IVD262012:IVD262013 JEZ262012:JEZ262013 JOV262012:JOV262013 JYR262012:JYR262013 KIN262012:KIN262013 KSJ262012:KSJ262013 LCF262012:LCF262013 LMB262012:LMB262013 LVX262012:LVX262013 MFT262012:MFT262013 MPP262012:MPP262013 MZL262012:MZL262013 NJH262012:NJH262013 NTD262012:NTD262013 OCZ262012:OCZ262013 OMV262012:OMV262013 OWR262012:OWR262013 PGN262012:PGN262013 PQJ262012:PQJ262013 QAF262012:QAF262013 QKB262012:QKB262013 QTX262012:QTX262013 RDT262012:RDT262013 RNP262012:RNP262013 RXL262012:RXL262013 SHH262012:SHH262013 SRD262012:SRD262013 TAZ262012:TAZ262013 TKV262012:TKV262013 TUR262012:TUR262013 UEN262012:UEN262013 UOJ262012:UOJ262013 UYF262012:UYF262013 VIB262012:VIB262013 VRX262012:VRX262013 WBT262012:WBT262013 WLP262012:WLP262013 WVL262012:WVL262013 D327548:D327549 IZ327548:IZ327549 SV327548:SV327549 ACR327548:ACR327549 AMN327548:AMN327549 AWJ327548:AWJ327549 BGF327548:BGF327549 BQB327548:BQB327549 BZX327548:BZX327549 CJT327548:CJT327549 CTP327548:CTP327549 DDL327548:DDL327549 DNH327548:DNH327549 DXD327548:DXD327549 EGZ327548:EGZ327549 EQV327548:EQV327549 FAR327548:FAR327549 FKN327548:FKN327549 FUJ327548:FUJ327549 GEF327548:GEF327549 GOB327548:GOB327549 GXX327548:GXX327549 HHT327548:HHT327549 HRP327548:HRP327549 IBL327548:IBL327549 ILH327548:ILH327549 IVD327548:IVD327549 JEZ327548:JEZ327549 JOV327548:JOV327549 JYR327548:JYR327549 KIN327548:KIN327549 KSJ327548:KSJ327549 LCF327548:LCF327549 LMB327548:LMB327549 LVX327548:LVX327549 MFT327548:MFT327549 MPP327548:MPP327549 MZL327548:MZL327549 NJH327548:NJH327549 NTD327548:NTD327549 OCZ327548:OCZ327549 OMV327548:OMV327549 OWR327548:OWR327549 PGN327548:PGN327549 PQJ327548:PQJ327549 QAF327548:QAF327549 QKB327548:QKB327549 QTX327548:QTX327549 RDT327548:RDT327549 RNP327548:RNP327549 RXL327548:RXL327549 SHH327548:SHH327549 SRD327548:SRD327549 TAZ327548:TAZ327549 TKV327548:TKV327549 TUR327548:TUR327549 UEN327548:UEN327549 UOJ327548:UOJ327549 UYF327548:UYF327549 VIB327548:VIB327549 VRX327548:VRX327549 WBT327548:WBT327549 WLP327548:WLP327549 WVL327548:WVL327549 D393084:D393085 IZ393084:IZ393085 SV393084:SV393085 ACR393084:ACR393085 AMN393084:AMN393085 AWJ393084:AWJ393085 BGF393084:BGF393085 BQB393084:BQB393085 BZX393084:BZX393085 CJT393084:CJT393085 CTP393084:CTP393085 DDL393084:DDL393085 DNH393084:DNH393085 DXD393084:DXD393085 EGZ393084:EGZ393085 EQV393084:EQV393085 FAR393084:FAR393085 FKN393084:FKN393085 FUJ393084:FUJ393085 GEF393084:GEF393085 GOB393084:GOB393085 GXX393084:GXX393085 HHT393084:HHT393085 HRP393084:HRP393085 IBL393084:IBL393085 ILH393084:ILH393085 IVD393084:IVD393085 JEZ393084:JEZ393085 JOV393084:JOV393085 JYR393084:JYR393085 KIN393084:KIN393085 KSJ393084:KSJ393085 LCF393084:LCF393085 LMB393084:LMB393085 LVX393084:LVX393085 MFT393084:MFT393085 MPP393084:MPP393085 MZL393084:MZL393085 NJH393084:NJH393085 NTD393084:NTD393085 OCZ393084:OCZ393085 OMV393084:OMV393085 OWR393084:OWR393085 PGN393084:PGN393085 PQJ393084:PQJ393085 QAF393084:QAF393085 QKB393084:QKB393085 QTX393084:QTX393085 RDT393084:RDT393085 RNP393084:RNP393085 RXL393084:RXL393085 SHH393084:SHH393085 SRD393084:SRD393085 TAZ393084:TAZ393085 TKV393084:TKV393085 TUR393084:TUR393085 UEN393084:UEN393085 UOJ393084:UOJ393085 UYF393084:UYF393085 VIB393084:VIB393085 VRX393084:VRX393085 WBT393084:WBT393085 WLP393084:WLP393085 WVL393084:WVL393085 D458620:D458621 IZ458620:IZ458621 SV458620:SV458621 ACR458620:ACR458621 AMN458620:AMN458621 AWJ458620:AWJ458621 BGF458620:BGF458621 BQB458620:BQB458621 BZX458620:BZX458621 CJT458620:CJT458621 CTP458620:CTP458621 DDL458620:DDL458621 DNH458620:DNH458621 DXD458620:DXD458621 EGZ458620:EGZ458621 EQV458620:EQV458621 FAR458620:FAR458621 FKN458620:FKN458621 FUJ458620:FUJ458621 GEF458620:GEF458621 GOB458620:GOB458621 GXX458620:GXX458621 HHT458620:HHT458621 HRP458620:HRP458621 IBL458620:IBL458621 ILH458620:ILH458621 IVD458620:IVD458621 JEZ458620:JEZ458621 JOV458620:JOV458621 JYR458620:JYR458621 KIN458620:KIN458621 KSJ458620:KSJ458621 LCF458620:LCF458621 LMB458620:LMB458621 LVX458620:LVX458621 MFT458620:MFT458621 MPP458620:MPP458621 MZL458620:MZL458621 NJH458620:NJH458621 NTD458620:NTD458621 OCZ458620:OCZ458621 OMV458620:OMV458621 OWR458620:OWR458621 PGN458620:PGN458621 PQJ458620:PQJ458621 QAF458620:QAF458621 QKB458620:QKB458621 QTX458620:QTX458621 RDT458620:RDT458621 RNP458620:RNP458621 RXL458620:RXL458621 SHH458620:SHH458621 SRD458620:SRD458621 TAZ458620:TAZ458621 TKV458620:TKV458621 TUR458620:TUR458621 UEN458620:UEN458621 UOJ458620:UOJ458621 UYF458620:UYF458621 VIB458620:VIB458621 VRX458620:VRX458621 WBT458620:WBT458621 WLP458620:WLP458621 WVL458620:WVL458621 D524156:D524157 IZ524156:IZ524157 SV524156:SV524157 ACR524156:ACR524157 AMN524156:AMN524157 AWJ524156:AWJ524157 BGF524156:BGF524157 BQB524156:BQB524157 BZX524156:BZX524157 CJT524156:CJT524157 CTP524156:CTP524157 DDL524156:DDL524157 DNH524156:DNH524157 DXD524156:DXD524157 EGZ524156:EGZ524157 EQV524156:EQV524157 FAR524156:FAR524157 FKN524156:FKN524157 FUJ524156:FUJ524157 GEF524156:GEF524157 GOB524156:GOB524157 GXX524156:GXX524157 HHT524156:HHT524157 HRP524156:HRP524157 IBL524156:IBL524157 ILH524156:ILH524157 IVD524156:IVD524157 JEZ524156:JEZ524157 JOV524156:JOV524157 JYR524156:JYR524157 KIN524156:KIN524157 KSJ524156:KSJ524157 LCF524156:LCF524157 LMB524156:LMB524157 LVX524156:LVX524157 MFT524156:MFT524157 MPP524156:MPP524157 MZL524156:MZL524157 NJH524156:NJH524157 NTD524156:NTD524157 OCZ524156:OCZ524157 OMV524156:OMV524157 OWR524156:OWR524157 PGN524156:PGN524157 PQJ524156:PQJ524157 QAF524156:QAF524157 QKB524156:QKB524157 QTX524156:QTX524157 RDT524156:RDT524157 RNP524156:RNP524157 RXL524156:RXL524157 SHH524156:SHH524157 SRD524156:SRD524157 TAZ524156:TAZ524157 TKV524156:TKV524157 TUR524156:TUR524157 UEN524156:UEN524157 UOJ524156:UOJ524157 UYF524156:UYF524157 VIB524156:VIB524157 VRX524156:VRX524157 WBT524156:WBT524157 WLP524156:WLP524157 WVL524156:WVL524157 D589692:D589693 IZ589692:IZ589693 SV589692:SV589693 ACR589692:ACR589693 AMN589692:AMN589693 AWJ589692:AWJ589693 BGF589692:BGF589693 BQB589692:BQB589693 BZX589692:BZX589693 CJT589692:CJT589693 CTP589692:CTP589693 DDL589692:DDL589693 DNH589692:DNH589693 DXD589692:DXD589693 EGZ589692:EGZ589693 EQV589692:EQV589693 FAR589692:FAR589693 FKN589692:FKN589693 FUJ589692:FUJ589693 GEF589692:GEF589693 GOB589692:GOB589693 GXX589692:GXX589693 HHT589692:HHT589693 HRP589692:HRP589693 IBL589692:IBL589693 ILH589692:ILH589693 IVD589692:IVD589693 JEZ589692:JEZ589693 JOV589692:JOV589693 JYR589692:JYR589693 KIN589692:KIN589693 KSJ589692:KSJ589693 LCF589692:LCF589693 LMB589692:LMB589693 LVX589692:LVX589693 MFT589692:MFT589693 MPP589692:MPP589693 MZL589692:MZL589693 NJH589692:NJH589693 NTD589692:NTD589693 OCZ589692:OCZ589693 OMV589692:OMV589693 OWR589692:OWR589693 PGN589692:PGN589693 PQJ589692:PQJ589693 QAF589692:QAF589693 QKB589692:QKB589693 QTX589692:QTX589693 RDT589692:RDT589693 RNP589692:RNP589693 RXL589692:RXL589693 SHH589692:SHH589693 SRD589692:SRD589693 TAZ589692:TAZ589693 TKV589692:TKV589693 TUR589692:TUR589693 UEN589692:UEN589693 UOJ589692:UOJ589693 UYF589692:UYF589693 VIB589692:VIB589693 VRX589692:VRX589693 WBT589692:WBT589693 WLP589692:WLP589693 WVL589692:WVL589693 D655228:D655229 IZ655228:IZ655229 SV655228:SV655229 ACR655228:ACR655229 AMN655228:AMN655229 AWJ655228:AWJ655229 BGF655228:BGF655229 BQB655228:BQB655229 BZX655228:BZX655229 CJT655228:CJT655229 CTP655228:CTP655229 DDL655228:DDL655229 DNH655228:DNH655229 DXD655228:DXD655229 EGZ655228:EGZ655229 EQV655228:EQV655229 FAR655228:FAR655229 FKN655228:FKN655229 FUJ655228:FUJ655229 GEF655228:GEF655229 GOB655228:GOB655229 GXX655228:GXX655229 HHT655228:HHT655229 HRP655228:HRP655229 IBL655228:IBL655229 ILH655228:ILH655229 IVD655228:IVD655229 JEZ655228:JEZ655229 JOV655228:JOV655229 JYR655228:JYR655229 KIN655228:KIN655229 KSJ655228:KSJ655229 LCF655228:LCF655229 LMB655228:LMB655229 LVX655228:LVX655229 MFT655228:MFT655229 MPP655228:MPP655229 MZL655228:MZL655229 NJH655228:NJH655229 NTD655228:NTD655229 OCZ655228:OCZ655229 OMV655228:OMV655229 OWR655228:OWR655229 PGN655228:PGN655229 PQJ655228:PQJ655229 QAF655228:QAF655229 QKB655228:QKB655229 QTX655228:QTX655229 RDT655228:RDT655229 RNP655228:RNP655229 RXL655228:RXL655229 SHH655228:SHH655229 SRD655228:SRD655229 TAZ655228:TAZ655229 TKV655228:TKV655229 TUR655228:TUR655229 UEN655228:UEN655229 UOJ655228:UOJ655229 UYF655228:UYF655229 VIB655228:VIB655229 VRX655228:VRX655229 WBT655228:WBT655229 WLP655228:WLP655229 WVL655228:WVL655229 D720764:D720765 IZ720764:IZ720765 SV720764:SV720765 ACR720764:ACR720765 AMN720764:AMN720765 AWJ720764:AWJ720765 BGF720764:BGF720765 BQB720764:BQB720765 BZX720764:BZX720765 CJT720764:CJT720765 CTP720764:CTP720765 DDL720764:DDL720765 DNH720764:DNH720765 DXD720764:DXD720765 EGZ720764:EGZ720765 EQV720764:EQV720765 FAR720764:FAR720765 FKN720764:FKN720765 FUJ720764:FUJ720765 GEF720764:GEF720765 GOB720764:GOB720765 GXX720764:GXX720765 HHT720764:HHT720765 HRP720764:HRP720765 IBL720764:IBL720765 ILH720764:ILH720765 IVD720764:IVD720765 JEZ720764:JEZ720765 JOV720764:JOV720765 JYR720764:JYR720765 KIN720764:KIN720765 KSJ720764:KSJ720765 LCF720764:LCF720765 LMB720764:LMB720765 LVX720764:LVX720765 MFT720764:MFT720765 MPP720764:MPP720765 MZL720764:MZL720765 NJH720764:NJH720765 NTD720764:NTD720765 OCZ720764:OCZ720765 OMV720764:OMV720765 OWR720764:OWR720765 PGN720764:PGN720765 PQJ720764:PQJ720765 QAF720764:QAF720765 QKB720764:QKB720765 QTX720764:QTX720765 RDT720764:RDT720765 RNP720764:RNP720765 RXL720764:RXL720765 SHH720764:SHH720765 SRD720764:SRD720765 TAZ720764:TAZ720765 TKV720764:TKV720765 TUR720764:TUR720765 UEN720764:UEN720765 UOJ720764:UOJ720765 UYF720764:UYF720765 VIB720764:VIB720765 VRX720764:VRX720765 WBT720764:WBT720765 WLP720764:WLP720765 WVL720764:WVL720765 D786300:D786301 IZ786300:IZ786301 SV786300:SV786301 ACR786300:ACR786301 AMN786300:AMN786301 AWJ786300:AWJ786301 BGF786300:BGF786301 BQB786300:BQB786301 BZX786300:BZX786301 CJT786300:CJT786301 CTP786300:CTP786301 DDL786300:DDL786301 DNH786300:DNH786301 DXD786300:DXD786301 EGZ786300:EGZ786301 EQV786300:EQV786301 FAR786300:FAR786301 FKN786300:FKN786301 FUJ786300:FUJ786301 GEF786300:GEF786301 GOB786300:GOB786301 GXX786300:GXX786301 HHT786300:HHT786301 HRP786300:HRP786301 IBL786300:IBL786301 ILH786300:ILH786301 IVD786300:IVD786301 JEZ786300:JEZ786301 JOV786300:JOV786301 JYR786300:JYR786301 KIN786300:KIN786301 KSJ786300:KSJ786301 LCF786300:LCF786301 LMB786300:LMB786301 LVX786300:LVX786301 MFT786300:MFT786301 MPP786300:MPP786301 MZL786300:MZL786301 NJH786300:NJH786301 NTD786300:NTD786301 OCZ786300:OCZ786301 OMV786300:OMV786301 OWR786300:OWR786301 PGN786300:PGN786301 PQJ786300:PQJ786301 QAF786300:QAF786301 QKB786300:QKB786301 QTX786300:QTX786301 RDT786300:RDT786301 RNP786300:RNP786301 RXL786300:RXL786301 SHH786300:SHH786301 SRD786300:SRD786301 TAZ786300:TAZ786301 TKV786300:TKV786301 TUR786300:TUR786301 UEN786300:UEN786301 UOJ786300:UOJ786301 UYF786300:UYF786301 VIB786300:VIB786301 VRX786300:VRX786301 WBT786300:WBT786301 WLP786300:WLP786301 WVL786300:WVL786301 D851836:D851837 IZ851836:IZ851837 SV851836:SV851837 ACR851836:ACR851837 AMN851836:AMN851837 AWJ851836:AWJ851837 BGF851836:BGF851837 BQB851836:BQB851837 BZX851836:BZX851837 CJT851836:CJT851837 CTP851836:CTP851837 DDL851836:DDL851837 DNH851836:DNH851837 DXD851836:DXD851837 EGZ851836:EGZ851837 EQV851836:EQV851837 FAR851836:FAR851837 FKN851836:FKN851837 FUJ851836:FUJ851837 GEF851836:GEF851837 GOB851836:GOB851837 GXX851836:GXX851837 HHT851836:HHT851837 HRP851836:HRP851837 IBL851836:IBL851837 ILH851836:ILH851837 IVD851836:IVD851837 JEZ851836:JEZ851837 JOV851836:JOV851837 JYR851836:JYR851837 KIN851836:KIN851837 KSJ851836:KSJ851837 LCF851836:LCF851837 LMB851836:LMB851837 LVX851836:LVX851837 MFT851836:MFT851837 MPP851836:MPP851837 MZL851836:MZL851837 NJH851836:NJH851837 NTD851836:NTD851837 OCZ851836:OCZ851837 OMV851836:OMV851837 OWR851836:OWR851837 PGN851836:PGN851837 PQJ851836:PQJ851837 QAF851836:QAF851837 QKB851836:QKB851837 QTX851836:QTX851837 RDT851836:RDT851837 RNP851836:RNP851837 RXL851836:RXL851837 SHH851836:SHH851837 SRD851836:SRD851837 TAZ851836:TAZ851837 TKV851836:TKV851837 TUR851836:TUR851837 UEN851836:UEN851837 UOJ851836:UOJ851837 UYF851836:UYF851837 VIB851836:VIB851837 VRX851836:VRX851837 WBT851836:WBT851837 WLP851836:WLP851837 WVL851836:WVL851837 D917372:D917373 IZ917372:IZ917373 SV917372:SV917373 ACR917372:ACR917373 AMN917372:AMN917373 AWJ917372:AWJ917373 BGF917372:BGF917373 BQB917372:BQB917373 BZX917372:BZX917373 CJT917372:CJT917373 CTP917372:CTP917373 DDL917372:DDL917373 DNH917372:DNH917373 DXD917372:DXD917373 EGZ917372:EGZ917373 EQV917372:EQV917373 FAR917372:FAR917373 FKN917372:FKN917373 FUJ917372:FUJ917373 GEF917372:GEF917373 GOB917372:GOB917373 GXX917372:GXX917373 HHT917372:HHT917373 HRP917372:HRP917373 IBL917372:IBL917373 ILH917372:ILH917373 IVD917372:IVD917373 JEZ917372:JEZ917373 JOV917372:JOV917373 JYR917372:JYR917373 KIN917372:KIN917373 KSJ917372:KSJ917373 LCF917372:LCF917373 LMB917372:LMB917373 LVX917372:LVX917373 MFT917372:MFT917373 MPP917372:MPP917373 MZL917372:MZL917373 NJH917372:NJH917373 NTD917372:NTD917373 OCZ917372:OCZ917373 OMV917372:OMV917373 OWR917372:OWR917373 PGN917372:PGN917373 PQJ917372:PQJ917373 QAF917372:QAF917373 QKB917372:QKB917373 QTX917372:QTX917373 RDT917372:RDT917373 RNP917372:RNP917373 RXL917372:RXL917373 SHH917372:SHH917373 SRD917372:SRD917373 TAZ917372:TAZ917373 TKV917372:TKV917373 TUR917372:TUR917373 UEN917372:UEN917373 UOJ917372:UOJ917373 UYF917372:UYF917373 VIB917372:VIB917373 VRX917372:VRX917373 WBT917372:WBT917373 WLP917372:WLP917373 WVL917372:WVL917373 D982908:D982909 IZ982908:IZ982909 SV982908:SV982909 ACR982908:ACR982909 AMN982908:AMN982909 AWJ982908:AWJ982909 BGF982908:BGF982909 BQB982908:BQB982909 BZX982908:BZX982909 CJT982908:CJT982909 CTP982908:CTP982909 DDL982908:DDL982909 DNH982908:DNH982909 DXD982908:DXD982909 EGZ982908:EGZ982909 EQV982908:EQV982909 FAR982908:FAR982909 FKN982908:FKN982909 FUJ982908:FUJ982909 GEF982908:GEF982909 GOB982908:GOB982909 GXX982908:GXX982909 HHT982908:HHT982909 HRP982908:HRP982909 IBL982908:IBL982909 ILH982908:ILH982909 IVD982908:IVD982909 JEZ982908:JEZ982909 JOV982908:JOV982909 JYR982908:JYR982909 KIN982908:KIN982909 KSJ982908:KSJ982909 LCF982908:LCF982909 LMB982908:LMB982909 LVX982908:LVX982909 MFT982908:MFT982909 MPP982908:MPP982909 MZL982908:MZL982909 NJH982908:NJH982909 NTD982908:NTD982909 OCZ982908:OCZ982909 OMV982908:OMV982909 OWR982908:OWR982909 PGN982908:PGN982909 PQJ982908:PQJ982909 QAF982908:QAF982909 QKB982908:QKB982909 QTX982908:QTX982909 RDT982908:RDT982909 RNP982908:RNP982909 RXL982908:RXL982909 SHH982908:SHH982909 SRD982908:SRD982909 TAZ982908:TAZ982909 TKV982908:TKV982909 TUR982908:TUR982909 UEN982908:UEN982909 UOJ982908:UOJ982909 UYF982908:UYF982909 VIB982908:VIB982909 VRX982908:VRX982909 WBT982908:WBT982909 WLP982908:WLP982909 WVL982908:WVL982909 S59 JO59 TK59 ADG59 ANC59 AWY59 BGU59 BQQ59 CAM59 CKI59 CUE59 DEA59 DNW59 DXS59 EHO59 ERK59 FBG59 FLC59 FUY59 GEU59 GOQ59 GYM59 HII59 HSE59 ICA59 ILW59 IVS59 JFO59 JPK59 JZG59 KJC59 KSY59 LCU59 LMQ59 LWM59 MGI59 MQE59 NAA59 NJW59 NTS59 ODO59 ONK59 OXG59 PHC59 PQY59 QAU59 QKQ59 QUM59 REI59 ROE59 RYA59 SHW59 SRS59 TBO59 TLK59 TVG59 UFC59 UOY59 UYU59 VIQ59 VSM59 WCI59 WME59 WWA59 S65396 JO65396 TK65396 ADG65396 ANC65396 AWY65396 BGU65396 BQQ65396 CAM65396 CKI65396 CUE65396 DEA65396 DNW65396 DXS65396 EHO65396 ERK65396 FBG65396 FLC65396 FUY65396 GEU65396 GOQ65396 GYM65396 HII65396 HSE65396 ICA65396 ILW65396 IVS65396 JFO65396 JPK65396 JZG65396 KJC65396 KSY65396 LCU65396 LMQ65396 LWM65396 MGI65396 MQE65396 NAA65396 NJW65396 NTS65396 ODO65396 ONK65396 OXG65396 PHC65396 PQY65396 QAU65396 QKQ65396 QUM65396 REI65396 ROE65396 RYA65396 SHW65396 SRS65396 TBO65396 TLK65396 TVG65396 UFC65396 UOY65396 UYU65396 VIQ65396 VSM65396 WCI65396 WME65396 WWA65396 S130932 JO130932 TK130932 ADG130932 ANC130932 AWY130932 BGU130932 BQQ130932 CAM130932 CKI130932 CUE130932 DEA130932 DNW130932 DXS130932 EHO130932 ERK130932 FBG130932 FLC130932 FUY130932 GEU130932 GOQ130932 GYM130932 HII130932 HSE130932 ICA130932 ILW130932 IVS130932 JFO130932 JPK130932 JZG130932 KJC130932 KSY130932 LCU130932 LMQ130932 LWM130932 MGI130932 MQE130932 NAA130932 NJW130932 NTS130932 ODO130932 ONK130932 OXG130932 PHC130932 PQY130932 QAU130932 QKQ130932 QUM130932 REI130932 ROE130932 RYA130932 SHW130932 SRS130932 TBO130932 TLK130932 TVG130932 UFC130932 UOY130932 UYU130932 VIQ130932 VSM130932 WCI130932 WME130932 WWA130932 S196468 JO196468 TK196468 ADG196468 ANC196468 AWY196468 BGU196468 BQQ196468 CAM196468 CKI196468 CUE196468 DEA196468 DNW196468 DXS196468 EHO196468 ERK196468 FBG196468 FLC196468 FUY196468 GEU196468 GOQ196468 GYM196468 HII196468 HSE196468 ICA196468 ILW196468 IVS196468 JFO196468 JPK196468 JZG196468 KJC196468 KSY196468 LCU196468 LMQ196468 LWM196468 MGI196468 MQE196468 NAA196468 NJW196468 NTS196468 ODO196468 ONK196468 OXG196468 PHC196468 PQY196468 QAU196468 QKQ196468 QUM196468 REI196468 ROE196468 RYA196468 SHW196468 SRS196468 TBO196468 TLK196468 TVG196468 UFC196468 UOY196468 UYU196468 VIQ196468 VSM196468 WCI196468 WME196468 WWA196468 S262004 JO262004 TK262004 ADG262004 ANC262004 AWY262004 BGU262004 BQQ262004 CAM262004 CKI262004 CUE262004 DEA262004 DNW262004 DXS262004 EHO262004 ERK262004 FBG262004 FLC262004 FUY262004 GEU262004 GOQ262004 GYM262004 HII262004 HSE262004 ICA262004 ILW262004 IVS262004 JFO262004 JPK262004 JZG262004 KJC262004 KSY262004 LCU262004 LMQ262004 LWM262004 MGI262004 MQE262004 NAA262004 NJW262004 NTS262004 ODO262004 ONK262004 OXG262004 PHC262004 PQY262004 QAU262004 QKQ262004 QUM262004 REI262004 ROE262004 RYA262004 SHW262004 SRS262004 TBO262004 TLK262004 TVG262004 UFC262004 UOY262004 UYU262004 VIQ262004 VSM262004 WCI262004 WME262004 WWA262004 S327540 JO327540 TK327540 ADG327540 ANC327540 AWY327540 BGU327540 BQQ327540 CAM327540 CKI327540 CUE327540 DEA327540 DNW327540 DXS327540 EHO327540 ERK327540 FBG327540 FLC327540 FUY327540 GEU327540 GOQ327540 GYM327540 HII327540 HSE327540 ICA327540 ILW327540 IVS327540 JFO327540 JPK327540 JZG327540 KJC327540 KSY327540 LCU327540 LMQ327540 LWM327540 MGI327540 MQE327540 NAA327540 NJW327540 NTS327540 ODO327540 ONK327540 OXG327540 PHC327540 PQY327540 QAU327540 QKQ327540 QUM327540 REI327540 ROE327540 RYA327540 SHW327540 SRS327540 TBO327540 TLK327540 TVG327540 UFC327540 UOY327540 UYU327540 VIQ327540 VSM327540 WCI327540 WME327540 WWA327540 S393076 JO393076 TK393076 ADG393076 ANC393076 AWY393076 BGU393076 BQQ393076 CAM393076 CKI393076 CUE393076 DEA393076 DNW393076 DXS393076 EHO393076 ERK393076 FBG393076 FLC393076 FUY393076 GEU393076 GOQ393076 GYM393076 HII393076 HSE393076 ICA393076 ILW393076 IVS393076 JFO393076 JPK393076 JZG393076 KJC393076 KSY393076 LCU393076 LMQ393076 LWM393076 MGI393076 MQE393076 NAA393076 NJW393076 NTS393076 ODO393076 ONK393076 OXG393076 PHC393076 PQY393076 QAU393076 QKQ393076 QUM393076 REI393076 ROE393076 RYA393076 SHW393076 SRS393076 TBO393076 TLK393076 TVG393076 UFC393076 UOY393076 UYU393076 VIQ393076 VSM393076 WCI393076 WME393076 WWA393076 S458612 JO458612 TK458612 ADG458612 ANC458612 AWY458612 BGU458612 BQQ458612 CAM458612 CKI458612 CUE458612 DEA458612 DNW458612 DXS458612 EHO458612 ERK458612 FBG458612 FLC458612 FUY458612 GEU458612 GOQ458612 GYM458612 HII458612 HSE458612 ICA458612 ILW458612 IVS458612 JFO458612 JPK458612 JZG458612 KJC458612 KSY458612 LCU458612 LMQ458612 LWM458612 MGI458612 MQE458612 NAA458612 NJW458612 NTS458612 ODO458612 ONK458612 OXG458612 PHC458612 PQY458612 QAU458612 QKQ458612 QUM458612 REI458612 ROE458612 RYA458612 SHW458612 SRS458612 TBO458612 TLK458612 TVG458612 UFC458612 UOY458612 UYU458612 VIQ458612 VSM458612 WCI458612 WME458612 WWA458612 S524148 JO524148 TK524148 ADG524148 ANC524148 AWY524148 BGU524148 BQQ524148 CAM524148 CKI524148 CUE524148 DEA524148 DNW524148 DXS524148 EHO524148 ERK524148 FBG524148 FLC524148 FUY524148 GEU524148 GOQ524148 GYM524148 HII524148 HSE524148 ICA524148 ILW524148 IVS524148 JFO524148 JPK524148 JZG524148 KJC524148 KSY524148 LCU524148 LMQ524148 LWM524148 MGI524148 MQE524148 NAA524148 NJW524148 NTS524148 ODO524148 ONK524148 OXG524148 PHC524148 PQY524148 QAU524148 QKQ524148 QUM524148 REI524148 ROE524148 RYA524148 SHW524148 SRS524148 TBO524148 TLK524148 TVG524148 UFC524148 UOY524148 UYU524148 VIQ524148 VSM524148 WCI524148 WME524148 WWA524148 S589684 JO589684 TK589684 ADG589684 ANC589684 AWY589684 BGU589684 BQQ589684 CAM589684 CKI589684 CUE589684 DEA589684 DNW589684 DXS589684 EHO589684 ERK589684 FBG589684 FLC589684 FUY589684 GEU589684 GOQ589684 GYM589684 HII589684 HSE589684 ICA589684 ILW589684 IVS589684 JFO589684 JPK589684 JZG589684 KJC589684 KSY589684 LCU589684 LMQ589684 LWM589684 MGI589684 MQE589684 NAA589684 NJW589684 NTS589684 ODO589684 ONK589684 OXG589684 PHC589684 PQY589684 QAU589684 QKQ589684 QUM589684 REI589684 ROE589684 RYA589684 SHW589684 SRS589684 TBO589684 TLK589684 TVG589684 UFC589684 UOY589684 UYU589684 VIQ589684 VSM589684 WCI589684 WME589684 WWA589684 S655220 JO655220 TK655220 ADG655220 ANC655220 AWY655220 BGU655220 BQQ655220 CAM655220 CKI655220 CUE655220 DEA655220 DNW655220 DXS655220 EHO655220 ERK655220 FBG655220 FLC655220 FUY655220 GEU655220 GOQ655220 GYM655220 HII655220 HSE655220 ICA655220 ILW655220 IVS655220 JFO655220 JPK655220 JZG655220 KJC655220 KSY655220 LCU655220 LMQ655220 LWM655220 MGI655220 MQE655220 NAA655220 NJW655220 NTS655220 ODO655220 ONK655220 OXG655220 PHC655220 PQY655220 QAU655220 QKQ655220 QUM655220 REI655220 ROE655220 RYA655220 SHW655220 SRS655220 TBO655220 TLK655220 TVG655220 UFC655220 UOY655220 UYU655220 VIQ655220 VSM655220 WCI655220 WME655220 WWA655220 S720756 JO720756 TK720756 ADG720756 ANC720756 AWY720756 BGU720756 BQQ720756 CAM720756 CKI720756 CUE720756 DEA720756 DNW720756 DXS720756 EHO720756 ERK720756 FBG720756 FLC720756 FUY720756 GEU720756 GOQ720756 GYM720756 HII720756 HSE720756 ICA720756 ILW720756 IVS720756 JFO720756 JPK720756 JZG720756 KJC720756 KSY720756 LCU720756 LMQ720756 LWM720756 MGI720756 MQE720756 NAA720756 NJW720756 NTS720756 ODO720756 ONK720756 OXG720756 PHC720756 PQY720756 QAU720756 QKQ720756 QUM720756 REI720756 ROE720756 RYA720756 SHW720756 SRS720756 TBO720756 TLK720756 TVG720756 UFC720756 UOY720756 UYU720756 VIQ720756 VSM720756 WCI720756 WME720756 WWA720756 S786292 JO786292 TK786292 ADG786292 ANC786292 AWY786292 BGU786292 BQQ786292 CAM786292 CKI786292 CUE786292 DEA786292 DNW786292 DXS786292 EHO786292 ERK786292 FBG786292 FLC786292 FUY786292 GEU786292 GOQ786292 GYM786292 HII786292 HSE786292 ICA786292 ILW786292 IVS786292 JFO786292 JPK786292 JZG786292 KJC786292 KSY786292 LCU786292 LMQ786292 LWM786292 MGI786292 MQE786292 NAA786292 NJW786292 NTS786292 ODO786292 ONK786292 OXG786292 PHC786292 PQY786292 QAU786292 QKQ786292 QUM786292 REI786292 ROE786292 RYA786292 SHW786292 SRS786292 TBO786292 TLK786292 TVG786292 UFC786292 UOY786292 UYU786292 VIQ786292 VSM786292 WCI786292 WME786292 WWA786292 S851828 JO851828 TK851828 ADG851828 ANC851828 AWY851828 BGU851828 BQQ851828 CAM851828 CKI851828 CUE851828 DEA851828 DNW851828 DXS851828 EHO851828 ERK851828 FBG851828 FLC851828 FUY851828 GEU851828 GOQ851828 GYM851828 HII851828 HSE851828 ICA851828 ILW851828 IVS851828 JFO851828 JPK851828 JZG851828 KJC851828 KSY851828 LCU851828 LMQ851828 LWM851828 MGI851828 MQE851828 NAA851828 NJW851828 NTS851828 ODO851828 ONK851828 OXG851828 PHC851828 PQY851828 QAU851828 QKQ851828 QUM851828 REI851828 ROE851828 RYA851828 SHW851828 SRS851828 TBO851828 TLK851828 TVG851828 UFC851828 UOY851828 UYU851828 VIQ851828 VSM851828 WCI851828 WME851828 WWA851828 S917364 JO917364 TK917364 ADG917364 ANC917364 AWY917364 BGU917364 BQQ917364 CAM917364 CKI917364 CUE917364 DEA917364 DNW917364 DXS917364 EHO917364 ERK917364 FBG917364 FLC917364 FUY917364 GEU917364 GOQ917364 GYM917364 HII917364 HSE917364 ICA917364 ILW917364 IVS917364 JFO917364 JPK917364 JZG917364 KJC917364 KSY917364 LCU917364 LMQ917364 LWM917364 MGI917364 MQE917364 NAA917364 NJW917364 NTS917364 ODO917364 ONK917364 OXG917364 PHC917364 PQY917364 QAU917364 QKQ917364 QUM917364 REI917364 ROE917364 RYA917364 SHW917364 SRS917364 TBO917364 TLK917364 TVG917364 UFC917364 UOY917364 UYU917364 VIQ917364 VSM917364 WCI917364 WME917364 WWA917364 S982900 JO982900 TK982900 ADG982900 ANC982900 AWY982900 BGU982900 BQQ982900 CAM982900 CKI982900 CUE982900 DEA982900 DNW982900 DXS982900 EHO982900 ERK982900 FBG982900 FLC982900 FUY982900 GEU982900 GOQ982900 GYM982900 HII982900 HSE982900 ICA982900 ILW982900 IVS982900 JFO982900 JPK982900 JZG982900 KJC982900 KSY982900 LCU982900 LMQ982900 LWM982900 MGI982900 MQE982900 NAA982900 NJW982900 NTS982900 ODO982900 ONK982900 OXG982900 PHC982900 PQY982900 QAU982900 QKQ982900 QUM982900 REI982900 ROE982900 RYA982900 SHW982900 SRS982900 TBO982900 TLK982900 TVG982900 UFC982900 UOY982900 UYU982900 VIQ982900 VSM982900 WCI982900 WME982900 WWA982900 D49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D65386 IZ65386 SV65386 ACR65386 AMN65386 AWJ65386 BGF65386 BQB65386 BZX65386 CJT65386 CTP65386 DDL65386 DNH65386 DXD65386 EGZ65386 EQV65386 FAR65386 FKN65386 FUJ65386 GEF65386 GOB65386 GXX65386 HHT65386 HRP65386 IBL65386 ILH65386 IVD65386 JEZ65386 JOV65386 JYR65386 KIN65386 KSJ65386 LCF65386 LMB65386 LVX65386 MFT65386 MPP65386 MZL65386 NJH65386 NTD65386 OCZ65386 OMV65386 OWR65386 PGN65386 PQJ65386 QAF65386 QKB65386 QTX65386 RDT65386 RNP65386 RXL65386 SHH65386 SRD65386 TAZ65386 TKV65386 TUR65386 UEN65386 UOJ65386 UYF65386 VIB65386 VRX65386 WBT65386 WLP65386 WVL65386 D130922 IZ130922 SV130922 ACR130922 AMN130922 AWJ130922 BGF130922 BQB130922 BZX130922 CJT130922 CTP130922 DDL130922 DNH130922 DXD130922 EGZ130922 EQV130922 FAR130922 FKN130922 FUJ130922 GEF130922 GOB130922 GXX130922 HHT130922 HRP130922 IBL130922 ILH130922 IVD130922 JEZ130922 JOV130922 JYR130922 KIN130922 KSJ130922 LCF130922 LMB130922 LVX130922 MFT130922 MPP130922 MZL130922 NJH130922 NTD130922 OCZ130922 OMV130922 OWR130922 PGN130922 PQJ130922 QAF130922 QKB130922 QTX130922 RDT130922 RNP130922 RXL130922 SHH130922 SRD130922 TAZ130922 TKV130922 TUR130922 UEN130922 UOJ130922 UYF130922 VIB130922 VRX130922 WBT130922 WLP130922 WVL130922 D196458 IZ196458 SV196458 ACR196458 AMN196458 AWJ196458 BGF196458 BQB196458 BZX196458 CJT196458 CTP196458 DDL196458 DNH196458 DXD196458 EGZ196458 EQV196458 FAR196458 FKN196458 FUJ196458 GEF196458 GOB196458 GXX196458 HHT196458 HRP196458 IBL196458 ILH196458 IVD196458 JEZ196458 JOV196458 JYR196458 KIN196458 KSJ196458 LCF196458 LMB196458 LVX196458 MFT196458 MPP196458 MZL196458 NJH196458 NTD196458 OCZ196458 OMV196458 OWR196458 PGN196458 PQJ196458 QAF196458 QKB196458 QTX196458 RDT196458 RNP196458 RXL196458 SHH196458 SRD196458 TAZ196458 TKV196458 TUR196458 UEN196458 UOJ196458 UYF196458 VIB196458 VRX196458 WBT196458 WLP196458 WVL196458 D261994 IZ261994 SV261994 ACR261994 AMN261994 AWJ261994 BGF261994 BQB261994 BZX261994 CJT261994 CTP261994 DDL261994 DNH261994 DXD261994 EGZ261994 EQV261994 FAR261994 FKN261994 FUJ261994 GEF261994 GOB261994 GXX261994 HHT261994 HRP261994 IBL261994 ILH261994 IVD261994 JEZ261994 JOV261994 JYR261994 KIN261994 KSJ261994 LCF261994 LMB261994 LVX261994 MFT261994 MPP261994 MZL261994 NJH261994 NTD261994 OCZ261994 OMV261994 OWR261994 PGN261994 PQJ261994 QAF261994 QKB261994 QTX261994 RDT261994 RNP261994 RXL261994 SHH261994 SRD261994 TAZ261994 TKV261994 TUR261994 UEN261994 UOJ261994 UYF261994 VIB261994 VRX261994 WBT261994 WLP261994 WVL261994 D327530 IZ327530 SV327530 ACR327530 AMN327530 AWJ327530 BGF327530 BQB327530 BZX327530 CJT327530 CTP327530 DDL327530 DNH327530 DXD327530 EGZ327530 EQV327530 FAR327530 FKN327530 FUJ327530 GEF327530 GOB327530 GXX327530 HHT327530 HRP327530 IBL327530 ILH327530 IVD327530 JEZ327530 JOV327530 JYR327530 KIN327530 KSJ327530 LCF327530 LMB327530 LVX327530 MFT327530 MPP327530 MZL327530 NJH327530 NTD327530 OCZ327530 OMV327530 OWR327530 PGN327530 PQJ327530 QAF327530 QKB327530 QTX327530 RDT327530 RNP327530 RXL327530 SHH327530 SRD327530 TAZ327530 TKV327530 TUR327530 UEN327530 UOJ327530 UYF327530 VIB327530 VRX327530 WBT327530 WLP327530 WVL327530 D393066 IZ393066 SV393066 ACR393066 AMN393066 AWJ393066 BGF393066 BQB393066 BZX393066 CJT393066 CTP393066 DDL393066 DNH393066 DXD393066 EGZ393066 EQV393066 FAR393066 FKN393066 FUJ393066 GEF393066 GOB393066 GXX393066 HHT393066 HRP393066 IBL393066 ILH393066 IVD393066 JEZ393066 JOV393066 JYR393066 KIN393066 KSJ393066 LCF393066 LMB393066 LVX393066 MFT393066 MPP393066 MZL393066 NJH393066 NTD393066 OCZ393066 OMV393066 OWR393066 PGN393066 PQJ393066 QAF393066 QKB393066 QTX393066 RDT393066 RNP393066 RXL393066 SHH393066 SRD393066 TAZ393066 TKV393066 TUR393066 UEN393066 UOJ393066 UYF393066 VIB393066 VRX393066 WBT393066 WLP393066 WVL393066 D458602 IZ458602 SV458602 ACR458602 AMN458602 AWJ458602 BGF458602 BQB458602 BZX458602 CJT458602 CTP458602 DDL458602 DNH458602 DXD458602 EGZ458602 EQV458602 FAR458602 FKN458602 FUJ458602 GEF458602 GOB458602 GXX458602 HHT458602 HRP458602 IBL458602 ILH458602 IVD458602 JEZ458602 JOV458602 JYR458602 KIN458602 KSJ458602 LCF458602 LMB458602 LVX458602 MFT458602 MPP458602 MZL458602 NJH458602 NTD458602 OCZ458602 OMV458602 OWR458602 PGN458602 PQJ458602 QAF458602 QKB458602 QTX458602 RDT458602 RNP458602 RXL458602 SHH458602 SRD458602 TAZ458602 TKV458602 TUR458602 UEN458602 UOJ458602 UYF458602 VIB458602 VRX458602 WBT458602 WLP458602 WVL458602 D524138 IZ524138 SV524138 ACR524138 AMN524138 AWJ524138 BGF524138 BQB524138 BZX524138 CJT524138 CTP524138 DDL524138 DNH524138 DXD524138 EGZ524138 EQV524138 FAR524138 FKN524138 FUJ524138 GEF524138 GOB524138 GXX524138 HHT524138 HRP524138 IBL524138 ILH524138 IVD524138 JEZ524138 JOV524138 JYR524138 KIN524138 KSJ524138 LCF524138 LMB524138 LVX524138 MFT524138 MPP524138 MZL524138 NJH524138 NTD524138 OCZ524138 OMV524138 OWR524138 PGN524138 PQJ524138 QAF524138 QKB524138 QTX524138 RDT524138 RNP524138 RXL524138 SHH524138 SRD524138 TAZ524138 TKV524138 TUR524138 UEN524138 UOJ524138 UYF524138 VIB524138 VRX524138 WBT524138 WLP524138 WVL524138 D589674 IZ589674 SV589674 ACR589674 AMN589674 AWJ589674 BGF589674 BQB589674 BZX589674 CJT589674 CTP589674 DDL589674 DNH589674 DXD589674 EGZ589674 EQV589674 FAR589674 FKN589674 FUJ589674 GEF589674 GOB589674 GXX589674 HHT589674 HRP589674 IBL589674 ILH589674 IVD589674 JEZ589674 JOV589674 JYR589674 KIN589674 KSJ589674 LCF589674 LMB589674 LVX589674 MFT589674 MPP589674 MZL589674 NJH589674 NTD589674 OCZ589674 OMV589674 OWR589674 PGN589674 PQJ589674 QAF589674 QKB589674 QTX589674 RDT589674 RNP589674 RXL589674 SHH589674 SRD589674 TAZ589674 TKV589674 TUR589674 UEN589674 UOJ589674 UYF589674 VIB589674 VRX589674 WBT589674 WLP589674 WVL589674 D655210 IZ655210 SV655210 ACR655210 AMN655210 AWJ655210 BGF655210 BQB655210 BZX655210 CJT655210 CTP655210 DDL655210 DNH655210 DXD655210 EGZ655210 EQV655210 FAR655210 FKN655210 FUJ655210 GEF655210 GOB655210 GXX655210 HHT655210 HRP655210 IBL655210 ILH655210 IVD655210 JEZ655210 JOV655210 JYR655210 KIN655210 KSJ655210 LCF655210 LMB655210 LVX655210 MFT655210 MPP655210 MZL655210 NJH655210 NTD655210 OCZ655210 OMV655210 OWR655210 PGN655210 PQJ655210 QAF655210 QKB655210 QTX655210 RDT655210 RNP655210 RXL655210 SHH655210 SRD655210 TAZ655210 TKV655210 TUR655210 UEN655210 UOJ655210 UYF655210 VIB655210 VRX655210 WBT655210 WLP655210 WVL655210 D720746 IZ720746 SV720746 ACR720746 AMN720746 AWJ720746 BGF720746 BQB720746 BZX720746 CJT720746 CTP720746 DDL720746 DNH720746 DXD720746 EGZ720746 EQV720746 FAR720746 FKN720746 FUJ720746 GEF720746 GOB720746 GXX720746 HHT720746 HRP720746 IBL720746 ILH720746 IVD720746 JEZ720746 JOV720746 JYR720746 KIN720746 KSJ720746 LCF720746 LMB720746 LVX720746 MFT720746 MPP720746 MZL720746 NJH720746 NTD720746 OCZ720746 OMV720746 OWR720746 PGN720746 PQJ720746 QAF720746 QKB720746 QTX720746 RDT720746 RNP720746 RXL720746 SHH720746 SRD720746 TAZ720746 TKV720746 TUR720746 UEN720746 UOJ720746 UYF720746 VIB720746 VRX720746 WBT720746 WLP720746 WVL720746 D786282 IZ786282 SV786282 ACR786282 AMN786282 AWJ786282 BGF786282 BQB786282 BZX786282 CJT786282 CTP786282 DDL786282 DNH786282 DXD786282 EGZ786282 EQV786282 FAR786282 FKN786282 FUJ786282 GEF786282 GOB786282 GXX786282 HHT786282 HRP786282 IBL786282 ILH786282 IVD786282 JEZ786282 JOV786282 JYR786282 KIN786282 KSJ786282 LCF786282 LMB786282 LVX786282 MFT786282 MPP786282 MZL786282 NJH786282 NTD786282 OCZ786282 OMV786282 OWR786282 PGN786282 PQJ786282 QAF786282 QKB786282 QTX786282 RDT786282 RNP786282 RXL786282 SHH786282 SRD786282 TAZ786282 TKV786282 TUR786282 UEN786282 UOJ786282 UYF786282 VIB786282 VRX786282 WBT786282 WLP786282 WVL786282 D851818 IZ851818 SV851818 ACR851818 AMN851818 AWJ851818 BGF851818 BQB851818 BZX851818 CJT851818 CTP851818 DDL851818 DNH851818 DXD851818 EGZ851818 EQV851818 FAR851818 FKN851818 FUJ851818 GEF851818 GOB851818 GXX851818 HHT851818 HRP851818 IBL851818 ILH851818 IVD851818 JEZ851818 JOV851818 JYR851818 KIN851818 KSJ851818 LCF851818 LMB851818 LVX851818 MFT851818 MPP851818 MZL851818 NJH851818 NTD851818 OCZ851818 OMV851818 OWR851818 PGN851818 PQJ851818 QAF851818 QKB851818 QTX851818 RDT851818 RNP851818 RXL851818 SHH851818 SRD851818 TAZ851818 TKV851818 TUR851818 UEN851818 UOJ851818 UYF851818 VIB851818 VRX851818 WBT851818 WLP851818 WVL851818 D917354 IZ917354 SV917354 ACR917354 AMN917354 AWJ917354 BGF917354 BQB917354 BZX917354 CJT917354 CTP917354 DDL917354 DNH917354 DXD917354 EGZ917354 EQV917354 FAR917354 FKN917354 FUJ917354 GEF917354 GOB917354 GXX917354 HHT917354 HRP917354 IBL917354 ILH917354 IVD917354 JEZ917354 JOV917354 JYR917354 KIN917354 KSJ917354 LCF917354 LMB917354 LVX917354 MFT917354 MPP917354 MZL917354 NJH917354 NTD917354 OCZ917354 OMV917354 OWR917354 PGN917354 PQJ917354 QAF917354 QKB917354 QTX917354 RDT917354 RNP917354 RXL917354 SHH917354 SRD917354 TAZ917354 TKV917354 TUR917354 UEN917354 UOJ917354 UYF917354 VIB917354 VRX917354 WBT917354 WLP917354 WVL917354 D982890 IZ982890 SV982890 ACR982890 AMN982890 AWJ982890 BGF982890 BQB982890 BZX982890 CJT982890 CTP982890 DDL982890 DNH982890 DXD982890 EGZ982890 EQV982890 FAR982890 FKN982890 FUJ982890 GEF982890 GOB982890 GXX982890 HHT982890 HRP982890 IBL982890 ILH982890 IVD982890 JEZ982890 JOV982890 JYR982890 KIN982890 KSJ982890 LCF982890 LMB982890 LVX982890 MFT982890 MPP982890 MZL982890 NJH982890 NTD982890 OCZ982890 OMV982890 OWR982890 PGN982890 PQJ982890 QAF982890 QKB982890 QTX982890 RDT982890 RNP982890 RXL982890 SHH982890 SRD982890 TAZ982890 TKV982890 TUR982890 UEN982890 UOJ982890 UYF982890 VIB982890 VRX982890 WBT982890 WLP982890 WVL982890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22"/>
  <sheetViews>
    <sheetView showGridLines="0" zoomScale="90" zoomScaleNormal="90" workbookViewId="0">
      <selection activeCell="E12" sqref="E12"/>
    </sheetView>
  </sheetViews>
  <sheetFormatPr defaultRowHeight="14.5" x14ac:dyDescent="0.35"/>
  <cols>
    <col min="1" max="1" width="2.54296875" customWidth="1"/>
    <col min="2" max="2" width="1.54296875" customWidth="1"/>
    <col min="3" max="3" width="11.54296875" style="2" customWidth="1"/>
    <col min="4" max="4" width="12.54296875" customWidth="1"/>
    <col min="5" max="5" width="17.54296875" style="2" customWidth="1"/>
    <col min="6" max="6" width="6.54296875" style="2" customWidth="1"/>
    <col min="7" max="7" width="5.54296875" style="2" customWidth="1"/>
    <col min="8" max="8" width="7.54296875" customWidth="1"/>
    <col min="9" max="9" width="11.54296875" style="2" customWidth="1"/>
    <col min="10" max="10" width="12.7265625" customWidth="1"/>
    <col min="11" max="11" width="20.54296875" style="2" customWidth="1"/>
    <col min="12" max="12" width="1.54296875" style="1" customWidth="1"/>
    <col min="14" max="14" width="0" hidden="1" customWidth="1"/>
    <col min="18" max="18" width="19.453125" bestFit="1" customWidth="1"/>
  </cols>
  <sheetData>
    <row r="1" spans="1:21" s="2" customFormat="1" ht="22" customHeight="1" x14ac:dyDescent="0.35">
      <c r="A1" s="131"/>
      <c r="B1" s="763"/>
      <c r="C1" s="764"/>
      <c r="D1" s="770" t="s">
        <v>2737</v>
      </c>
      <c r="E1" s="771"/>
      <c r="F1" s="771"/>
      <c r="G1" s="771"/>
      <c r="H1" s="771"/>
      <c r="I1" s="771"/>
      <c r="J1" s="771"/>
      <c r="K1" s="771"/>
      <c r="L1" s="772"/>
    </row>
    <row r="2" spans="1:21" s="2" customFormat="1" ht="13" customHeight="1" x14ac:dyDescent="0.35">
      <c r="A2" s="131"/>
      <c r="B2" s="765"/>
      <c r="C2" s="766"/>
      <c r="D2" s="773" t="s">
        <v>2738</v>
      </c>
      <c r="E2" s="773"/>
      <c r="F2" s="773"/>
      <c r="G2" s="773"/>
      <c r="H2" s="773"/>
      <c r="I2" s="773"/>
      <c r="J2" s="773"/>
      <c r="K2" s="773"/>
      <c r="L2" s="774"/>
    </row>
    <row r="3" spans="1:21" s="2" customFormat="1" ht="13" customHeight="1" x14ac:dyDescent="0.35">
      <c r="B3" s="740" t="s">
        <v>2714</v>
      </c>
      <c r="C3" s="741"/>
      <c r="D3" s="303">
        <f>IF('Energy Checklist - Alterations'!H3="","",'Energy Checklist - Alterations'!H3)</f>
        <v>37</v>
      </c>
      <c r="E3" s="303">
        <f>IF('Energy Checklist - Alterations'!K3="","",'Energy Checklist - Alterations'!K3)</f>
        <v>2203</v>
      </c>
      <c r="F3" s="767" t="str">
        <f>IF('Energy Checklist - Alterations'!O3="","",'Energy Checklist - Alterations'!O3)</f>
        <v>ABERDEEN STREET</v>
      </c>
      <c r="G3" s="767"/>
      <c r="H3" s="767"/>
      <c r="I3" s="767"/>
      <c r="J3" s="742" t="s">
        <v>2718</v>
      </c>
      <c r="K3" s="768" t="str">
        <f>IF('Energy Checklist - Alterations'!AE3="","",'Energy Checklist - Alterations'!AE3)</f>
        <v/>
      </c>
      <c r="L3" s="769"/>
    </row>
    <row r="4" spans="1:21" s="2" customFormat="1" ht="13" customHeight="1" x14ac:dyDescent="0.35">
      <c r="B4" s="740" t="s">
        <v>2713</v>
      </c>
      <c r="C4" s="741"/>
      <c r="D4" s="303" t="str">
        <f>IF('Energy Checklist - Alterations'!H4="","",'Energy Checklist - Alterations'!H4)</f>
        <v/>
      </c>
      <c r="E4" s="303" t="str">
        <f>IF('Energy Checklist - Alterations'!K4="","",'Energy Checklist - Alterations'!K4)</f>
        <v/>
      </c>
      <c r="F4" s="767" t="str">
        <f>IF('Energy Checklist - Alterations'!O4="","",'Energy Checklist - Alterations'!O4)</f>
        <v/>
      </c>
      <c r="G4" s="767"/>
      <c r="H4" s="767"/>
      <c r="I4" s="767"/>
      <c r="J4" s="743"/>
      <c r="K4" s="768"/>
      <c r="L4" s="769"/>
    </row>
    <row r="5" spans="1:21" s="2" customFormat="1" ht="5.15" customHeight="1" x14ac:dyDescent="0.35">
      <c r="B5" s="174"/>
      <c r="C5" s="150"/>
      <c r="D5" s="150"/>
      <c r="E5" s="150"/>
      <c r="F5" s="150"/>
      <c r="G5" s="150"/>
      <c r="H5" s="150"/>
      <c r="I5" s="150"/>
      <c r="J5" s="150"/>
      <c r="K5" s="150"/>
      <c r="L5" s="175"/>
    </row>
    <row r="6" spans="1:21" s="2" customFormat="1" ht="13" customHeight="1" x14ac:dyDescent="0.35">
      <c r="B6" s="757" t="s">
        <v>2722</v>
      </c>
      <c r="C6" s="758"/>
      <c r="D6" s="759"/>
      <c r="E6" s="759"/>
      <c r="F6" s="759"/>
      <c r="G6" s="177" t="s">
        <v>2719</v>
      </c>
      <c r="H6" s="761"/>
      <c r="I6" s="712"/>
      <c r="J6" s="177" t="s">
        <v>2720</v>
      </c>
      <c r="K6" s="759"/>
      <c r="L6" s="760"/>
    </row>
    <row r="7" spans="1:21" s="2" customFormat="1" ht="13" customHeight="1" x14ac:dyDescent="0.35">
      <c r="B7" s="757" t="s">
        <v>2721</v>
      </c>
      <c r="C7" s="758"/>
      <c r="D7" s="759"/>
      <c r="E7" s="759"/>
      <c r="F7" s="759"/>
      <c r="G7" s="177" t="s">
        <v>2719</v>
      </c>
      <c r="H7" s="761"/>
      <c r="I7" s="712"/>
      <c r="J7" s="177" t="s">
        <v>2720</v>
      </c>
      <c r="K7" s="759"/>
      <c r="L7" s="760"/>
    </row>
    <row r="8" spans="1:21" ht="5.25" customHeight="1" thickBot="1" x14ac:dyDescent="0.4">
      <c r="B8" s="178"/>
      <c r="C8" s="179"/>
      <c r="D8" s="179"/>
      <c r="E8" s="179"/>
      <c r="F8" s="179"/>
      <c r="G8" s="179"/>
      <c r="H8" s="179"/>
      <c r="I8" s="179"/>
      <c r="J8" s="179"/>
      <c r="K8" s="179"/>
      <c r="L8" s="180"/>
    </row>
    <row r="9" spans="1:21" s="2" customFormat="1" ht="28" customHeight="1" x14ac:dyDescent="0.35">
      <c r="B9" s="755" t="s">
        <v>2717</v>
      </c>
      <c r="C9" s="724"/>
      <c r="D9" s="724"/>
      <c r="E9" s="724"/>
      <c r="F9" s="724"/>
      <c r="G9" s="724"/>
      <c r="H9" s="724"/>
      <c r="I9" s="724"/>
      <c r="J9" s="724"/>
      <c r="K9" s="724"/>
      <c r="L9" s="756"/>
    </row>
    <row r="10" spans="1:21" ht="20.149999999999999" customHeight="1" x14ac:dyDescent="0.35">
      <c r="B10" s="762" t="s">
        <v>2749</v>
      </c>
      <c r="C10" s="733"/>
      <c r="D10" s="726" t="s">
        <v>6</v>
      </c>
      <c r="E10" s="726" t="s">
        <v>2748</v>
      </c>
      <c r="F10" s="731" t="s">
        <v>2702</v>
      </c>
      <c r="G10" s="732"/>
      <c r="H10" s="733"/>
      <c r="I10" s="728" t="s">
        <v>2770</v>
      </c>
      <c r="J10" s="729"/>
      <c r="K10" s="729"/>
      <c r="L10" s="730"/>
    </row>
    <row r="11" spans="1:21" s="2" customFormat="1" ht="28" customHeight="1" x14ac:dyDescent="0.35">
      <c r="B11" s="754"/>
      <c r="C11" s="736"/>
      <c r="D11" s="727"/>
      <c r="E11" s="727"/>
      <c r="F11" s="734"/>
      <c r="G11" s="735"/>
      <c r="H11" s="736"/>
      <c r="I11" s="144" t="s">
        <v>2708</v>
      </c>
      <c r="J11" s="144" t="s">
        <v>2703</v>
      </c>
      <c r="K11" s="728" t="s">
        <v>2723</v>
      </c>
      <c r="L11" s="730"/>
    </row>
    <row r="12" spans="1:21" ht="13" customHeight="1" x14ac:dyDescent="0.35">
      <c r="B12" s="711"/>
      <c r="C12" s="712"/>
      <c r="D12" s="184"/>
      <c r="E12" s="184"/>
      <c r="F12" s="717"/>
      <c r="G12" s="718"/>
      <c r="H12" s="719"/>
      <c r="I12" s="185"/>
      <c r="J12" s="185"/>
      <c r="K12" s="715" t="str">
        <f>IF(D12="","",IF(F12="","",IF(F12="Repair","Match existing, or better",VLOOKUP(D12,$J$72:$K$78,2,FALSE))))</f>
        <v/>
      </c>
      <c r="L12" s="716"/>
      <c r="T12" s="2"/>
      <c r="U12" s="2"/>
    </row>
    <row r="13" spans="1:21" ht="13" customHeight="1" x14ac:dyDescent="0.35">
      <c r="B13" s="711"/>
      <c r="C13" s="712"/>
      <c r="D13" s="184"/>
      <c r="E13" s="184"/>
      <c r="F13" s="717"/>
      <c r="G13" s="718"/>
      <c r="H13" s="719"/>
      <c r="I13" s="185"/>
      <c r="J13" s="185"/>
      <c r="K13" s="715" t="str">
        <f t="shared" ref="K13:K30" si="0">IF(D13="","",IF(F13="","",IF(F13="Repair","Match existing, or better",VLOOKUP(D13,$J$72:$K$78,2,FALSE))))</f>
        <v/>
      </c>
      <c r="L13" s="716"/>
      <c r="N13" s="2"/>
      <c r="T13" s="2"/>
      <c r="U13" s="2"/>
    </row>
    <row r="14" spans="1:21" ht="13" customHeight="1" x14ac:dyDescent="0.35">
      <c r="B14" s="711"/>
      <c r="C14" s="712"/>
      <c r="D14" s="184"/>
      <c r="E14" s="184"/>
      <c r="F14" s="717"/>
      <c r="G14" s="718"/>
      <c r="H14" s="719"/>
      <c r="I14" s="185"/>
      <c r="J14" s="185"/>
      <c r="K14" s="715" t="str">
        <f t="shared" si="0"/>
        <v/>
      </c>
      <c r="L14" s="716"/>
      <c r="T14" s="2"/>
      <c r="U14" s="130"/>
    </row>
    <row r="15" spans="1:21" s="2" customFormat="1" ht="13" customHeight="1" x14ac:dyDescent="0.35">
      <c r="B15" s="711"/>
      <c r="C15" s="712"/>
      <c r="D15" s="184"/>
      <c r="E15" s="184"/>
      <c r="F15" s="717"/>
      <c r="G15" s="718"/>
      <c r="H15" s="719"/>
      <c r="I15" s="185"/>
      <c r="J15" s="185"/>
      <c r="K15" s="715" t="str">
        <f t="shared" si="0"/>
        <v/>
      </c>
      <c r="L15" s="716"/>
      <c r="U15" s="130"/>
    </row>
    <row r="16" spans="1:21" s="2" customFormat="1" ht="13" customHeight="1" x14ac:dyDescent="0.35">
      <c r="B16" s="711"/>
      <c r="C16" s="712"/>
      <c r="D16" s="184"/>
      <c r="E16" s="184"/>
      <c r="F16" s="717"/>
      <c r="G16" s="718"/>
      <c r="H16" s="719"/>
      <c r="I16" s="185"/>
      <c r="J16" s="185"/>
      <c r="K16" s="715" t="str">
        <f t="shared" si="0"/>
        <v/>
      </c>
      <c r="L16" s="716"/>
      <c r="U16" s="130"/>
    </row>
    <row r="17" spans="2:21" s="2" customFormat="1" ht="13" customHeight="1" x14ac:dyDescent="0.35">
      <c r="B17" s="711"/>
      <c r="C17" s="712"/>
      <c r="D17" s="184"/>
      <c r="E17" s="184"/>
      <c r="F17" s="717"/>
      <c r="G17" s="718"/>
      <c r="H17" s="719"/>
      <c r="I17" s="185"/>
      <c r="J17" s="185"/>
      <c r="K17" s="715" t="str">
        <f t="shared" si="0"/>
        <v/>
      </c>
      <c r="L17" s="716"/>
      <c r="U17" s="130"/>
    </row>
    <row r="18" spans="2:21" s="2" customFormat="1" ht="13" customHeight="1" x14ac:dyDescent="0.35">
      <c r="B18" s="711"/>
      <c r="C18" s="712"/>
      <c r="D18" s="184"/>
      <c r="E18" s="184"/>
      <c r="F18" s="717"/>
      <c r="G18" s="718"/>
      <c r="H18" s="719"/>
      <c r="I18" s="185"/>
      <c r="J18" s="185"/>
      <c r="K18" s="715" t="str">
        <f t="shared" si="0"/>
        <v/>
      </c>
      <c r="L18" s="716"/>
      <c r="U18" s="130"/>
    </row>
    <row r="19" spans="2:21" s="2" customFormat="1" ht="13" customHeight="1" x14ac:dyDescent="0.35">
      <c r="B19" s="711"/>
      <c r="C19" s="712"/>
      <c r="D19" s="184"/>
      <c r="E19" s="184"/>
      <c r="F19" s="717"/>
      <c r="G19" s="718"/>
      <c r="H19" s="719"/>
      <c r="I19" s="185"/>
      <c r="J19" s="185"/>
      <c r="K19" s="715" t="str">
        <f t="shared" si="0"/>
        <v/>
      </c>
      <c r="L19" s="716"/>
      <c r="U19" s="130"/>
    </row>
    <row r="20" spans="2:21" s="2" customFormat="1" ht="13" customHeight="1" x14ac:dyDescent="0.35">
      <c r="B20" s="275"/>
      <c r="C20" s="276"/>
      <c r="D20" s="184"/>
      <c r="E20" s="184"/>
      <c r="F20" s="717"/>
      <c r="G20" s="718"/>
      <c r="H20" s="719"/>
      <c r="I20" s="185"/>
      <c r="J20" s="185"/>
      <c r="K20" s="715" t="str">
        <f t="shared" ref="K20:K24" si="1">IF(D20="","",IF(F20="","",IF(F20="Repair","Match existing, or better",VLOOKUP(D20,$J$72:$K$78,2,FALSE))))</f>
        <v/>
      </c>
      <c r="L20" s="716"/>
      <c r="U20" s="130"/>
    </row>
    <row r="21" spans="2:21" s="2" customFormat="1" ht="13" customHeight="1" x14ac:dyDescent="0.35">
      <c r="B21" s="275"/>
      <c r="C21" s="276"/>
      <c r="D21" s="184"/>
      <c r="E21" s="184"/>
      <c r="F21" s="717"/>
      <c r="G21" s="718"/>
      <c r="H21" s="719"/>
      <c r="I21" s="185"/>
      <c r="J21" s="185"/>
      <c r="K21" s="715" t="str">
        <f t="shared" si="1"/>
        <v/>
      </c>
      <c r="L21" s="716"/>
      <c r="U21" s="130"/>
    </row>
    <row r="22" spans="2:21" s="2" customFormat="1" ht="13" customHeight="1" x14ac:dyDescent="0.35">
      <c r="B22" s="275"/>
      <c r="C22" s="276"/>
      <c r="D22" s="184"/>
      <c r="E22" s="184"/>
      <c r="F22" s="717"/>
      <c r="G22" s="718"/>
      <c r="H22" s="719"/>
      <c r="I22" s="185"/>
      <c r="J22" s="185"/>
      <c r="K22" s="715" t="str">
        <f t="shared" si="1"/>
        <v/>
      </c>
      <c r="L22" s="716"/>
      <c r="U22" s="130"/>
    </row>
    <row r="23" spans="2:21" s="2" customFormat="1" ht="13" customHeight="1" x14ac:dyDescent="0.35">
      <c r="B23" s="275"/>
      <c r="C23" s="276"/>
      <c r="D23" s="184"/>
      <c r="E23" s="184"/>
      <c r="F23" s="717"/>
      <c r="G23" s="718"/>
      <c r="H23" s="719"/>
      <c r="I23" s="185"/>
      <c r="J23" s="185"/>
      <c r="K23" s="715" t="str">
        <f t="shared" si="1"/>
        <v/>
      </c>
      <c r="L23" s="716"/>
      <c r="U23" s="130"/>
    </row>
    <row r="24" spans="2:21" s="2" customFormat="1" ht="13" customHeight="1" x14ac:dyDescent="0.35">
      <c r="B24" s="275"/>
      <c r="C24" s="276"/>
      <c r="D24" s="184"/>
      <c r="E24" s="184"/>
      <c r="F24" s="717"/>
      <c r="G24" s="718"/>
      <c r="H24" s="719"/>
      <c r="I24" s="185"/>
      <c r="J24" s="185"/>
      <c r="K24" s="715" t="str">
        <f t="shared" si="1"/>
        <v/>
      </c>
      <c r="L24" s="716"/>
      <c r="U24" s="130"/>
    </row>
    <row r="25" spans="2:21" ht="13" customHeight="1" x14ac:dyDescent="0.35">
      <c r="B25" s="711"/>
      <c r="C25" s="712"/>
      <c r="D25" s="184"/>
      <c r="E25" s="184"/>
      <c r="F25" s="717"/>
      <c r="G25" s="718"/>
      <c r="H25" s="719"/>
      <c r="I25" s="185"/>
      <c r="J25" s="185"/>
      <c r="K25" s="715" t="str">
        <f t="shared" si="0"/>
        <v/>
      </c>
      <c r="L25" s="716"/>
      <c r="N25" s="2"/>
      <c r="T25" s="2"/>
      <c r="U25" s="2"/>
    </row>
    <row r="26" spans="2:21" ht="13" customHeight="1" x14ac:dyDescent="0.35">
      <c r="B26" s="711"/>
      <c r="C26" s="712"/>
      <c r="D26" s="184"/>
      <c r="E26" s="184"/>
      <c r="F26" s="717"/>
      <c r="G26" s="718"/>
      <c r="H26" s="719"/>
      <c r="I26" s="185"/>
      <c r="J26" s="185"/>
      <c r="K26" s="715" t="str">
        <f t="shared" si="0"/>
        <v/>
      </c>
      <c r="L26" s="716"/>
      <c r="T26" s="2"/>
      <c r="U26" s="2"/>
    </row>
    <row r="27" spans="2:21" ht="13" customHeight="1" x14ac:dyDescent="0.35">
      <c r="B27" s="711"/>
      <c r="C27" s="712"/>
      <c r="D27" s="184"/>
      <c r="E27" s="184"/>
      <c r="F27" s="717"/>
      <c r="G27" s="718"/>
      <c r="H27" s="719"/>
      <c r="I27" s="185"/>
      <c r="J27" s="185"/>
      <c r="K27" s="715" t="str">
        <f t="shared" si="0"/>
        <v/>
      </c>
      <c r="L27" s="716"/>
      <c r="T27" s="2"/>
      <c r="U27" s="2"/>
    </row>
    <row r="28" spans="2:21" ht="13" customHeight="1" x14ac:dyDescent="0.35">
      <c r="B28" s="711"/>
      <c r="C28" s="712"/>
      <c r="D28" s="184"/>
      <c r="E28" s="184"/>
      <c r="F28" s="717"/>
      <c r="G28" s="718"/>
      <c r="H28" s="719"/>
      <c r="I28" s="185"/>
      <c r="J28" s="185"/>
      <c r="K28" s="715" t="str">
        <f t="shared" si="0"/>
        <v/>
      </c>
      <c r="L28" s="716"/>
      <c r="T28" s="2"/>
      <c r="U28" s="2"/>
    </row>
    <row r="29" spans="2:21" ht="13" customHeight="1" x14ac:dyDescent="0.35">
      <c r="B29" s="711"/>
      <c r="C29" s="712"/>
      <c r="D29" s="184"/>
      <c r="E29" s="184"/>
      <c r="F29" s="717"/>
      <c r="G29" s="718"/>
      <c r="H29" s="719"/>
      <c r="I29" s="185"/>
      <c r="J29" s="185"/>
      <c r="K29" s="715" t="str">
        <f t="shared" si="0"/>
        <v/>
      </c>
      <c r="L29" s="716"/>
    </row>
    <row r="30" spans="2:21" s="2" customFormat="1" ht="13" customHeight="1" x14ac:dyDescent="0.35">
      <c r="B30" s="711"/>
      <c r="C30" s="712"/>
      <c r="D30" s="184"/>
      <c r="E30" s="184"/>
      <c r="F30" s="717"/>
      <c r="G30" s="718"/>
      <c r="H30" s="719"/>
      <c r="I30" s="185"/>
      <c r="J30" s="185"/>
      <c r="K30" s="715" t="str">
        <f t="shared" si="0"/>
        <v/>
      </c>
      <c r="L30" s="716"/>
    </row>
    <row r="31" spans="2:21" ht="13" customHeight="1" thickBot="1" x14ac:dyDescent="0.4">
      <c r="B31" s="746"/>
      <c r="C31" s="747"/>
      <c r="D31" s="186"/>
      <c r="E31" s="186"/>
      <c r="F31" s="781"/>
      <c r="G31" s="782"/>
      <c r="H31" s="783"/>
      <c r="I31" s="187"/>
      <c r="J31" s="187"/>
      <c r="K31" s="744" t="str">
        <f>IF(D31="","",IF(F31="","",IF(F31="Repair","Match existing, or better",VLOOKUP(D31,$J$72:$K$78,2,FALSE))))</f>
        <v/>
      </c>
      <c r="L31" s="745"/>
    </row>
    <row r="32" spans="2:21" s="2" customFormat="1" ht="28" customHeight="1" x14ac:dyDescent="0.35">
      <c r="B32" s="723" t="s">
        <v>2711</v>
      </c>
      <c r="C32" s="724"/>
      <c r="D32" s="724"/>
      <c r="E32" s="724"/>
      <c r="F32" s="724"/>
      <c r="G32" s="724"/>
      <c r="H32" s="724"/>
      <c r="I32" s="724"/>
      <c r="J32" s="724"/>
      <c r="K32" s="724"/>
      <c r="L32" s="725"/>
    </row>
    <row r="33" spans="2:20" s="2" customFormat="1" ht="13" customHeight="1" x14ac:dyDescent="0.35">
      <c r="B33" s="145"/>
      <c r="C33" s="146" t="s">
        <v>2736</v>
      </c>
      <c r="D33" s="147"/>
      <c r="E33" s="147"/>
      <c r="F33" s="147"/>
      <c r="G33" s="147"/>
      <c r="H33" s="147"/>
      <c r="I33" s="147"/>
      <c r="J33" s="147"/>
      <c r="K33" s="148"/>
      <c r="L33" s="149"/>
    </row>
    <row r="34" spans="2:20" s="2" customFormat="1" ht="13" customHeight="1" x14ac:dyDescent="0.35">
      <c r="B34" s="145"/>
      <c r="C34" s="146" t="s">
        <v>2937</v>
      </c>
      <c r="D34" s="150"/>
      <c r="E34" s="150"/>
      <c r="F34" s="168"/>
      <c r="G34" s="150"/>
      <c r="H34" s="150"/>
      <c r="I34" s="150"/>
      <c r="J34" s="150"/>
      <c r="K34" s="151"/>
      <c r="L34" s="149"/>
    </row>
    <row r="35" spans="2:20" s="2" customFormat="1" ht="13" customHeight="1" x14ac:dyDescent="0.35">
      <c r="B35" s="145"/>
      <c r="C35" s="146" t="str">
        <f>IF(F34="Yes","   ii) Existing window-to-wall ratio (%):","   ii) N/A")</f>
        <v xml:space="preserve">   ii) N/A</v>
      </c>
      <c r="D35" s="150"/>
      <c r="E35" s="150"/>
      <c r="F35" s="169"/>
      <c r="G35" s="150"/>
      <c r="H35" s="150"/>
      <c r="I35" s="150"/>
      <c r="J35" s="150"/>
      <c r="K35" s="151"/>
      <c r="L35" s="149"/>
    </row>
    <row r="36" spans="2:20" s="2" customFormat="1" ht="13" customHeight="1" x14ac:dyDescent="0.35">
      <c r="B36" s="145"/>
      <c r="C36" s="146" t="str">
        <f>IF(F34="Yes","   iii) Window-to-wall ratio is changing?","  iii) N/A")</f>
        <v xml:space="preserve">  iii) N/A</v>
      </c>
      <c r="D36" s="150"/>
      <c r="E36" s="150"/>
      <c r="F36" s="168"/>
      <c r="G36" s="4"/>
      <c r="H36" s="286" t="str">
        <f>IF(F36="Yes","From (%):","")</f>
        <v/>
      </c>
      <c r="I36" s="287" t="str">
        <f>IF(F36="","",IF(F36="No","",F35))</f>
        <v/>
      </c>
      <c r="J36" s="286" t="str">
        <f>IF(F36="Yes","To (%):","")</f>
        <v/>
      </c>
      <c r="K36" s="277"/>
      <c r="L36" s="149"/>
    </row>
    <row r="37" spans="2:20" s="2" customFormat="1" ht="13" customHeight="1" x14ac:dyDescent="0.35">
      <c r="B37" s="145"/>
      <c r="C37" s="775" t="str">
        <f>IF(F34="Yes","   iv) Alteration exceeds 25% of building's glazing area?","  iv) N/A")</f>
        <v xml:space="preserve">  iv) N/A</v>
      </c>
      <c r="D37" s="776"/>
      <c r="E37" s="777"/>
      <c r="F37" s="168"/>
      <c r="G37" s="784" t="str">
        <f>IF(F34="Yes",IF(F37="Yes","  New (added/replaced) glazing assemblies to meet U-value requirements of NECB 2015 Article 3.2.2.3 and Table 3.2.2.3., as applicable.","  Repaired or replaced glazing assemblies may match existing, or better."),"")</f>
        <v/>
      </c>
      <c r="H37" s="784"/>
      <c r="I37" s="784"/>
      <c r="J37" s="784"/>
      <c r="K37" s="785"/>
      <c r="L37" s="149"/>
    </row>
    <row r="38" spans="2:20" s="2" customFormat="1" ht="13" customHeight="1" x14ac:dyDescent="0.35">
      <c r="B38" s="145"/>
      <c r="C38" s="146"/>
      <c r="D38" s="150"/>
      <c r="E38" s="150"/>
      <c r="F38" s="150"/>
      <c r="G38" s="784"/>
      <c r="H38" s="784"/>
      <c r="I38" s="784"/>
      <c r="J38" s="784"/>
      <c r="K38" s="785"/>
      <c r="L38" s="149"/>
    </row>
    <row r="39" spans="2:20" s="2" customFormat="1" ht="13" customHeight="1" x14ac:dyDescent="0.35">
      <c r="B39" s="145"/>
      <c r="C39" s="146" t="s">
        <v>2710</v>
      </c>
      <c r="D39" s="150"/>
      <c r="E39" s="152"/>
      <c r="F39" s="150"/>
      <c r="G39" s="150"/>
      <c r="H39" s="153"/>
      <c r="I39" s="153"/>
      <c r="J39" s="153"/>
      <c r="K39" s="151"/>
      <c r="L39" s="149"/>
    </row>
    <row r="40" spans="2:20" s="2" customFormat="1" ht="13" customHeight="1" x14ac:dyDescent="0.35">
      <c r="B40" s="145"/>
      <c r="C40" s="146" t="s">
        <v>2735</v>
      </c>
      <c r="D40" s="150"/>
      <c r="E40" s="150"/>
      <c r="F40" s="168"/>
      <c r="G40" s="784" t="str">
        <f>IF(F40="Yes","New (added/replaced) skylights to meet U-value requirements of NECB 2015, Clause 3.2.2.3.(4)(b) or Table 3.2.2.3., as applicable.","")</f>
        <v/>
      </c>
      <c r="H40" s="784"/>
      <c r="I40" s="784"/>
      <c r="J40" s="784"/>
      <c r="K40" s="785"/>
      <c r="L40" s="149"/>
    </row>
    <row r="41" spans="2:20" s="2" customFormat="1" ht="13" customHeight="1" x14ac:dyDescent="0.35">
      <c r="B41" s="145"/>
      <c r="C41" s="778" t="str">
        <f>IF(F40="Yes","   ii) Total (final) skylight-to-roof ratio (%):","  ii) N/A")</f>
        <v xml:space="preserve">  ii) N/A</v>
      </c>
      <c r="D41" s="779"/>
      <c r="E41" s="780"/>
      <c r="F41" s="169"/>
      <c r="G41" s="784"/>
      <c r="H41" s="784"/>
      <c r="I41" s="784"/>
      <c r="J41" s="784"/>
      <c r="K41" s="785"/>
      <c r="L41" s="149"/>
    </row>
    <row r="42" spans="2:20" s="2" customFormat="1" ht="5.15" customHeight="1" x14ac:dyDescent="0.35">
      <c r="B42" s="154"/>
      <c r="C42" s="155"/>
      <c r="D42" s="156"/>
      <c r="E42" s="156"/>
      <c r="F42" s="156"/>
      <c r="G42" s="156"/>
      <c r="H42" s="156"/>
      <c r="I42" s="156"/>
      <c r="J42" s="156"/>
      <c r="K42" s="157"/>
      <c r="L42" s="149"/>
    </row>
    <row r="43" spans="2:20" s="2" customFormat="1" ht="20.149999999999999" customHeight="1" x14ac:dyDescent="0.35">
      <c r="B43" s="753" t="s">
        <v>0</v>
      </c>
      <c r="C43" s="733"/>
      <c r="D43" s="726" t="s">
        <v>6</v>
      </c>
      <c r="E43" s="726" t="s">
        <v>2748</v>
      </c>
      <c r="F43" s="731" t="s">
        <v>2702</v>
      </c>
      <c r="G43" s="732"/>
      <c r="H43" s="733"/>
      <c r="I43" s="728" t="s">
        <v>2724</v>
      </c>
      <c r="J43" s="729"/>
      <c r="K43" s="729"/>
      <c r="L43" s="730"/>
    </row>
    <row r="44" spans="2:20" s="1" customFormat="1" ht="28" customHeight="1" x14ac:dyDescent="0.35">
      <c r="B44" s="754"/>
      <c r="C44" s="736"/>
      <c r="D44" s="727"/>
      <c r="E44" s="727"/>
      <c r="F44" s="734"/>
      <c r="G44" s="735"/>
      <c r="H44" s="736"/>
      <c r="I44" s="144" t="s">
        <v>2708</v>
      </c>
      <c r="J44" s="144" t="s">
        <v>2703</v>
      </c>
      <c r="K44" s="728" t="s">
        <v>2734</v>
      </c>
      <c r="L44" s="730"/>
      <c r="N44" s="164"/>
    </row>
    <row r="45" spans="2:20" s="1" customFormat="1" ht="13" customHeight="1" x14ac:dyDescent="0.35">
      <c r="B45" s="711"/>
      <c r="C45" s="712"/>
      <c r="D45" s="184"/>
      <c r="E45" s="184"/>
      <c r="F45" s="720"/>
      <c r="G45" s="721"/>
      <c r="H45" s="722"/>
      <c r="I45" s="185"/>
      <c r="J45" s="185"/>
      <c r="K45" s="713" t="str">
        <f>IF(D45="","",IF(F45="","",VLOOKUP(N45,I$90:K$98,3,FALSE)))</f>
        <v/>
      </c>
      <c r="L45" s="714"/>
      <c r="N45" s="163" t="str">
        <f>D45&amp;"-"&amp;F45</f>
        <v>-</v>
      </c>
      <c r="O45" s="132"/>
      <c r="P45" s="132"/>
      <c r="Q45" s="132"/>
      <c r="R45" s="132"/>
      <c r="S45" s="132"/>
      <c r="T45" s="132"/>
    </row>
    <row r="46" spans="2:20" s="1" customFormat="1" ht="13" customHeight="1" x14ac:dyDescent="0.35">
      <c r="B46" s="711"/>
      <c r="C46" s="712"/>
      <c r="D46" s="184"/>
      <c r="E46" s="184"/>
      <c r="F46" s="720"/>
      <c r="G46" s="721"/>
      <c r="H46" s="722"/>
      <c r="I46" s="185"/>
      <c r="J46" s="185"/>
      <c r="K46" s="713" t="str">
        <f t="shared" ref="K46:K59" si="2">IF(D46="","",IF(F46="","",VLOOKUP(N46,I$90:K$98,3,FALSE)))</f>
        <v/>
      </c>
      <c r="L46" s="714"/>
      <c r="N46" s="163" t="str">
        <f t="shared" ref="N46:N59" si="3">D46&amp;"-"&amp;F46</f>
        <v>-</v>
      </c>
      <c r="O46" s="132"/>
      <c r="P46" s="132"/>
      <c r="Q46" s="132"/>
      <c r="R46" s="132"/>
      <c r="S46" s="132"/>
      <c r="T46" s="132"/>
    </row>
    <row r="47" spans="2:20" s="2" customFormat="1" ht="13" customHeight="1" x14ac:dyDescent="0.35">
      <c r="B47" s="711"/>
      <c r="C47" s="712"/>
      <c r="D47" s="184"/>
      <c r="E47" s="184"/>
      <c r="F47" s="720"/>
      <c r="G47" s="721"/>
      <c r="H47" s="722"/>
      <c r="I47" s="185"/>
      <c r="J47" s="185"/>
      <c r="K47" s="713" t="str">
        <f t="shared" si="2"/>
        <v/>
      </c>
      <c r="L47" s="714"/>
      <c r="N47" s="163" t="str">
        <f t="shared" si="3"/>
        <v>-</v>
      </c>
      <c r="O47" s="132"/>
      <c r="P47" s="132"/>
      <c r="Q47" s="132"/>
      <c r="R47" s="132"/>
      <c r="S47" s="132"/>
      <c r="T47" s="132"/>
    </row>
    <row r="48" spans="2:20" s="2" customFormat="1" ht="13" customHeight="1" x14ac:dyDescent="0.35">
      <c r="B48" s="711"/>
      <c r="C48" s="712"/>
      <c r="D48" s="184"/>
      <c r="E48" s="184"/>
      <c r="F48" s="720"/>
      <c r="G48" s="721"/>
      <c r="H48" s="722"/>
      <c r="I48" s="185"/>
      <c r="J48" s="185"/>
      <c r="K48" s="713" t="str">
        <f t="shared" si="2"/>
        <v/>
      </c>
      <c r="L48" s="714"/>
      <c r="N48" s="163" t="str">
        <f t="shared" si="3"/>
        <v>-</v>
      </c>
      <c r="O48" s="132"/>
      <c r="P48" s="132"/>
      <c r="Q48" s="132"/>
      <c r="R48" s="132"/>
      <c r="S48" s="132"/>
      <c r="T48" s="132"/>
    </row>
    <row r="49" spans="2:20" s="2" customFormat="1" ht="13" customHeight="1" x14ac:dyDescent="0.35">
      <c r="B49" s="711"/>
      <c r="C49" s="712"/>
      <c r="D49" s="184"/>
      <c r="E49" s="184"/>
      <c r="F49" s="720"/>
      <c r="G49" s="721"/>
      <c r="H49" s="722"/>
      <c r="I49" s="185"/>
      <c r="J49" s="185"/>
      <c r="K49" s="713" t="str">
        <f t="shared" si="2"/>
        <v/>
      </c>
      <c r="L49" s="714"/>
      <c r="N49" s="163" t="str">
        <f t="shared" si="3"/>
        <v>-</v>
      </c>
      <c r="O49" s="132"/>
      <c r="P49" s="132"/>
      <c r="Q49" s="132"/>
      <c r="R49" s="132"/>
      <c r="S49" s="132"/>
      <c r="T49" s="132"/>
    </row>
    <row r="50" spans="2:20" s="2" customFormat="1" ht="13" customHeight="1" x14ac:dyDescent="0.35">
      <c r="B50" s="711"/>
      <c r="C50" s="712"/>
      <c r="D50" s="184"/>
      <c r="E50" s="184"/>
      <c r="F50" s="720"/>
      <c r="G50" s="721"/>
      <c r="H50" s="722"/>
      <c r="I50" s="185"/>
      <c r="J50" s="185"/>
      <c r="K50" s="713" t="str">
        <f t="shared" si="2"/>
        <v/>
      </c>
      <c r="L50" s="714"/>
      <c r="N50" s="163" t="str">
        <f t="shared" si="3"/>
        <v>-</v>
      </c>
      <c r="O50" s="132"/>
      <c r="P50" s="132"/>
      <c r="Q50" s="132"/>
      <c r="R50" s="132"/>
      <c r="S50" s="132"/>
      <c r="T50" s="132"/>
    </row>
    <row r="51" spans="2:20" s="2" customFormat="1" ht="13" customHeight="1" x14ac:dyDescent="0.35">
      <c r="B51" s="711"/>
      <c r="C51" s="712"/>
      <c r="D51" s="184"/>
      <c r="E51" s="184"/>
      <c r="F51" s="720"/>
      <c r="G51" s="721"/>
      <c r="H51" s="722"/>
      <c r="I51" s="185"/>
      <c r="J51" s="185"/>
      <c r="K51" s="713" t="str">
        <f t="shared" si="2"/>
        <v/>
      </c>
      <c r="L51" s="714"/>
      <c r="N51" s="163" t="str">
        <f t="shared" si="3"/>
        <v>-</v>
      </c>
      <c r="O51" s="132"/>
      <c r="P51" s="132"/>
      <c r="Q51" s="132"/>
      <c r="R51" s="132"/>
      <c r="S51" s="132"/>
      <c r="T51" s="132"/>
    </row>
    <row r="52" spans="2:20" s="1" customFormat="1" ht="13" customHeight="1" x14ac:dyDescent="0.35">
      <c r="B52" s="711"/>
      <c r="C52" s="712"/>
      <c r="D52" s="184"/>
      <c r="E52" s="184"/>
      <c r="F52" s="720"/>
      <c r="G52" s="721"/>
      <c r="H52" s="722"/>
      <c r="I52" s="185"/>
      <c r="J52" s="185"/>
      <c r="K52" s="713" t="str">
        <f t="shared" si="2"/>
        <v/>
      </c>
      <c r="L52" s="714"/>
      <c r="N52" s="163" t="str">
        <f t="shared" si="3"/>
        <v>-</v>
      </c>
      <c r="O52" s="132"/>
      <c r="P52" s="132"/>
      <c r="Q52" s="132"/>
      <c r="R52" s="132"/>
      <c r="S52" s="132"/>
      <c r="T52" s="132"/>
    </row>
    <row r="53" spans="2:20" s="1" customFormat="1" ht="13" customHeight="1" x14ac:dyDescent="0.35">
      <c r="B53" s="711"/>
      <c r="C53" s="712"/>
      <c r="D53" s="184"/>
      <c r="E53" s="184"/>
      <c r="F53" s="720"/>
      <c r="G53" s="721"/>
      <c r="H53" s="722"/>
      <c r="I53" s="185"/>
      <c r="J53" s="185"/>
      <c r="K53" s="713" t="str">
        <f t="shared" si="2"/>
        <v/>
      </c>
      <c r="L53" s="714"/>
      <c r="N53" s="163" t="str">
        <f t="shared" si="3"/>
        <v>-</v>
      </c>
      <c r="O53" s="132"/>
      <c r="P53" s="132"/>
      <c r="Q53" s="132"/>
      <c r="R53" s="132"/>
      <c r="S53" s="132"/>
      <c r="T53" s="132"/>
    </row>
    <row r="54" spans="2:20" s="1" customFormat="1" ht="13" customHeight="1" x14ac:dyDescent="0.35">
      <c r="B54" s="711"/>
      <c r="C54" s="712"/>
      <c r="D54" s="184"/>
      <c r="E54" s="184"/>
      <c r="F54" s="720"/>
      <c r="G54" s="721"/>
      <c r="H54" s="722"/>
      <c r="I54" s="185"/>
      <c r="J54" s="185"/>
      <c r="K54" s="713" t="str">
        <f t="shared" si="2"/>
        <v/>
      </c>
      <c r="L54" s="714"/>
      <c r="N54" s="163" t="str">
        <f t="shared" si="3"/>
        <v>-</v>
      </c>
      <c r="O54" s="132"/>
      <c r="P54" s="132"/>
      <c r="Q54" s="132"/>
      <c r="R54" s="132"/>
      <c r="S54" s="132"/>
      <c r="T54" s="132"/>
    </row>
    <row r="55" spans="2:20" s="1" customFormat="1" ht="13" customHeight="1" x14ac:dyDescent="0.35">
      <c r="B55" s="711"/>
      <c r="C55" s="712"/>
      <c r="D55" s="184"/>
      <c r="E55" s="184"/>
      <c r="F55" s="720"/>
      <c r="G55" s="721"/>
      <c r="H55" s="722"/>
      <c r="I55" s="185"/>
      <c r="J55" s="185"/>
      <c r="K55" s="713" t="str">
        <f t="shared" si="2"/>
        <v/>
      </c>
      <c r="L55" s="714"/>
      <c r="N55" s="163" t="str">
        <f t="shared" si="3"/>
        <v>-</v>
      </c>
      <c r="O55" s="132"/>
      <c r="P55" s="132"/>
      <c r="Q55" s="132"/>
      <c r="R55" s="132"/>
      <c r="S55" s="132"/>
      <c r="T55" s="132"/>
    </row>
    <row r="56" spans="2:20" ht="13" customHeight="1" x14ac:dyDescent="0.35">
      <c r="B56" s="711"/>
      <c r="C56" s="712"/>
      <c r="D56" s="184"/>
      <c r="E56" s="184"/>
      <c r="F56" s="720"/>
      <c r="G56" s="721"/>
      <c r="H56" s="722"/>
      <c r="I56" s="185"/>
      <c r="J56" s="185"/>
      <c r="K56" s="713" t="str">
        <f t="shared" si="2"/>
        <v/>
      </c>
      <c r="L56" s="714"/>
      <c r="N56" s="163" t="str">
        <f t="shared" si="3"/>
        <v>-</v>
      </c>
      <c r="O56" s="132"/>
      <c r="P56" s="132"/>
      <c r="Q56" s="132"/>
      <c r="R56" s="132"/>
      <c r="S56" s="132"/>
      <c r="T56" s="132"/>
    </row>
    <row r="57" spans="2:20" s="2" customFormat="1" ht="13" customHeight="1" x14ac:dyDescent="0.35">
      <c r="B57" s="711"/>
      <c r="C57" s="712"/>
      <c r="D57" s="184"/>
      <c r="E57" s="184"/>
      <c r="F57" s="720"/>
      <c r="G57" s="721"/>
      <c r="H57" s="722"/>
      <c r="I57" s="185"/>
      <c r="J57" s="185"/>
      <c r="K57" s="713" t="str">
        <f t="shared" si="2"/>
        <v/>
      </c>
      <c r="L57" s="714"/>
      <c r="N57" s="163" t="str">
        <f t="shared" si="3"/>
        <v>-</v>
      </c>
      <c r="O57" s="132"/>
      <c r="P57" s="132"/>
      <c r="Q57" s="132"/>
      <c r="R57" s="132"/>
      <c r="S57" s="132"/>
      <c r="T57" s="132"/>
    </row>
    <row r="58" spans="2:20" ht="13" customHeight="1" x14ac:dyDescent="0.35">
      <c r="B58" s="711"/>
      <c r="C58" s="712"/>
      <c r="D58" s="184"/>
      <c r="E58" s="184"/>
      <c r="F58" s="720"/>
      <c r="G58" s="721"/>
      <c r="H58" s="722"/>
      <c r="I58" s="185"/>
      <c r="J58" s="185"/>
      <c r="K58" s="713" t="str">
        <f t="shared" si="2"/>
        <v/>
      </c>
      <c r="L58" s="714"/>
      <c r="N58" s="163" t="str">
        <f t="shared" si="3"/>
        <v>-</v>
      </c>
      <c r="O58" s="132"/>
      <c r="P58" s="132"/>
      <c r="Q58" s="132"/>
      <c r="R58" s="132"/>
      <c r="S58" s="132"/>
      <c r="T58" s="132"/>
    </row>
    <row r="59" spans="2:20" ht="13" customHeight="1" thickBot="1" x14ac:dyDescent="0.4">
      <c r="B59" s="746"/>
      <c r="C59" s="747"/>
      <c r="D59" s="186"/>
      <c r="E59" s="186"/>
      <c r="F59" s="750"/>
      <c r="G59" s="751"/>
      <c r="H59" s="752"/>
      <c r="I59" s="187"/>
      <c r="J59" s="187"/>
      <c r="K59" s="748" t="str">
        <f t="shared" si="2"/>
        <v/>
      </c>
      <c r="L59" s="749"/>
      <c r="N59" s="163" t="str">
        <f t="shared" si="3"/>
        <v>-</v>
      </c>
      <c r="O59" s="132"/>
      <c r="P59" s="132"/>
      <c r="Q59" s="132"/>
      <c r="R59" s="132"/>
      <c r="S59" s="132"/>
      <c r="T59" s="132"/>
    </row>
    <row r="60" spans="2:20" x14ac:dyDescent="0.35">
      <c r="B60" s="158"/>
      <c r="C60" s="158" t="s">
        <v>489</v>
      </c>
      <c r="D60" s="158"/>
      <c r="E60" s="158"/>
      <c r="F60" s="158"/>
      <c r="G60" s="158"/>
      <c r="H60" s="158"/>
      <c r="I60" s="158"/>
      <c r="J60" s="159"/>
      <c r="K60" s="396" t="s">
        <v>2936</v>
      </c>
      <c r="L60" s="158"/>
      <c r="N60" s="164"/>
    </row>
    <row r="61" spans="2:20" s="1" customFormat="1" x14ac:dyDescent="0.35">
      <c r="B61" s="160"/>
      <c r="C61" s="160"/>
      <c r="D61" s="160"/>
      <c r="E61" s="160"/>
      <c r="F61" s="160"/>
      <c r="G61" s="160"/>
      <c r="H61" s="161"/>
      <c r="I61" s="161"/>
      <c r="J61" s="160"/>
      <c r="K61" s="159"/>
      <c r="L61" s="160"/>
    </row>
    <row r="62" spans="2:20" x14ac:dyDescent="0.35">
      <c r="B62" s="160"/>
      <c r="C62" s="160"/>
      <c r="D62" s="160"/>
      <c r="E62" s="160"/>
      <c r="F62" s="160"/>
      <c r="G62" s="160"/>
      <c r="H62" s="161"/>
      <c r="I62" s="161"/>
      <c r="J62" s="160"/>
      <c r="K62" s="160"/>
      <c r="L62" s="160"/>
    </row>
    <row r="63" spans="2:20" s="2" customFormat="1" ht="14.5" customHeight="1" x14ac:dyDescent="0.35">
      <c r="B63" s="160"/>
      <c r="C63" s="160"/>
      <c r="D63" s="160"/>
      <c r="E63" s="160"/>
      <c r="F63" s="160"/>
      <c r="G63" s="160"/>
      <c r="H63" s="161"/>
      <c r="I63" s="161"/>
      <c r="J63" s="160"/>
      <c r="K63" s="160"/>
      <c r="L63" s="160"/>
    </row>
    <row r="64" spans="2:20" s="2" customFormat="1" x14ac:dyDescent="0.35">
      <c r="B64" s="160"/>
      <c r="C64" s="160"/>
      <c r="D64" s="160"/>
      <c r="E64" s="160"/>
      <c r="F64" s="160"/>
      <c r="G64" s="160"/>
      <c r="H64" s="161"/>
      <c r="I64" s="161"/>
      <c r="J64" s="160"/>
      <c r="K64" s="160"/>
      <c r="L64" s="160"/>
    </row>
    <row r="65" spans="2:22" s="2" customFormat="1" x14ac:dyDescent="0.35">
      <c r="B65" s="160"/>
      <c r="C65" s="160"/>
      <c r="D65" s="160"/>
      <c r="E65" s="160"/>
      <c r="F65" s="160"/>
      <c r="G65" s="160"/>
      <c r="H65" s="161"/>
      <c r="I65" s="161"/>
      <c r="J65" s="160"/>
      <c r="K65" s="160"/>
      <c r="L65" s="160"/>
    </row>
    <row r="66" spans="2:22" s="2" customFormat="1" ht="15" thickBot="1" x14ac:dyDescent="0.4">
      <c r="B66" s="160"/>
      <c r="C66" s="160"/>
      <c r="D66" s="160"/>
      <c r="E66" s="160"/>
      <c r="F66" s="160"/>
      <c r="G66" s="160"/>
      <c r="H66" s="161"/>
      <c r="I66" s="161"/>
      <c r="J66" s="160"/>
      <c r="K66" s="160"/>
      <c r="L66" s="160"/>
    </row>
    <row r="67" spans="2:22" s="2" customFormat="1" ht="15" thickBot="1" x14ac:dyDescent="0.4">
      <c r="B67" s="708" t="s">
        <v>2913</v>
      </c>
      <c r="C67" s="709"/>
      <c r="D67" s="709"/>
      <c r="E67" s="709"/>
      <c r="F67" s="709"/>
      <c r="G67" s="709"/>
      <c r="H67" s="709"/>
      <c r="I67" s="709"/>
      <c r="J67" s="709"/>
      <c r="K67" s="709"/>
      <c r="L67" s="709"/>
      <c r="M67" s="709"/>
      <c r="N67" s="709"/>
      <c r="O67" s="709"/>
      <c r="P67" s="710"/>
      <c r="Q67" s="164"/>
      <c r="R67" s="164"/>
      <c r="S67" s="164"/>
    </row>
    <row r="68" spans="2:22" s="2" customFormat="1" x14ac:dyDescent="0.35">
      <c r="B68" s="160"/>
      <c r="C68" s="160"/>
      <c r="D68" s="160"/>
      <c r="E68" s="160"/>
      <c r="F68" s="160"/>
      <c r="G68" s="160"/>
      <c r="H68" s="161"/>
      <c r="I68" s="161"/>
      <c r="J68" s="160"/>
      <c r="K68" s="160"/>
      <c r="L68" s="160"/>
      <c r="M68" s="164"/>
      <c r="N68" s="164"/>
      <c r="O68" s="164"/>
      <c r="P68" s="164"/>
      <c r="Q68" s="164"/>
      <c r="R68" s="164"/>
      <c r="S68" s="164"/>
    </row>
    <row r="69" spans="2:22" s="2" customFormat="1" x14ac:dyDescent="0.35">
      <c r="B69" s="160"/>
      <c r="C69" s="160"/>
      <c r="D69" s="160"/>
      <c r="E69" s="160"/>
      <c r="F69" s="160"/>
      <c r="G69" s="160"/>
      <c r="H69" s="161"/>
      <c r="I69" s="161"/>
      <c r="J69" s="160"/>
      <c r="K69" s="160"/>
      <c r="L69" s="160"/>
      <c r="M69" s="164"/>
      <c r="N69" s="164"/>
      <c r="O69" s="164"/>
      <c r="P69" s="164"/>
      <c r="Q69" s="164"/>
      <c r="R69" s="164"/>
      <c r="S69" s="164"/>
    </row>
    <row r="70" spans="2:22" x14ac:dyDescent="0.35">
      <c r="B70" s="160"/>
      <c r="C70" s="160"/>
      <c r="D70" s="162" t="s">
        <v>2709</v>
      </c>
      <c r="E70" s="160"/>
      <c r="F70" s="739" t="s">
        <v>2704</v>
      </c>
      <c r="G70" s="739"/>
      <c r="H70" s="164"/>
      <c r="I70" s="164"/>
      <c r="J70" s="737" t="s">
        <v>2712</v>
      </c>
      <c r="K70" s="738"/>
      <c r="L70" s="161"/>
      <c r="M70" s="164"/>
      <c r="N70" s="164"/>
      <c r="O70" s="164"/>
      <c r="P70" s="164"/>
      <c r="Q70" s="164"/>
      <c r="R70" s="164"/>
      <c r="S70" s="164"/>
      <c r="T70" s="2"/>
    </row>
    <row r="71" spans="2:22" x14ac:dyDescent="0.35">
      <c r="B71" s="160"/>
      <c r="C71" s="160"/>
      <c r="D71" s="161"/>
      <c r="E71" s="160"/>
      <c r="F71" s="161"/>
      <c r="G71" s="161"/>
      <c r="H71" s="164"/>
      <c r="I71" s="161"/>
      <c r="J71" s="161"/>
      <c r="K71" s="161"/>
      <c r="L71" s="161"/>
      <c r="M71" s="164"/>
      <c r="N71" s="164"/>
      <c r="O71" s="164"/>
      <c r="P71" s="164"/>
      <c r="Q71" s="164"/>
      <c r="R71" s="164"/>
      <c r="S71" s="164"/>
      <c r="T71" s="2"/>
    </row>
    <row r="72" spans="2:22" x14ac:dyDescent="0.35">
      <c r="B72" s="160"/>
      <c r="C72" s="160"/>
      <c r="D72" s="163" t="s">
        <v>425</v>
      </c>
      <c r="E72" s="161"/>
      <c r="F72" s="163" t="s">
        <v>505</v>
      </c>
      <c r="G72" s="163"/>
      <c r="H72" s="164"/>
      <c r="I72" s="164"/>
      <c r="J72" s="163" t="s">
        <v>1</v>
      </c>
      <c r="K72" s="392" t="s">
        <v>2928</v>
      </c>
      <c r="L72" s="161"/>
      <c r="M72" s="164"/>
      <c r="N72" s="164"/>
      <c r="O72" s="164"/>
      <c r="P72" s="164"/>
      <c r="Q72" s="164"/>
      <c r="R72" s="164"/>
      <c r="S72" s="164"/>
      <c r="T72" s="2"/>
    </row>
    <row r="73" spans="2:22" x14ac:dyDescent="0.35">
      <c r="B73" s="160"/>
      <c r="C73" s="160"/>
      <c r="D73" s="163" t="s">
        <v>428</v>
      </c>
      <c r="E73" s="161"/>
      <c r="F73" s="163" t="s">
        <v>2732</v>
      </c>
      <c r="G73" s="163"/>
      <c r="H73" s="164"/>
      <c r="I73" s="164"/>
      <c r="J73" s="163" t="s">
        <v>2</v>
      </c>
      <c r="K73" s="392" t="s">
        <v>2929</v>
      </c>
      <c r="L73" s="161"/>
      <c r="M73" s="164"/>
      <c r="N73" s="164"/>
      <c r="O73" s="164"/>
      <c r="P73" s="164"/>
      <c r="Q73" s="164"/>
      <c r="R73" s="164"/>
      <c r="S73" s="164"/>
      <c r="T73" s="2"/>
    </row>
    <row r="74" spans="2:22" x14ac:dyDescent="0.35">
      <c r="B74" s="160"/>
      <c r="C74" s="160"/>
      <c r="D74" s="160"/>
      <c r="E74" s="161"/>
      <c r="F74" s="163" t="s">
        <v>2733</v>
      </c>
      <c r="G74" s="163"/>
      <c r="H74" s="163"/>
      <c r="I74" s="164"/>
      <c r="J74" s="163" t="s">
        <v>3</v>
      </c>
      <c r="K74" s="392" t="s">
        <v>2930</v>
      </c>
      <c r="L74" s="161"/>
      <c r="M74" s="164"/>
      <c r="N74" s="163"/>
      <c r="O74" s="164"/>
      <c r="P74" s="164"/>
      <c r="Q74" s="164"/>
      <c r="R74" s="164"/>
      <c r="S74" s="164"/>
      <c r="T74" s="2"/>
    </row>
    <row r="75" spans="2:22" x14ac:dyDescent="0.35">
      <c r="B75" s="160"/>
      <c r="C75" s="160"/>
      <c r="D75" s="160"/>
      <c r="E75" s="161"/>
      <c r="F75" s="163"/>
      <c r="G75" s="163"/>
      <c r="H75" s="163"/>
      <c r="I75" s="164"/>
      <c r="J75" s="163" t="s">
        <v>2716</v>
      </c>
      <c r="K75" s="392" t="s">
        <v>2752</v>
      </c>
      <c r="L75" s="161"/>
      <c r="M75" s="164"/>
      <c r="N75" s="163"/>
      <c r="O75" s="164"/>
      <c r="P75" s="164"/>
      <c r="Q75" s="164"/>
      <c r="R75" s="164"/>
      <c r="S75" s="164"/>
      <c r="T75" s="2"/>
      <c r="U75" s="2"/>
      <c r="V75" s="2"/>
    </row>
    <row r="76" spans="2:22" x14ac:dyDescent="0.35">
      <c r="B76" s="160"/>
      <c r="C76" s="160"/>
      <c r="D76" s="160"/>
      <c r="E76" s="161"/>
      <c r="F76" s="163"/>
      <c r="G76" s="163"/>
      <c r="H76" s="163"/>
      <c r="I76" s="164"/>
      <c r="J76" s="163" t="s">
        <v>2715</v>
      </c>
      <c r="K76" s="392" t="s">
        <v>2752</v>
      </c>
      <c r="L76" s="161"/>
      <c r="M76" s="164"/>
      <c r="N76" s="164"/>
      <c r="O76" s="164"/>
      <c r="P76" s="164"/>
      <c r="Q76" s="164"/>
      <c r="R76" s="164"/>
      <c r="S76" s="164"/>
      <c r="T76" s="2"/>
    </row>
    <row r="77" spans="2:22" x14ac:dyDescent="0.35">
      <c r="B77" s="160"/>
      <c r="C77" s="160"/>
      <c r="D77" s="160"/>
      <c r="E77" s="161"/>
      <c r="F77" s="163"/>
      <c r="G77" s="163"/>
      <c r="H77" s="163"/>
      <c r="I77" s="164"/>
      <c r="J77" s="163" t="s">
        <v>2705</v>
      </c>
      <c r="K77" s="392" t="s">
        <v>2751</v>
      </c>
      <c r="L77" s="161"/>
      <c r="M77" s="164"/>
      <c r="N77" s="164"/>
      <c r="O77" s="164"/>
      <c r="P77" s="164"/>
      <c r="Q77" s="164"/>
      <c r="R77" s="164"/>
      <c r="S77" s="164"/>
      <c r="T77" s="2"/>
    </row>
    <row r="78" spans="2:22" x14ac:dyDescent="0.35">
      <c r="B78" s="160"/>
      <c r="C78" s="160"/>
      <c r="D78" s="160"/>
      <c r="E78" s="160"/>
      <c r="F78" s="164"/>
      <c r="G78" s="163"/>
      <c r="H78" s="163"/>
      <c r="I78" s="164"/>
      <c r="J78" s="163" t="s">
        <v>2706</v>
      </c>
      <c r="K78" s="392" t="s">
        <v>2931</v>
      </c>
      <c r="L78" s="160"/>
      <c r="M78" s="164"/>
      <c r="N78" s="164"/>
      <c r="O78" s="164"/>
      <c r="P78" s="164"/>
      <c r="Q78" s="164"/>
      <c r="R78" s="164"/>
      <c r="S78" s="164"/>
      <c r="T78" s="2"/>
    </row>
    <row r="79" spans="2:22" x14ac:dyDescent="0.35">
      <c r="B79" s="160"/>
      <c r="C79" s="160"/>
      <c r="D79" s="160"/>
      <c r="E79" s="164"/>
      <c r="F79" s="163"/>
      <c r="G79" s="163"/>
      <c r="H79" s="163"/>
      <c r="I79" s="164"/>
      <c r="J79" s="163"/>
      <c r="K79" s="165"/>
      <c r="L79" s="160"/>
      <c r="M79" s="164"/>
      <c r="N79" s="164"/>
      <c r="O79" s="164"/>
      <c r="P79" s="164"/>
      <c r="Q79" s="164"/>
      <c r="R79" s="164"/>
      <c r="S79" s="164"/>
      <c r="T79" s="2"/>
    </row>
    <row r="80" spans="2:22" x14ac:dyDescent="0.35">
      <c r="B80" s="160"/>
      <c r="C80" s="160"/>
      <c r="D80" s="160"/>
      <c r="E80" s="164"/>
      <c r="F80" s="163"/>
      <c r="G80" s="163"/>
      <c r="H80" s="163"/>
      <c r="I80" s="164"/>
      <c r="J80" s="163"/>
      <c r="K80" s="165"/>
      <c r="L80" s="160"/>
      <c r="M80" s="164"/>
      <c r="N80" s="164"/>
      <c r="O80" s="164"/>
      <c r="P80" s="164"/>
      <c r="Q80" s="164"/>
      <c r="R80" s="164"/>
      <c r="S80" s="164"/>
      <c r="T80" s="2"/>
    </row>
    <row r="81" spans="2:20" x14ac:dyDescent="0.35">
      <c r="B81" s="160"/>
      <c r="C81" s="160"/>
      <c r="D81" s="160"/>
      <c r="E81" s="164"/>
      <c r="F81" s="163"/>
      <c r="G81" s="163"/>
      <c r="H81" s="163"/>
      <c r="I81" s="164"/>
      <c r="J81" s="163"/>
      <c r="K81" s="165"/>
      <c r="L81" s="160"/>
      <c r="M81" s="164"/>
      <c r="N81" s="164"/>
      <c r="O81" s="164"/>
      <c r="P81" s="164"/>
      <c r="Q81" s="164"/>
      <c r="R81" s="164"/>
      <c r="S81" s="164"/>
      <c r="T81" s="2"/>
    </row>
    <row r="82" spans="2:20" x14ac:dyDescent="0.35">
      <c r="B82" s="160"/>
      <c r="C82" s="160"/>
      <c r="D82" s="160"/>
      <c r="E82" s="164"/>
      <c r="F82" s="163"/>
      <c r="G82" s="160"/>
      <c r="H82" s="160"/>
      <c r="I82" s="160"/>
      <c r="J82" s="160"/>
      <c r="K82" s="160"/>
      <c r="L82" s="160"/>
      <c r="M82" s="164"/>
      <c r="N82" s="164"/>
      <c r="O82" s="164"/>
      <c r="P82" s="164"/>
      <c r="Q82" s="164"/>
      <c r="R82" s="164"/>
      <c r="S82" s="164"/>
      <c r="T82" s="2"/>
    </row>
    <row r="83" spans="2:20" x14ac:dyDescent="0.35">
      <c r="B83" s="160"/>
      <c r="C83" s="160"/>
      <c r="D83" s="160"/>
      <c r="E83" s="160"/>
      <c r="F83" s="160"/>
      <c r="G83" s="160"/>
      <c r="H83" s="160"/>
      <c r="I83" s="160"/>
      <c r="J83" s="160"/>
      <c r="K83" s="160"/>
      <c r="L83" s="160"/>
      <c r="M83" s="164"/>
      <c r="N83" s="164"/>
      <c r="O83" s="164"/>
      <c r="P83" s="164"/>
      <c r="Q83" s="164"/>
      <c r="R83" s="164"/>
      <c r="S83" s="164"/>
      <c r="T83" s="2"/>
    </row>
    <row r="84" spans="2:20" ht="15" thickBot="1" x14ac:dyDescent="0.4">
      <c r="B84" s="160"/>
      <c r="C84" s="160"/>
      <c r="D84" s="160"/>
      <c r="E84" s="160"/>
      <c r="F84" s="160"/>
      <c r="G84" s="160"/>
      <c r="H84" s="160"/>
      <c r="I84" s="160"/>
      <c r="J84" s="160"/>
      <c r="K84" s="160"/>
      <c r="L84" s="160"/>
      <c r="M84" s="164"/>
      <c r="N84" s="164"/>
      <c r="O84" s="164"/>
      <c r="P84" s="164"/>
      <c r="Q84" s="164"/>
      <c r="R84" s="164"/>
      <c r="S84" s="164"/>
      <c r="T84" s="2"/>
    </row>
    <row r="85" spans="2:20" ht="15" thickBot="1" x14ac:dyDescent="0.4">
      <c r="B85" s="708" t="s">
        <v>2914</v>
      </c>
      <c r="C85" s="709"/>
      <c r="D85" s="709"/>
      <c r="E85" s="709"/>
      <c r="F85" s="709"/>
      <c r="G85" s="709"/>
      <c r="H85" s="709"/>
      <c r="I85" s="709"/>
      <c r="J85" s="709"/>
      <c r="K85" s="709"/>
      <c r="L85" s="709"/>
      <c r="M85" s="709"/>
      <c r="N85" s="709"/>
      <c r="O85" s="709"/>
      <c r="P85" s="710"/>
      <c r="Q85" s="164"/>
      <c r="R85" s="164"/>
      <c r="S85" s="164"/>
      <c r="T85" s="2"/>
    </row>
    <row r="86" spans="2:20" x14ac:dyDescent="0.35">
      <c r="B86" s="166"/>
      <c r="C86" s="166"/>
      <c r="D86" s="160"/>
      <c r="E86" s="160"/>
      <c r="F86" s="160"/>
      <c r="G86" s="160"/>
      <c r="H86" s="160"/>
      <c r="I86" s="160"/>
      <c r="J86" s="160"/>
      <c r="K86" s="160"/>
      <c r="L86" s="160"/>
      <c r="M86" s="164"/>
      <c r="N86" s="164"/>
      <c r="O86" s="164"/>
      <c r="P86" s="164"/>
      <c r="Q86" s="164"/>
      <c r="R86" s="164"/>
      <c r="S86" s="164"/>
      <c r="T86" s="2"/>
    </row>
    <row r="87" spans="2:20" x14ac:dyDescent="0.35">
      <c r="B87" s="160"/>
      <c r="C87" s="160"/>
      <c r="D87" s="160"/>
      <c r="E87" s="160"/>
      <c r="F87" s="160"/>
      <c r="G87" s="160"/>
      <c r="H87" s="160"/>
      <c r="I87" s="160"/>
      <c r="J87" s="160"/>
      <c r="K87" s="160"/>
      <c r="L87" s="160"/>
      <c r="M87" s="164"/>
      <c r="N87" s="164"/>
      <c r="O87" s="164"/>
      <c r="P87" s="164"/>
      <c r="Q87" s="164"/>
      <c r="R87" s="164"/>
      <c r="S87" s="164"/>
      <c r="T87" s="2"/>
    </row>
    <row r="88" spans="2:20" x14ac:dyDescent="0.35">
      <c r="B88" s="160"/>
      <c r="C88" s="160"/>
      <c r="D88" s="160" t="s">
        <v>2915</v>
      </c>
      <c r="E88" s="160"/>
      <c r="F88" s="164"/>
      <c r="G88" s="160"/>
      <c r="H88" s="160"/>
      <c r="I88" s="160"/>
      <c r="J88" s="160"/>
      <c r="K88" s="160" t="s">
        <v>2916</v>
      </c>
      <c r="L88" s="160"/>
      <c r="M88" s="164"/>
      <c r="N88" s="160" t="s">
        <v>2917</v>
      </c>
      <c r="O88" s="164"/>
      <c r="P88" s="164"/>
      <c r="Q88" s="164"/>
      <c r="R88" s="164"/>
      <c r="S88" s="164"/>
      <c r="T88" s="2"/>
    </row>
    <row r="89" spans="2:20" x14ac:dyDescent="0.35">
      <c r="B89" s="167"/>
      <c r="C89" s="167"/>
      <c r="D89" s="164"/>
      <c r="E89" s="164"/>
      <c r="F89" s="164"/>
      <c r="G89" s="164"/>
      <c r="H89" s="164"/>
      <c r="I89" s="164"/>
      <c r="J89" s="164"/>
      <c r="K89" s="164"/>
      <c r="L89" s="164"/>
      <c r="M89" s="164"/>
      <c r="N89" s="164"/>
      <c r="O89" s="164"/>
      <c r="P89" s="164"/>
      <c r="Q89" s="164"/>
      <c r="R89" s="164"/>
      <c r="S89" s="164"/>
      <c r="T89" s="2"/>
    </row>
    <row r="90" spans="2:20" x14ac:dyDescent="0.35">
      <c r="B90" s="164"/>
      <c r="C90" s="163" t="str">
        <f>IF($F$34="Yes","Glazing","")</f>
        <v/>
      </c>
      <c r="D90" s="164"/>
      <c r="E90" s="163" t="s">
        <v>2707</v>
      </c>
      <c r="F90" s="163" t="s">
        <v>505</v>
      </c>
      <c r="G90" s="164"/>
      <c r="H90" s="164"/>
      <c r="I90" s="164" t="str">
        <f>E90&amp;"-"&amp;F90</f>
        <v>Glazing-Repair</v>
      </c>
      <c r="J90" s="164"/>
      <c r="K90" s="393" t="s">
        <v>2918</v>
      </c>
      <c r="L90" s="2"/>
      <c r="M90" s="2"/>
      <c r="N90" s="394"/>
      <c r="O90" s="395" t="s">
        <v>2918</v>
      </c>
      <c r="P90" s="164"/>
      <c r="Q90" s="164"/>
      <c r="R90" s="164"/>
      <c r="S90" s="164"/>
      <c r="T90" s="2"/>
    </row>
    <row r="91" spans="2:20" x14ac:dyDescent="0.35">
      <c r="B91" s="164"/>
      <c r="C91" s="163" t="str">
        <f>IF($F$34="Yes","Door","")</f>
        <v/>
      </c>
      <c r="D91" s="164"/>
      <c r="E91" s="163" t="s">
        <v>2707</v>
      </c>
      <c r="F91" s="163" t="s">
        <v>2732</v>
      </c>
      <c r="G91" s="164"/>
      <c r="H91" s="164"/>
      <c r="I91" s="164" t="str">
        <f t="shared" ref="I91:I98" si="4">E91&amp;"-"&amp;F91</f>
        <v>Glazing-New (replace)</v>
      </c>
      <c r="J91" s="164"/>
      <c r="K91" s="393" t="str">
        <f>IF(F$35&gt;40,"Match existing, or better",IF(F$37="Yes","1.9  /  0.335","Match existing, or better"))</f>
        <v>Match existing, or better</v>
      </c>
      <c r="L91" s="2"/>
      <c r="M91" s="2"/>
      <c r="N91" s="394"/>
      <c r="O91" s="395" t="s">
        <v>2932</v>
      </c>
      <c r="P91" s="164"/>
      <c r="Q91" s="164"/>
      <c r="R91" s="164"/>
      <c r="S91" s="164"/>
      <c r="T91" s="2"/>
    </row>
    <row r="92" spans="2:20" x14ac:dyDescent="0.35">
      <c r="B92" s="164"/>
      <c r="C92" s="163" t="str">
        <f>IF($F$34="Yes","Skylight","")</f>
        <v/>
      </c>
      <c r="D92" s="164"/>
      <c r="E92" s="163" t="s">
        <v>2707</v>
      </c>
      <c r="F92" s="163" t="s">
        <v>2733</v>
      </c>
      <c r="G92" s="164"/>
      <c r="H92" s="164"/>
      <c r="I92" s="164" t="str">
        <f t="shared" si="4"/>
        <v>Glazing-New (add)</v>
      </c>
      <c r="J92" s="164"/>
      <c r="K92" s="393" t="str">
        <f>IF(F$35&gt;40,"Trade-off","1.9  /  0.335")</f>
        <v>1.9  /  0.335</v>
      </c>
      <c r="L92" s="2"/>
      <c r="M92" s="2"/>
      <c r="N92" s="394"/>
      <c r="O92" s="395" t="s">
        <v>2932</v>
      </c>
      <c r="P92" s="164"/>
      <c r="Q92" s="164"/>
      <c r="R92" s="164"/>
      <c r="S92" s="164"/>
      <c r="T92" s="2"/>
    </row>
    <row r="93" spans="2:20" x14ac:dyDescent="0.35">
      <c r="B93" s="164"/>
      <c r="C93" s="164"/>
      <c r="D93" s="164"/>
      <c r="E93" s="163" t="s">
        <v>2706</v>
      </c>
      <c r="F93" s="163" t="s">
        <v>505</v>
      </c>
      <c r="G93" s="164"/>
      <c r="H93" s="164"/>
      <c r="I93" s="164" t="str">
        <f t="shared" si="4"/>
        <v>Door-Repair</v>
      </c>
      <c r="J93" s="164"/>
      <c r="K93" s="393" t="s">
        <v>2918</v>
      </c>
      <c r="L93" s="2"/>
      <c r="M93" s="2"/>
      <c r="N93" s="394"/>
      <c r="O93" s="395" t="s">
        <v>2918</v>
      </c>
      <c r="P93" s="164"/>
      <c r="Q93" s="164"/>
      <c r="R93" s="164"/>
      <c r="S93" s="164"/>
      <c r="T93" s="2"/>
    </row>
    <row r="94" spans="2:20" x14ac:dyDescent="0.35">
      <c r="B94" s="164"/>
      <c r="C94" s="164"/>
      <c r="D94" s="164"/>
      <c r="E94" s="163" t="s">
        <v>2706</v>
      </c>
      <c r="F94" s="163" t="s">
        <v>2732</v>
      </c>
      <c r="G94" s="164"/>
      <c r="H94" s="164"/>
      <c r="I94" s="164" t="str">
        <f t="shared" si="4"/>
        <v>Door-New (replace)</v>
      </c>
      <c r="J94" s="164"/>
      <c r="K94" s="393" t="str">
        <f>IF(F$35&gt;40,"Match existing, or better",IF(F$37="Yes","2.12  /  0.373","Match existing, or better"))</f>
        <v>Match existing, or better</v>
      </c>
      <c r="L94" s="2"/>
      <c r="M94" s="2"/>
      <c r="N94" s="394"/>
      <c r="O94" s="395" t="s">
        <v>2933</v>
      </c>
      <c r="P94" s="164"/>
      <c r="Q94" s="164"/>
      <c r="R94" s="164"/>
      <c r="S94" s="164"/>
      <c r="T94" s="2"/>
    </row>
    <row r="95" spans="2:20" x14ac:dyDescent="0.35">
      <c r="B95" s="164"/>
      <c r="C95" s="164"/>
      <c r="D95" s="164"/>
      <c r="E95" s="163" t="s">
        <v>2706</v>
      </c>
      <c r="F95" s="163" t="s">
        <v>2733</v>
      </c>
      <c r="G95" s="164"/>
      <c r="H95" s="164"/>
      <c r="I95" s="164" t="str">
        <f t="shared" si="4"/>
        <v>Door-New (add)</v>
      </c>
      <c r="J95" s="164"/>
      <c r="K95" s="393" t="str">
        <f>IF(F$35&gt;40,"Trade-off","2.12  /  0.373")</f>
        <v>2.12  /  0.373</v>
      </c>
      <c r="L95" s="2"/>
      <c r="M95" s="2"/>
      <c r="N95" s="394"/>
      <c r="O95" s="395" t="s">
        <v>2933</v>
      </c>
      <c r="P95" s="164"/>
      <c r="Q95" s="164"/>
      <c r="R95" s="164"/>
      <c r="S95" s="164"/>
      <c r="T95" s="2"/>
    </row>
    <row r="96" spans="2:20" x14ac:dyDescent="0.35">
      <c r="B96" s="164"/>
      <c r="C96" s="164"/>
      <c r="D96" s="164"/>
      <c r="E96" s="163" t="s">
        <v>2750</v>
      </c>
      <c r="F96" s="163" t="s">
        <v>505</v>
      </c>
      <c r="G96" s="164"/>
      <c r="H96" s="164"/>
      <c r="I96" s="164" t="str">
        <f t="shared" si="4"/>
        <v>Skylight-Repair</v>
      </c>
      <c r="J96" s="164"/>
      <c r="K96" s="393" t="s">
        <v>2918</v>
      </c>
      <c r="L96" s="2"/>
      <c r="M96" s="2"/>
      <c r="N96" s="2"/>
      <c r="O96" s="2"/>
      <c r="P96" s="164"/>
      <c r="Q96" s="164"/>
      <c r="R96" s="164"/>
      <c r="S96" s="164"/>
      <c r="T96" s="2"/>
    </row>
    <row r="97" spans="2:20" x14ac:dyDescent="0.35">
      <c r="B97" s="164"/>
      <c r="C97" s="164"/>
      <c r="D97" s="164"/>
      <c r="E97" s="163" t="s">
        <v>2750</v>
      </c>
      <c r="F97" s="163" t="s">
        <v>2732</v>
      </c>
      <c r="G97" s="164"/>
      <c r="H97" s="164"/>
      <c r="I97" s="164" t="str">
        <f t="shared" si="4"/>
        <v>Skylight-New (replace)</v>
      </c>
      <c r="J97" s="164"/>
      <c r="K97" s="393" t="str">
        <f>IF(F$41&lt;2,"Match existing, or better","2.69  /  0.473")</f>
        <v>Match existing, or better</v>
      </c>
      <c r="L97" s="2"/>
      <c r="M97" s="2"/>
      <c r="N97" s="2"/>
      <c r="O97" s="2"/>
      <c r="P97" s="164"/>
      <c r="Q97" s="164"/>
      <c r="R97" s="164"/>
      <c r="S97" s="164"/>
      <c r="T97" s="2"/>
    </row>
    <row r="98" spans="2:20" x14ac:dyDescent="0.35">
      <c r="B98" s="164"/>
      <c r="C98" s="164"/>
      <c r="D98" s="164"/>
      <c r="E98" s="163" t="s">
        <v>2750</v>
      </c>
      <c r="F98" s="163" t="s">
        <v>2733</v>
      </c>
      <c r="G98" s="164"/>
      <c r="H98" s="164"/>
      <c r="I98" s="164" t="str">
        <f t="shared" si="4"/>
        <v>Skylight-New (add)</v>
      </c>
      <c r="J98" s="164"/>
      <c r="K98" s="393" t="str">
        <f>IF(F$41&gt;2,"Trade-off","2.69  /  0.473")</f>
        <v>2.69  /  0.473</v>
      </c>
      <c r="L98" s="2"/>
      <c r="M98" s="2"/>
      <c r="N98" s="2"/>
      <c r="O98" s="2"/>
      <c r="P98" s="164"/>
      <c r="Q98" s="164"/>
      <c r="R98" s="164"/>
      <c r="S98" s="164"/>
      <c r="T98" s="2"/>
    </row>
    <row r="99" spans="2:20" x14ac:dyDescent="0.35">
      <c r="B99" s="164"/>
      <c r="C99" s="164"/>
      <c r="D99" s="164"/>
      <c r="E99" s="164"/>
      <c r="F99" s="164"/>
      <c r="G99" s="164"/>
      <c r="H99" s="164"/>
      <c r="I99" s="164"/>
      <c r="J99" s="164"/>
      <c r="K99" s="164"/>
      <c r="L99" s="164"/>
      <c r="M99" s="164"/>
      <c r="N99" s="164"/>
      <c r="O99" s="164"/>
      <c r="P99" s="164"/>
      <c r="Q99" s="164"/>
      <c r="R99" s="164"/>
      <c r="S99" s="164"/>
      <c r="T99" s="2"/>
    </row>
    <row r="100" spans="2:20" x14ac:dyDescent="0.35">
      <c r="B100" s="164"/>
      <c r="C100" s="164"/>
      <c r="D100" s="164"/>
      <c r="E100" s="164"/>
      <c r="F100" s="164"/>
      <c r="G100" s="164"/>
      <c r="H100" s="164"/>
      <c r="I100" s="164"/>
      <c r="J100" s="164"/>
      <c r="K100" s="164"/>
      <c r="L100" s="164"/>
      <c r="M100" s="164"/>
      <c r="N100" s="164"/>
      <c r="O100" s="164"/>
      <c r="P100" s="164"/>
      <c r="Q100" s="164"/>
      <c r="R100" s="164"/>
      <c r="S100" s="164"/>
      <c r="T100" s="2"/>
    </row>
    <row r="101" spans="2:20" x14ac:dyDescent="0.35">
      <c r="B101" s="164"/>
      <c r="C101" s="164"/>
      <c r="D101" s="164"/>
      <c r="E101" s="164"/>
      <c r="F101" s="164"/>
      <c r="G101" s="164"/>
      <c r="H101" s="164"/>
      <c r="I101" s="164"/>
      <c r="J101" s="164"/>
      <c r="K101" s="164"/>
      <c r="L101" s="164"/>
      <c r="M101" s="164"/>
      <c r="N101" s="164"/>
      <c r="O101" s="164"/>
      <c r="P101" s="164"/>
      <c r="Q101" s="164"/>
      <c r="R101" s="164"/>
      <c r="S101" s="164"/>
      <c r="T101" s="2"/>
    </row>
    <row r="102" spans="2:20" x14ac:dyDescent="0.35">
      <c r="B102" s="164"/>
      <c r="C102" s="164"/>
      <c r="D102" s="164"/>
      <c r="E102" s="164"/>
      <c r="F102" s="164"/>
      <c r="G102" s="164"/>
      <c r="H102" s="164"/>
      <c r="I102" s="164"/>
      <c r="J102" s="164"/>
      <c r="K102" s="164"/>
      <c r="L102" s="164"/>
      <c r="M102" s="164"/>
      <c r="N102" s="164"/>
      <c r="O102" s="164"/>
      <c r="P102" s="164"/>
      <c r="Q102" s="164"/>
      <c r="R102" s="164"/>
      <c r="S102" s="164"/>
      <c r="T102" s="2"/>
    </row>
    <row r="103" spans="2:20" x14ac:dyDescent="0.35">
      <c r="B103" s="164"/>
      <c r="C103" s="164"/>
      <c r="D103" s="164"/>
      <c r="E103" s="164"/>
      <c r="F103" s="164"/>
      <c r="G103" s="164"/>
      <c r="H103" s="164"/>
      <c r="I103" s="164"/>
      <c r="J103" s="164"/>
      <c r="K103" s="164"/>
      <c r="L103" s="164"/>
      <c r="M103" s="164"/>
      <c r="N103" s="164"/>
      <c r="O103" s="164"/>
      <c r="P103" s="164"/>
      <c r="Q103" s="164"/>
      <c r="R103" s="164"/>
      <c r="S103" s="164"/>
      <c r="T103" s="2"/>
    </row>
    <row r="104" spans="2:20" x14ac:dyDescent="0.35">
      <c r="B104" s="164"/>
      <c r="C104" s="164"/>
      <c r="D104" s="160" t="s">
        <v>2919</v>
      </c>
      <c r="E104" s="160"/>
      <c r="F104" s="164"/>
      <c r="G104" s="160"/>
      <c r="H104" s="160"/>
      <c r="I104" s="160"/>
      <c r="J104" s="160"/>
      <c r="K104" s="160"/>
      <c r="L104" s="164"/>
      <c r="M104" s="164"/>
      <c r="N104" s="164"/>
      <c r="O104" s="164"/>
      <c r="P104" s="164"/>
      <c r="Q104" s="164"/>
      <c r="R104" s="164"/>
      <c r="S104" s="164"/>
      <c r="T104" s="2"/>
    </row>
    <row r="105" spans="2:20" x14ac:dyDescent="0.35">
      <c r="B105" s="164"/>
      <c r="C105" s="164"/>
      <c r="D105" s="164"/>
      <c r="E105" s="164"/>
      <c r="F105" s="164"/>
      <c r="G105" s="164"/>
      <c r="H105" s="164"/>
      <c r="I105" s="164"/>
      <c r="J105" s="164"/>
      <c r="K105" s="164"/>
      <c r="L105" s="164"/>
      <c r="M105" s="164"/>
      <c r="N105" s="164"/>
      <c r="O105" s="164"/>
      <c r="P105" s="164"/>
      <c r="Q105" s="164"/>
      <c r="R105" s="164"/>
      <c r="S105" s="164"/>
      <c r="T105" s="2"/>
    </row>
    <row r="106" spans="2:20" x14ac:dyDescent="0.35">
      <c r="B106" s="164"/>
      <c r="C106" s="164"/>
      <c r="D106" s="164"/>
      <c r="E106" s="164"/>
      <c r="F106" s="164"/>
      <c r="G106" s="164"/>
      <c r="H106" s="164"/>
      <c r="I106" s="163" t="s">
        <v>2707</v>
      </c>
      <c r="J106" s="163" t="s">
        <v>505</v>
      </c>
      <c r="K106" s="284" t="s">
        <v>2918</v>
      </c>
      <c r="L106" s="285"/>
      <c r="M106" s="285"/>
      <c r="N106" s="285"/>
      <c r="O106" s="284" t="s">
        <v>2918</v>
      </c>
      <c r="P106" s="164"/>
      <c r="Q106" s="164"/>
      <c r="R106" s="164"/>
      <c r="S106" s="164"/>
      <c r="T106" s="2"/>
    </row>
    <row r="107" spans="2:20" x14ac:dyDescent="0.35">
      <c r="B107" s="164"/>
      <c r="C107" s="164"/>
      <c r="D107" s="164"/>
      <c r="E107" s="164"/>
      <c r="F107" s="164"/>
      <c r="G107" s="164"/>
      <c r="H107" s="164"/>
      <c r="I107" s="163"/>
      <c r="J107" s="163" t="s">
        <v>2732</v>
      </c>
      <c r="K107" s="284" t="s">
        <v>2918</v>
      </c>
      <c r="L107" s="285"/>
      <c r="M107" s="285"/>
      <c r="N107" s="285"/>
      <c r="O107" s="284" t="s">
        <v>2918</v>
      </c>
      <c r="P107" s="164"/>
      <c r="Q107" s="164"/>
      <c r="R107" s="164"/>
      <c r="S107" s="164"/>
      <c r="T107" s="2"/>
    </row>
    <row r="108" spans="2:20" x14ac:dyDescent="0.35">
      <c r="B108" s="164"/>
      <c r="C108" s="164"/>
      <c r="D108" s="164"/>
      <c r="E108" s="164"/>
      <c r="F108" s="164"/>
      <c r="G108" s="164"/>
      <c r="H108" s="164"/>
      <c r="I108" s="163"/>
      <c r="J108" s="163" t="s">
        <v>2733</v>
      </c>
      <c r="K108" s="284" t="s">
        <v>2920</v>
      </c>
      <c r="L108" s="285"/>
      <c r="M108" s="285"/>
      <c r="N108" s="285"/>
      <c r="O108" s="284" t="s">
        <v>2920</v>
      </c>
      <c r="P108" s="164"/>
      <c r="Q108" s="164"/>
      <c r="R108" s="164"/>
      <c r="S108" s="164"/>
      <c r="T108" s="2"/>
    </row>
    <row r="109" spans="2:20" x14ac:dyDescent="0.35">
      <c r="B109" s="164"/>
      <c r="C109" s="164"/>
      <c r="D109" s="164"/>
      <c r="E109" s="164"/>
      <c r="F109" s="164"/>
      <c r="G109" s="164"/>
      <c r="H109" s="164"/>
      <c r="I109" s="163" t="s">
        <v>2706</v>
      </c>
      <c r="J109" s="163" t="s">
        <v>505</v>
      </c>
      <c r="K109" s="284" t="s">
        <v>2918</v>
      </c>
      <c r="L109" s="285"/>
      <c r="M109" s="285"/>
      <c r="N109" s="285"/>
      <c r="O109" s="284" t="s">
        <v>2918</v>
      </c>
      <c r="P109" s="164"/>
      <c r="Q109" s="164"/>
      <c r="R109" s="164"/>
      <c r="S109" s="164"/>
      <c r="T109" s="2"/>
    </row>
    <row r="110" spans="2:20" x14ac:dyDescent="0.35">
      <c r="B110" s="164"/>
      <c r="C110" s="164"/>
      <c r="D110" s="164"/>
      <c r="E110" s="164"/>
      <c r="F110" s="164"/>
      <c r="G110" s="164"/>
      <c r="H110" s="164"/>
      <c r="I110" s="163"/>
      <c r="J110" s="163" t="s">
        <v>2732</v>
      </c>
      <c r="K110" s="284" t="s">
        <v>2918</v>
      </c>
      <c r="L110" s="285"/>
      <c r="M110" s="285"/>
      <c r="N110" s="285"/>
      <c r="O110" s="284" t="s">
        <v>2918</v>
      </c>
      <c r="P110" s="164"/>
      <c r="Q110" s="164"/>
      <c r="R110" s="164"/>
      <c r="S110" s="164"/>
      <c r="T110" s="2"/>
    </row>
    <row r="111" spans="2:20" x14ac:dyDescent="0.35">
      <c r="B111" s="164"/>
      <c r="C111" s="164"/>
      <c r="D111" s="164"/>
      <c r="E111" s="164"/>
      <c r="F111" s="164"/>
      <c r="G111" s="164"/>
      <c r="H111" s="164"/>
      <c r="I111" s="163"/>
      <c r="J111" s="163" t="s">
        <v>2733</v>
      </c>
      <c r="K111" s="284" t="s">
        <v>2920</v>
      </c>
      <c r="L111" s="285"/>
      <c r="M111" s="285"/>
      <c r="N111" s="285"/>
      <c r="O111" s="284" t="s">
        <v>2920</v>
      </c>
      <c r="P111" s="164"/>
      <c r="Q111" s="164"/>
      <c r="R111" s="164"/>
      <c r="S111" s="164"/>
      <c r="T111" s="2"/>
    </row>
    <row r="112" spans="2:20" x14ac:dyDescent="0.35">
      <c r="B112" s="164"/>
      <c r="C112" s="164"/>
      <c r="D112" s="164"/>
      <c r="E112" s="164"/>
      <c r="F112" s="164"/>
      <c r="G112" s="164"/>
      <c r="H112" s="164"/>
      <c r="I112" s="164"/>
      <c r="J112" s="164"/>
      <c r="K112" s="164"/>
      <c r="L112" s="164"/>
      <c r="M112" s="164"/>
      <c r="N112" s="164"/>
      <c r="O112" s="164"/>
      <c r="P112" s="164"/>
      <c r="Q112" s="164"/>
      <c r="R112" s="164"/>
      <c r="S112" s="164"/>
      <c r="T112" s="2"/>
    </row>
    <row r="113" spans="2:20" x14ac:dyDescent="0.35">
      <c r="B113" s="164"/>
      <c r="C113" s="164"/>
      <c r="D113" s="164"/>
      <c r="E113" s="164"/>
      <c r="F113" s="164"/>
      <c r="G113" s="164"/>
      <c r="H113" s="164"/>
      <c r="I113" s="164"/>
      <c r="J113" s="164"/>
      <c r="K113" s="164"/>
      <c r="L113" s="164"/>
      <c r="M113" s="164"/>
      <c r="N113" s="164"/>
      <c r="O113" s="164"/>
      <c r="P113" s="164"/>
      <c r="Q113" s="164"/>
      <c r="R113" s="164"/>
      <c r="S113" s="164"/>
      <c r="T113" s="2"/>
    </row>
    <row r="114" spans="2:20" x14ac:dyDescent="0.35">
      <c r="B114" s="164"/>
      <c r="C114" s="164"/>
      <c r="D114" s="164"/>
      <c r="E114" s="164"/>
      <c r="F114" s="164"/>
      <c r="G114" s="164"/>
      <c r="H114" s="164"/>
      <c r="I114" s="164"/>
      <c r="J114" s="164"/>
      <c r="K114" s="164"/>
      <c r="L114" s="164"/>
      <c r="M114" s="164"/>
      <c r="N114" s="164"/>
      <c r="O114" s="164"/>
      <c r="P114" s="164"/>
      <c r="Q114" s="164"/>
      <c r="R114" s="164"/>
      <c r="S114" s="164"/>
      <c r="T114" s="2"/>
    </row>
    <row r="115" spans="2:20" x14ac:dyDescent="0.35">
      <c r="B115" s="164"/>
      <c r="C115" s="164"/>
      <c r="D115" s="160" t="s">
        <v>2750</v>
      </c>
      <c r="E115" s="160"/>
      <c r="F115" s="164"/>
      <c r="G115" s="160"/>
      <c r="H115" s="160"/>
      <c r="I115" s="160"/>
      <c r="J115" s="160"/>
      <c r="K115" s="160" t="s">
        <v>2921</v>
      </c>
      <c r="L115" s="160"/>
      <c r="M115" s="164"/>
      <c r="N115" s="160" t="s">
        <v>2922</v>
      </c>
      <c r="O115" s="164"/>
      <c r="P115" s="164"/>
      <c r="Q115" s="164"/>
      <c r="R115" s="160" t="s">
        <v>2934</v>
      </c>
      <c r="S115" s="164"/>
      <c r="T115" s="2"/>
    </row>
    <row r="116" spans="2:20" x14ac:dyDescent="0.35">
      <c r="B116" s="164"/>
      <c r="C116" s="164"/>
      <c r="D116" s="164"/>
      <c r="E116" s="164"/>
      <c r="F116" s="164"/>
      <c r="G116" s="164"/>
      <c r="H116" s="164"/>
      <c r="I116" s="164"/>
      <c r="J116" s="164"/>
      <c r="K116" s="164"/>
      <c r="L116" s="164"/>
      <c r="M116" s="164"/>
      <c r="N116" s="164"/>
      <c r="O116" s="164"/>
      <c r="P116" s="164"/>
      <c r="Q116" s="164"/>
      <c r="R116" s="164"/>
      <c r="S116" s="164"/>
      <c r="T116" s="2"/>
    </row>
    <row r="117" spans="2:20" x14ac:dyDescent="0.35">
      <c r="B117" s="164"/>
      <c r="C117" s="164"/>
      <c r="D117" s="164"/>
      <c r="E117" s="163" t="s">
        <v>2750</v>
      </c>
      <c r="F117" s="163" t="s">
        <v>505</v>
      </c>
      <c r="G117" s="164"/>
      <c r="H117" s="164"/>
      <c r="I117" s="164" t="str">
        <f t="shared" ref="I117:I119" si="5">E117&amp;"-"&amp;F117</f>
        <v>Skylight-Repair</v>
      </c>
      <c r="J117" s="164"/>
      <c r="K117" s="393" t="s">
        <v>2918</v>
      </c>
      <c r="L117" s="2"/>
      <c r="M117" s="2"/>
      <c r="N117" s="2"/>
      <c r="O117" s="395" t="s">
        <v>2918</v>
      </c>
      <c r="P117" s="164"/>
      <c r="Q117" s="164"/>
      <c r="R117" s="284" t="s">
        <v>2918</v>
      </c>
      <c r="S117" s="164"/>
      <c r="T117" s="2"/>
    </row>
    <row r="118" spans="2:20" x14ac:dyDescent="0.35">
      <c r="B118" s="164"/>
      <c r="C118" s="164"/>
      <c r="D118" s="164"/>
      <c r="E118" s="163" t="s">
        <v>2750</v>
      </c>
      <c r="F118" s="163" t="s">
        <v>2732</v>
      </c>
      <c r="G118" s="164"/>
      <c r="H118" s="164"/>
      <c r="I118" s="164" t="str">
        <f t="shared" si="5"/>
        <v>Skylight-New (replace)</v>
      </c>
      <c r="J118" s="164"/>
      <c r="K118" s="393" t="str">
        <f>IF(OR(F$41&lt;2,F$41=2)=TRUE,"Match existing, or better","2.69  /  0.473")</f>
        <v>Match existing, or better</v>
      </c>
      <c r="L118" s="2"/>
      <c r="M118" s="2"/>
      <c r="N118" s="2"/>
      <c r="O118" s="395" t="s">
        <v>2935</v>
      </c>
      <c r="P118" s="164"/>
      <c r="Q118" s="164"/>
      <c r="R118" s="395" t="s">
        <v>2935</v>
      </c>
      <c r="S118" s="164"/>
      <c r="T118" s="2"/>
    </row>
    <row r="119" spans="2:20" x14ac:dyDescent="0.35">
      <c r="B119" s="164"/>
      <c r="C119" s="164"/>
      <c r="D119" s="164"/>
      <c r="E119" s="163" t="s">
        <v>2750</v>
      </c>
      <c r="F119" s="163" t="s">
        <v>2733</v>
      </c>
      <c r="G119" s="164"/>
      <c r="H119" s="164"/>
      <c r="I119" s="164" t="str">
        <f t="shared" si="5"/>
        <v>Skylight-New (add)</v>
      </c>
      <c r="J119" s="164"/>
      <c r="K119" s="393" t="str">
        <f>IF(F$41&gt;2,"Trade-off","2.69  /  0.473")</f>
        <v>2.69  /  0.473</v>
      </c>
      <c r="L119" s="2"/>
      <c r="M119" s="2"/>
      <c r="N119" s="2"/>
      <c r="O119" s="395" t="s">
        <v>2935</v>
      </c>
      <c r="P119" s="164"/>
      <c r="Q119" s="164"/>
      <c r="R119" s="284" t="s">
        <v>2920</v>
      </c>
      <c r="S119" s="164"/>
      <c r="T119" s="2"/>
    </row>
    <row r="120" spans="2:20" x14ac:dyDescent="0.35">
      <c r="B120" s="164"/>
      <c r="C120" s="164"/>
      <c r="D120" s="164"/>
      <c r="E120" s="164"/>
      <c r="F120" s="164"/>
      <c r="G120" s="164"/>
      <c r="H120" s="164"/>
      <c r="I120" s="164"/>
      <c r="J120" s="164"/>
      <c r="K120" s="165"/>
      <c r="L120" s="164"/>
      <c r="M120" s="164"/>
      <c r="N120" s="164"/>
      <c r="O120" s="164"/>
      <c r="P120" s="164"/>
      <c r="Q120" s="164"/>
      <c r="R120" s="164"/>
      <c r="S120" s="164"/>
      <c r="T120" s="2"/>
    </row>
    <row r="121" spans="2:20" x14ac:dyDescent="0.35">
      <c r="B121" s="164"/>
      <c r="C121" s="164"/>
      <c r="D121" s="164"/>
      <c r="E121" s="164"/>
      <c r="F121" s="164"/>
      <c r="G121" s="164"/>
      <c r="H121" s="164"/>
      <c r="I121" s="164"/>
      <c r="J121" s="164"/>
      <c r="K121" s="164"/>
      <c r="L121" s="164"/>
      <c r="M121" s="164"/>
      <c r="N121" s="164"/>
      <c r="O121" s="164"/>
      <c r="P121" s="164"/>
      <c r="Q121" s="164"/>
      <c r="R121" s="164"/>
      <c r="S121" s="164"/>
      <c r="T121" s="2"/>
    </row>
    <row r="122" spans="2:20" x14ac:dyDescent="0.35">
      <c r="B122" s="164"/>
      <c r="C122" s="164"/>
      <c r="D122" s="164"/>
      <c r="E122" s="164"/>
      <c r="F122" s="164"/>
      <c r="G122" s="164"/>
      <c r="H122" s="164"/>
      <c r="I122" s="164"/>
      <c r="J122" s="164"/>
      <c r="K122" s="164"/>
      <c r="L122" s="164"/>
      <c r="M122" s="164"/>
      <c r="N122" s="164"/>
      <c r="O122" s="164"/>
      <c r="P122" s="164"/>
      <c r="Q122" s="164"/>
      <c r="R122" s="164"/>
      <c r="S122" s="164"/>
    </row>
  </sheetData>
  <sheetProtection algorithmName="SHA-512" hashValue="UyQjprIuYK1FyV9e/bgTHAkkWtRWDuyK2Rv3Azg8Pema75v4R56TX7ytsT8mm2Qn9NQvUo2kb0cyiXCm0SuPtA==" saltValue="vECxLSS3MFALRU//P8go8g==" spinCount="100000" sheet="1" objects="1" scenarios="1"/>
  <mergeCells count="140">
    <mergeCell ref="F57:H57"/>
    <mergeCell ref="F30:H30"/>
    <mergeCell ref="K29:L29"/>
    <mergeCell ref="K47:L47"/>
    <mergeCell ref="K48:L48"/>
    <mergeCell ref="K49:L49"/>
    <mergeCell ref="K50:L50"/>
    <mergeCell ref="K51:L51"/>
    <mergeCell ref="C37:E37"/>
    <mergeCell ref="F51:H51"/>
    <mergeCell ref="C41:E41"/>
    <mergeCell ref="B47:C47"/>
    <mergeCell ref="B48:C48"/>
    <mergeCell ref="B49:C49"/>
    <mergeCell ref="B50:C50"/>
    <mergeCell ref="F29:H29"/>
    <mergeCell ref="F31:H31"/>
    <mergeCell ref="F45:H45"/>
    <mergeCell ref="G40:K41"/>
    <mergeCell ref="F47:H47"/>
    <mergeCell ref="F48:H48"/>
    <mergeCell ref="F49:H49"/>
    <mergeCell ref="F50:H50"/>
    <mergeCell ref="G37:K38"/>
    <mergeCell ref="K15:L15"/>
    <mergeCell ref="K16:L16"/>
    <mergeCell ref="K17:L17"/>
    <mergeCell ref="K18:L18"/>
    <mergeCell ref="F15:H15"/>
    <mergeCell ref="F16:H16"/>
    <mergeCell ref="F17:H17"/>
    <mergeCell ref="F18:H18"/>
    <mergeCell ref="B1:C1"/>
    <mergeCell ref="B2:C2"/>
    <mergeCell ref="F3:I3"/>
    <mergeCell ref="F4:I4"/>
    <mergeCell ref="K3:L4"/>
    <mergeCell ref="F14:H14"/>
    <mergeCell ref="B14:C14"/>
    <mergeCell ref="D6:F6"/>
    <mergeCell ref="D7:F7"/>
    <mergeCell ref="B18:C18"/>
    <mergeCell ref="D1:L1"/>
    <mergeCell ref="D2:L2"/>
    <mergeCell ref="K56:L56"/>
    <mergeCell ref="B43:C44"/>
    <mergeCell ref="F27:H27"/>
    <mergeCell ref="F28:H28"/>
    <mergeCell ref="B9:L9"/>
    <mergeCell ref="B6:C6"/>
    <mergeCell ref="B7:C7"/>
    <mergeCell ref="K6:L6"/>
    <mergeCell ref="K7:L7"/>
    <mergeCell ref="D10:D11"/>
    <mergeCell ref="B15:C15"/>
    <mergeCell ref="B16:C16"/>
    <mergeCell ref="B17:C17"/>
    <mergeCell ref="E10:E11"/>
    <mergeCell ref="I10:L10"/>
    <mergeCell ref="F10:H11"/>
    <mergeCell ref="F12:H12"/>
    <mergeCell ref="F13:H13"/>
    <mergeCell ref="H6:I6"/>
    <mergeCell ref="H7:I7"/>
    <mergeCell ref="F19:H19"/>
    <mergeCell ref="B10:C11"/>
    <mergeCell ref="B12:C12"/>
    <mergeCell ref="B13:C13"/>
    <mergeCell ref="B19:C19"/>
    <mergeCell ref="B58:C58"/>
    <mergeCell ref="B59:C59"/>
    <mergeCell ref="K44:L44"/>
    <mergeCell ref="K45:L45"/>
    <mergeCell ref="K46:L46"/>
    <mergeCell ref="K52:L52"/>
    <mergeCell ref="B52:C52"/>
    <mergeCell ref="F56:H56"/>
    <mergeCell ref="F58:H58"/>
    <mergeCell ref="B56:C56"/>
    <mergeCell ref="B53:C53"/>
    <mergeCell ref="B54:C54"/>
    <mergeCell ref="B55:C55"/>
    <mergeCell ref="B51:C51"/>
    <mergeCell ref="K59:L59"/>
    <mergeCell ref="F59:H59"/>
    <mergeCell ref="F52:H52"/>
    <mergeCell ref="F53:H53"/>
    <mergeCell ref="F54:H54"/>
    <mergeCell ref="F55:H55"/>
    <mergeCell ref="K53:L53"/>
    <mergeCell ref="K54:L54"/>
    <mergeCell ref="K55:L55"/>
    <mergeCell ref="F25:H25"/>
    <mergeCell ref="F26:H26"/>
    <mergeCell ref="J70:K70"/>
    <mergeCell ref="F70:G70"/>
    <mergeCell ref="B3:C3"/>
    <mergeCell ref="B4:C4"/>
    <mergeCell ref="J3:J4"/>
    <mergeCell ref="K31:L31"/>
    <mergeCell ref="B29:C29"/>
    <mergeCell ref="B31:C31"/>
    <mergeCell ref="K11:L11"/>
    <mergeCell ref="K12:L12"/>
    <mergeCell ref="K13:L13"/>
    <mergeCell ref="K14:L14"/>
    <mergeCell ref="K25:L25"/>
    <mergeCell ref="K26:L26"/>
    <mergeCell ref="K27:L27"/>
    <mergeCell ref="K28:L28"/>
    <mergeCell ref="K19:L19"/>
    <mergeCell ref="K58:L58"/>
    <mergeCell ref="B25:C25"/>
    <mergeCell ref="B26:C26"/>
    <mergeCell ref="B27:C27"/>
    <mergeCell ref="B28:C28"/>
    <mergeCell ref="B67:P67"/>
    <mergeCell ref="B85:P85"/>
    <mergeCell ref="B30:C30"/>
    <mergeCell ref="B57:C57"/>
    <mergeCell ref="K57:L57"/>
    <mergeCell ref="K30:L30"/>
    <mergeCell ref="F20:H20"/>
    <mergeCell ref="F21:H21"/>
    <mergeCell ref="F22:H22"/>
    <mergeCell ref="F23:H23"/>
    <mergeCell ref="F24:H24"/>
    <mergeCell ref="K20:L20"/>
    <mergeCell ref="K21:L21"/>
    <mergeCell ref="K22:L22"/>
    <mergeCell ref="K23:L23"/>
    <mergeCell ref="K24:L24"/>
    <mergeCell ref="B45:C45"/>
    <mergeCell ref="B46:C46"/>
    <mergeCell ref="F46:H46"/>
    <mergeCell ref="B32:L32"/>
    <mergeCell ref="D43:D44"/>
    <mergeCell ref="E43:E44"/>
    <mergeCell ref="I43:L43"/>
    <mergeCell ref="F43:H44"/>
  </mergeCells>
  <dataValidations count="5">
    <dataValidation type="list" allowBlank="1" showInputMessage="1" showErrorMessage="1" sqref="D12:D31" xr:uid="{00000000-0002-0000-0400-000000000000}">
      <formula1>$J$71:$J$78</formula1>
    </dataValidation>
    <dataValidation type="list" allowBlank="1" showInputMessage="1" showErrorMessage="1" sqref="F12:H31" xr:uid="{00000000-0002-0000-0400-000001000000}">
      <formula1>$F$72:$F$75</formula1>
    </dataValidation>
    <dataValidation type="list" allowBlank="1" showInputMessage="1" showErrorMessage="1" sqref="F34 F36:F37 F40" xr:uid="{00000000-0002-0000-0400-000002000000}">
      <formula1>$D$72:$D$74</formula1>
    </dataValidation>
    <dataValidation type="list" allowBlank="1" showInputMessage="1" showErrorMessage="1" sqref="F45:H59" xr:uid="{00000000-0002-0000-0400-000003000000}">
      <formula1>$F$96:$F$99</formula1>
    </dataValidation>
    <dataValidation type="list" allowBlank="1" showInputMessage="1" showErrorMessage="1" sqref="D45:D59" xr:uid="{00000000-0002-0000-0400-000004000000}">
      <formula1>$C$90:$C$93</formula1>
    </dataValidation>
  </dataValidations>
  <hyperlinks>
    <hyperlink ref="D2:L2" r:id="rId1" display="(See NECB/ZEBP alteration requirements)" xr:uid="{00000000-0004-0000-0400-000000000000}"/>
    <hyperlink ref="C37:E37" r:id="rId2" display="https://vancouver.ca/files/cov/alterations-language-supporting-necb2015-effective-jul-1-2020.pdf" xr:uid="{00000000-0004-0000-0400-000001000000}"/>
  </hyperlinks>
  <printOptions horizontalCentered="1" verticalCentered="1"/>
  <pageMargins left="0.5" right="0.5" top="0.55118110236220497" bottom="0.39370078740157499" header="0.31496062992126" footer="0.31496062992126"/>
  <pageSetup scale="87" orientation="portrait" r:id="rId3"/>
  <ignoredErrors>
    <ignoredError sqref="I36" unlockedFormula="1"/>
  </ignoredErrors>
  <drawing r:id="rId4"/>
  <legacyDrawing r:id="rId5"/>
  <extLst>
    <ext xmlns:x14="http://schemas.microsoft.com/office/spreadsheetml/2009/9/main" uri="{CCE6A557-97BC-4b89-ADB6-D9C93CAAB3DF}">
      <x14:dataValidations xmlns:xm="http://schemas.microsoft.com/office/excel/2006/main" count="1">
        <x14:dataValidation type="list" showInputMessage="1" showErrorMessage="1" xr:uid="{00000000-0002-0000-0400-000005000000}">
          <x14:formula1>
            <xm:f>'Code Tables'!$B$4:$B$12</xm:f>
          </x14:formula1>
          <xm:sqref>H12:H31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79"/>
  <sheetViews>
    <sheetView showGridLines="0" zoomScaleNormal="100" workbookViewId="0">
      <selection activeCell="C12" sqref="C12:E12"/>
    </sheetView>
  </sheetViews>
  <sheetFormatPr defaultColWidth="9.1796875" defaultRowHeight="14.5" x14ac:dyDescent="0.35"/>
  <cols>
    <col min="1" max="1" width="2.54296875" style="1" customWidth="1"/>
    <col min="2" max="2" width="4.54296875" style="1" customWidth="1"/>
    <col min="3" max="3" width="8.54296875" style="2" customWidth="1"/>
    <col min="4" max="4" width="13.54296875" style="1" customWidth="1"/>
    <col min="5" max="5" width="7.54296875" style="2" customWidth="1"/>
    <col min="6" max="6" width="7.7265625" style="1" customWidth="1"/>
    <col min="7" max="7" width="8.7265625" style="2" customWidth="1"/>
    <col min="8" max="8" width="7.7265625" style="2" customWidth="1"/>
    <col min="9" max="9" width="9.7265625" style="2" customWidth="1"/>
    <col min="10" max="10" width="8.7265625" style="2" customWidth="1"/>
    <col min="11" max="11" width="7.7265625" style="2" customWidth="1"/>
    <col min="12" max="13" width="6.7265625" style="2" customWidth="1"/>
    <col min="14" max="14" width="12.7265625" style="1" customWidth="1"/>
    <col min="15" max="15" width="5.1796875" style="1" customWidth="1"/>
    <col min="16" max="16" width="9.1796875" style="1"/>
    <col min="17" max="17" width="10.81640625" style="1" hidden="1" customWidth="1"/>
    <col min="18" max="18" width="11.54296875" style="2" hidden="1" customWidth="1"/>
    <col min="19" max="19" width="10.81640625" style="2" customWidth="1"/>
    <col min="20" max="16384" width="9.1796875" style="1"/>
  </cols>
  <sheetData>
    <row r="1" spans="1:21" s="2" customFormat="1" ht="22" customHeight="1" x14ac:dyDescent="0.35">
      <c r="A1" s="164"/>
      <c r="B1" s="821"/>
      <c r="C1" s="822"/>
      <c r="D1" s="813" t="s">
        <v>2739</v>
      </c>
      <c r="E1" s="814"/>
      <c r="F1" s="814"/>
      <c r="G1" s="814"/>
      <c r="H1" s="814"/>
      <c r="I1" s="814"/>
      <c r="J1" s="814"/>
      <c r="K1" s="814"/>
      <c r="L1" s="814"/>
      <c r="M1" s="814"/>
      <c r="N1" s="815"/>
      <c r="O1" s="197"/>
      <c r="P1" s="143"/>
      <c r="Q1" s="164"/>
      <c r="R1" s="164"/>
      <c r="S1" s="164"/>
      <c r="T1" s="164"/>
      <c r="U1" s="164"/>
    </row>
    <row r="2" spans="1:21" s="2" customFormat="1" ht="13" customHeight="1" x14ac:dyDescent="0.35">
      <c r="A2" s="164"/>
      <c r="B2" s="823"/>
      <c r="C2" s="824"/>
      <c r="D2" s="816" t="s">
        <v>2738</v>
      </c>
      <c r="E2" s="817"/>
      <c r="F2" s="817"/>
      <c r="G2" s="817"/>
      <c r="H2" s="817"/>
      <c r="I2" s="817"/>
      <c r="J2" s="817"/>
      <c r="K2" s="817"/>
      <c r="L2" s="817"/>
      <c r="M2" s="817"/>
      <c r="N2" s="818"/>
      <c r="O2" s="164"/>
      <c r="P2" s="143"/>
      <c r="Q2" s="164"/>
      <c r="R2" s="164"/>
      <c r="S2" s="164"/>
      <c r="T2" s="164"/>
      <c r="U2" s="164"/>
    </row>
    <row r="3" spans="1:21" s="2" customFormat="1" ht="13" customHeight="1" x14ac:dyDescent="0.35">
      <c r="A3" s="164"/>
      <c r="B3" s="740" t="s">
        <v>2714</v>
      </c>
      <c r="C3" s="741"/>
      <c r="D3" s="303">
        <f>IF('Energy Checklist - Alterations'!H3="","",'Energy Checklist - Alterations'!H3)</f>
        <v>37</v>
      </c>
      <c r="E3" s="767">
        <f>IF('Energy Checklist - Alterations'!K3="","",'Energy Checklist - Alterations'!K3)</f>
        <v>2203</v>
      </c>
      <c r="F3" s="767"/>
      <c r="G3" s="811" t="str">
        <f>IF('Energy Checklist - Alterations'!O3="","",'Energy Checklist - Alterations'!O3)</f>
        <v>ABERDEEN STREET</v>
      </c>
      <c r="H3" s="811"/>
      <c r="I3" s="811"/>
      <c r="J3" s="811"/>
      <c r="K3" s="812"/>
      <c r="L3" s="801" t="s">
        <v>2718</v>
      </c>
      <c r="M3" s="802"/>
      <c r="N3" s="827" t="str">
        <f>IF('Energy Checklist - Alterations'!AE3="","",'Energy Checklist - Alterations'!AE3)</f>
        <v/>
      </c>
      <c r="O3" s="164"/>
      <c r="P3" s="164"/>
      <c r="Q3" s="164"/>
      <c r="R3" s="164"/>
      <c r="S3" s="164"/>
      <c r="T3" s="164"/>
      <c r="U3" s="164"/>
    </row>
    <row r="4" spans="1:21" s="2" customFormat="1" ht="13" customHeight="1" x14ac:dyDescent="0.35">
      <c r="A4" s="164"/>
      <c r="B4" s="740" t="s">
        <v>2713</v>
      </c>
      <c r="C4" s="741"/>
      <c r="D4" s="303" t="str">
        <f>IF('Energy Checklist - Alterations'!H4="","",'Energy Checklist - Alterations'!H4)</f>
        <v/>
      </c>
      <c r="E4" s="767" t="str">
        <f>IF('Energy Checklist - Alterations'!K4="","",'Energy Checklist - Alterations'!K4)</f>
        <v/>
      </c>
      <c r="F4" s="767"/>
      <c r="G4" s="811" t="str">
        <f>IF('Energy Checklist - Alterations'!O4="","",'Energy Checklist - Alterations'!O4)</f>
        <v/>
      </c>
      <c r="H4" s="811"/>
      <c r="I4" s="811"/>
      <c r="J4" s="811"/>
      <c r="K4" s="812"/>
      <c r="L4" s="803"/>
      <c r="M4" s="804"/>
      <c r="N4" s="828"/>
      <c r="O4" s="164"/>
      <c r="P4" s="164"/>
      <c r="Q4" s="164"/>
      <c r="R4" s="164"/>
      <c r="S4" s="164"/>
      <c r="T4" s="164"/>
      <c r="U4" s="164"/>
    </row>
    <row r="5" spans="1:21" s="2" customFormat="1" ht="5.25" customHeight="1" x14ac:dyDescent="0.35">
      <c r="A5" s="164"/>
      <c r="B5" s="174"/>
      <c r="C5" s="150"/>
      <c r="D5" s="150"/>
      <c r="E5" s="150"/>
      <c r="F5" s="150"/>
      <c r="G5" s="150"/>
      <c r="H5" s="150"/>
      <c r="I5" s="150"/>
      <c r="J5" s="150"/>
      <c r="K5" s="150"/>
      <c r="L5" s="150"/>
      <c r="M5" s="150"/>
      <c r="N5" s="175"/>
      <c r="O5" s="164"/>
      <c r="P5" s="164"/>
      <c r="Q5" s="164"/>
      <c r="R5" s="164"/>
      <c r="S5" s="164"/>
      <c r="T5" s="164"/>
      <c r="U5" s="164"/>
    </row>
    <row r="6" spans="1:21" s="2" customFormat="1" ht="13" customHeight="1" x14ac:dyDescent="0.35">
      <c r="A6" s="164"/>
      <c r="B6" s="740" t="s">
        <v>2722</v>
      </c>
      <c r="C6" s="741"/>
      <c r="D6" s="794"/>
      <c r="E6" s="794"/>
      <c r="F6" s="794"/>
      <c r="G6" s="794"/>
      <c r="H6" s="177" t="s">
        <v>2719</v>
      </c>
      <c r="I6" s="788"/>
      <c r="J6" s="789"/>
      <c r="K6" s="790"/>
      <c r="L6" s="805" t="s">
        <v>2720</v>
      </c>
      <c r="M6" s="741"/>
      <c r="N6" s="196"/>
      <c r="O6" s="164"/>
      <c r="P6" s="164"/>
      <c r="Q6" s="164"/>
      <c r="R6" s="164"/>
      <c r="S6" s="164"/>
      <c r="T6" s="164"/>
      <c r="U6" s="164"/>
    </row>
    <row r="7" spans="1:21" s="2" customFormat="1" ht="13" customHeight="1" x14ac:dyDescent="0.35">
      <c r="A7" s="164"/>
      <c r="B7" s="740" t="s">
        <v>2721</v>
      </c>
      <c r="C7" s="741"/>
      <c r="D7" s="794"/>
      <c r="E7" s="794"/>
      <c r="F7" s="794"/>
      <c r="G7" s="794"/>
      <c r="H7" s="177" t="s">
        <v>2719</v>
      </c>
      <c r="I7" s="788"/>
      <c r="J7" s="789"/>
      <c r="K7" s="790"/>
      <c r="L7" s="805" t="s">
        <v>2720</v>
      </c>
      <c r="M7" s="741"/>
      <c r="N7" s="196"/>
      <c r="O7" s="164"/>
      <c r="P7" s="164"/>
      <c r="Q7" s="164"/>
      <c r="R7" s="164"/>
      <c r="S7" s="164"/>
      <c r="T7" s="164"/>
      <c r="U7" s="164"/>
    </row>
    <row r="8" spans="1:21" s="2" customFormat="1" ht="5.25" customHeight="1" thickBot="1" x14ac:dyDescent="0.4">
      <c r="A8" s="164"/>
      <c r="B8" s="178"/>
      <c r="C8" s="179"/>
      <c r="D8" s="179"/>
      <c r="E8" s="179"/>
      <c r="F8" s="179"/>
      <c r="G8" s="179"/>
      <c r="H8" s="179"/>
      <c r="I8" s="179"/>
      <c r="J8" s="179"/>
      <c r="K8" s="179"/>
      <c r="L8" s="179"/>
      <c r="M8" s="179"/>
      <c r="N8" s="180"/>
      <c r="O8" s="164"/>
      <c r="P8" s="164"/>
      <c r="Q8" s="164"/>
      <c r="R8" s="164"/>
      <c r="S8" s="164"/>
      <c r="T8" s="164"/>
      <c r="U8" s="164"/>
    </row>
    <row r="9" spans="1:21" ht="20.149999999999999" customHeight="1" x14ac:dyDescent="0.35">
      <c r="A9" s="164"/>
      <c r="B9" s="819" t="s">
        <v>2758</v>
      </c>
      <c r="C9" s="820"/>
      <c r="D9" s="820"/>
      <c r="E9" s="820"/>
      <c r="F9" s="820"/>
      <c r="G9" s="825" t="s">
        <v>2764</v>
      </c>
      <c r="H9" s="829"/>
      <c r="I9" s="829"/>
      <c r="J9" s="826"/>
      <c r="K9" s="825" t="s">
        <v>2757</v>
      </c>
      <c r="L9" s="826"/>
      <c r="M9" s="806" t="s">
        <v>2760</v>
      </c>
      <c r="N9" s="807"/>
      <c r="O9" s="164"/>
      <c r="P9" s="164"/>
      <c r="Q9" s="793" t="s">
        <v>2766</v>
      </c>
      <c r="R9" s="793" t="s">
        <v>2767</v>
      </c>
      <c r="S9" s="164"/>
      <c r="T9" s="164"/>
      <c r="U9" s="164"/>
    </row>
    <row r="10" spans="1:21" s="2" customFormat="1" ht="14.15" customHeight="1" x14ac:dyDescent="0.35">
      <c r="A10" s="164"/>
      <c r="B10" s="786" t="s">
        <v>2755</v>
      </c>
      <c r="C10" s="791" t="s">
        <v>2759</v>
      </c>
      <c r="D10" s="795"/>
      <c r="E10" s="796"/>
      <c r="F10" s="799" t="s">
        <v>2756</v>
      </c>
      <c r="G10" s="793" t="s">
        <v>2708</v>
      </c>
      <c r="H10" s="793" t="s">
        <v>2761</v>
      </c>
      <c r="I10" s="793" t="s">
        <v>2762</v>
      </c>
      <c r="J10" s="793" t="s">
        <v>2765</v>
      </c>
      <c r="K10" s="793" t="s">
        <v>2703</v>
      </c>
      <c r="L10" s="793" t="s">
        <v>2743</v>
      </c>
      <c r="M10" s="791" t="s">
        <v>2763</v>
      </c>
      <c r="N10" s="301" t="str">
        <f>IF(R47&gt;2000,"Replaced LP","Applicable")</f>
        <v>Applicable</v>
      </c>
      <c r="O10" s="164"/>
      <c r="P10" s="164"/>
      <c r="Q10" s="793"/>
      <c r="R10" s="793"/>
      <c r="S10" s="164"/>
      <c r="T10" s="164"/>
      <c r="U10" s="164"/>
    </row>
    <row r="11" spans="1:21" s="2" customFormat="1" ht="14.15" customHeight="1" x14ac:dyDescent="0.35">
      <c r="A11" s="164"/>
      <c r="B11" s="787"/>
      <c r="C11" s="792"/>
      <c r="D11" s="797"/>
      <c r="E11" s="798"/>
      <c r="F11" s="800"/>
      <c r="G11" s="793"/>
      <c r="H11" s="793"/>
      <c r="I11" s="793"/>
      <c r="J11" s="793"/>
      <c r="K11" s="793"/>
      <c r="L11" s="793"/>
      <c r="M11" s="792"/>
      <c r="N11" s="302" t="str">
        <f>IF(R47&gt;2000,R47&amp;" W","Controls")</f>
        <v>Controls</v>
      </c>
      <c r="O11" s="164"/>
      <c r="P11" s="164"/>
      <c r="Q11" s="793"/>
      <c r="R11" s="793"/>
      <c r="S11" s="164"/>
      <c r="T11" s="164"/>
      <c r="U11" s="164"/>
    </row>
    <row r="12" spans="1:21" x14ac:dyDescent="0.35">
      <c r="A12" s="164"/>
      <c r="B12" s="188"/>
      <c r="C12" s="808"/>
      <c r="D12" s="809"/>
      <c r="E12" s="810"/>
      <c r="F12" s="189"/>
      <c r="G12" s="189"/>
      <c r="H12" s="190"/>
      <c r="I12" s="189"/>
      <c r="J12" s="288">
        <f>G12+H12-I12</f>
        <v>0</v>
      </c>
      <c r="K12" s="289" t="str">
        <f>IF(F12=0,"",J12/F12)</f>
        <v/>
      </c>
      <c r="L12" s="290" t="str">
        <f>IF(C12="","",VLOOKUP(C12,'Code Tables'!I$60:J$160,2,FALSE)/10.764)</f>
        <v/>
      </c>
      <c r="M12" s="291" t="str">
        <f>IF(K12="","",IF(I12&gt;G12,"Fail",IF(K12&gt;L12,IF(H12&gt;IF(K12&gt;L12,I12/2,""),"Fail","Pass"),"N/A")))</f>
        <v/>
      </c>
      <c r="N12" s="292" t="str">
        <f>IF(K12="","",IF(R$47&gt;2000,"Part 4","4.2.2.1.(20)"))</f>
        <v/>
      </c>
      <c r="O12" s="164"/>
      <c r="P12" s="164"/>
      <c r="Q12" s="198" t="str">
        <f>IF(L12="","",F12*L12)</f>
        <v/>
      </c>
      <c r="R12" s="198">
        <f>MIN(H12:I12)</f>
        <v>0</v>
      </c>
      <c r="S12" s="199"/>
      <c r="T12" s="164"/>
      <c r="U12" s="202"/>
    </row>
    <row r="13" spans="1:21" x14ac:dyDescent="0.35">
      <c r="A13" s="164"/>
      <c r="B13" s="188"/>
      <c r="C13" s="808"/>
      <c r="D13" s="809"/>
      <c r="E13" s="810"/>
      <c r="F13" s="189"/>
      <c r="G13" s="189"/>
      <c r="H13" s="190"/>
      <c r="I13" s="189"/>
      <c r="J13" s="288">
        <f t="shared" ref="J13:J46" si="0">G13+H13-I13</f>
        <v>0</v>
      </c>
      <c r="K13" s="289" t="str">
        <f t="shared" ref="K13:K46" si="1">IF(F13=0,"",J13/F13)</f>
        <v/>
      </c>
      <c r="L13" s="290" t="str">
        <f>IF(C13="","",VLOOKUP(C13,'Code Tables'!I$60:J$160,2,FALSE)/10.764)</f>
        <v/>
      </c>
      <c r="M13" s="291" t="str">
        <f t="shared" ref="M13:M46" si="2">IF(K13="","",IF(I13&gt;G13,"Fail",IF(K13&gt;L13,IF(H13&gt;IF(K13&gt;L13,I13/2,""),"Fail","Pass"),"N/A")))</f>
        <v/>
      </c>
      <c r="N13" s="293" t="str">
        <f t="shared" ref="N13:N46" si="3">IF(K13="","",IF(R$47&gt;2000,"Part 4","4.2.2.1.(20)"))</f>
        <v/>
      </c>
      <c r="O13" s="164"/>
      <c r="P13" s="164"/>
      <c r="Q13" s="198" t="str">
        <f t="shared" ref="Q13:Q46" si="4">IF(L13="","",F13*L13)</f>
        <v/>
      </c>
      <c r="R13" s="198">
        <f t="shared" ref="R13:R46" si="5">MIN(H13:I13)</f>
        <v>0</v>
      </c>
      <c r="S13" s="200"/>
      <c r="T13" s="164"/>
      <c r="U13" s="164"/>
    </row>
    <row r="14" spans="1:21" x14ac:dyDescent="0.35">
      <c r="A14" s="164"/>
      <c r="B14" s="188"/>
      <c r="C14" s="808"/>
      <c r="D14" s="809"/>
      <c r="E14" s="810"/>
      <c r="F14" s="189"/>
      <c r="G14" s="189"/>
      <c r="H14" s="190"/>
      <c r="I14" s="189"/>
      <c r="J14" s="288">
        <f t="shared" si="0"/>
        <v>0</v>
      </c>
      <c r="K14" s="289" t="str">
        <f t="shared" si="1"/>
        <v/>
      </c>
      <c r="L14" s="290" t="str">
        <f>IF(C14="","",VLOOKUP(C14,'Code Tables'!I$60:J$160,2,FALSE)/10.764)</f>
        <v/>
      </c>
      <c r="M14" s="291" t="str">
        <f t="shared" si="2"/>
        <v/>
      </c>
      <c r="N14" s="293" t="str">
        <f t="shared" si="3"/>
        <v/>
      </c>
      <c r="O14" s="164"/>
      <c r="P14" s="164"/>
      <c r="Q14" s="198" t="str">
        <f t="shared" si="4"/>
        <v/>
      </c>
      <c r="R14" s="198">
        <f t="shared" si="5"/>
        <v>0</v>
      </c>
      <c r="S14" s="200"/>
      <c r="T14" s="164"/>
      <c r="U14" s="164"/>
    </row>
    <row r="15" spans="1:21" s="2" customFormat="1" x14ac:dyDescent="0.35">
      <c r="A15" s="164"/>
      <c r="B15" s="188"/>
      <c r="C15" s="808"/>
      <c r="D15" s="809"/>
      <c r="E15" s="810"/>
      <c r="F15" s="189"/>
      <c r="G15" s="189"/>
      <c r="H15" s="190"/>
      <c r="I15" s="189"/>
      <c r="J15" s="288">
        <f t="shared" si="0"/>
        <v>0</v>
      </c>
      <c r="K15" s="289" t="str">
        <f t="shared" si="1"/>
        <v/>
      </c>
      <c r="L15" s="290" t="str">
        <f>IF(C15="","",VLOOKUP(C15,'Code Tables'!I$60:J$160,2,FALSE)/10.764)</f>
        <v/>
      </c>
      <c r="M15" s="291" t="str">
        <f t="shared" si="2"/>
        <v/>
      </c>
      <c r="N15" s="293" t="str">
        <f t="shared" si="3"/>
        <v/>
      </c>
      <c r="O15" s="164"/>
      <c r="P15" s="164"/>
      <c r="Q15" s="198" t="str">
        <f t="shared" si="4"/>
        <v/>
      </c>
      <c r="R15" s="198">
        <f t="shared" si="5"/>
        <v>0</v>
      </c>
      <c r="S15" s="200"/>
      <c r="T15" s="164"/>
      <c r="U15" s="164"/>
    </row>
    <row r="16" spans="1:21" s="2" customFormat="1" x14ac:dyDescent="0.35">
      <c r="A16" s="164"/>
      <c r="B16" s="188"/>
      <c r="C16" s="808"/>
      <c r="D16" s="809"/>
      <c r="E16" s="810"/>
      <c r="F16" s="189"/>
      <c r="G16" s="189"/>
      <c r="H16" s="190"/>
      <c r="I16" s="189"/>
      <c r="J16" s="288">
        <f t="shared" si="0"/>
        <v>0</v>
      </c>
      <c r="K16" s="289" t="str">
        <f t="shared" si="1"/>
        <v/>
      </c>
      <c r="L16" s="290" t="str">
        <f>IF(C16="","",VLOOKUP(C16,'Code Tables'!I$60:J$160,2,FALSE)/10.764)</f>
        <v/>
      </c>
      <c r="M16" s="291" t="str">
        <f t="shared" si="2"/>
        <v/>
      </c>
      <c r="N16" s="293" t="str">
        <f t="shared" si="3"/>
        <v/>
      </c>
      <c r="O16" s="164"/>
      <c r="P16" s="164"/>
      <c r="Q16" s="198" t="str">
        <f t="shared" si="4"/>
        <v/>
      </c>
      <c r="R16" s="198">
        <f t="shared" si="5"/>
        <v>0</v>
      </c>
      <c r="S16" s="200"/>
      <c r="T16" s="164"/>
      <c r="U16" s="164"/>
    </row>
    <row r="17" spans="1:21" s="2" customFormat="1" x14ac:dyDescent="0.35">
      <c r="A17" s="164"/>
      <c r="B17" s="188"/>
      <c r="C17" s="808"/>
      <c r="D17" s="809"/>
      <c r="E17" s="810"/>
      <c r="F17" s="189"/>
      <c r="G17" s="189"/>
      <c r="H17" s="190"/>
      <c r="I17" s="189"/>
      <c r="J17" s="288">
        <f t="shared" si="0"/>
        <v>0</v>
      </c>
      <c r="K17" s="289" t="str">
        <f t="shared" si="1"/>
        <v/>
      </c>
      <c r="L17" s="290" t="str">
        <f>IF(C17="","",VLOOKUP(C17,'Code Tables'!I$60:J$160,2,FALSE)/10.764)</f>
        <v/>
      </c>
      <c r="M17" s="291" t="str">
        <f t="shared" si="2"/>
        <v/>
      </c>
      <c r="N17" s="293" t="str">
        <f t="shared" si="3"/>
        <v/>
      </c>
      <c r="O17" s="164"/>
      <c r="P17" s="164"/>
      <c r="Q17" s="198" t="str">
        <f t="shared" si="4"/>
        <v/>
      </c>
      <c r="R17" s="198">
        <f t="shared" si="5"/>
        <v>0</v>
      </c>
      <c r="S17" s="200"/>
      <c r="T17" s="164"/>
      <c r="U17" s="164"/>
    </row>
    <row r="18" spans="1:21" s="2" customFormat="1" x14ac:dyDescent="0.35">
      <c r="A18" s="164"/>
      <c r="B18" s="188"/>
      <c r="C18" s="808"/>
      <c r="D18" s="809"/>
      <c r="E18" s="810"/>
      <c r="F18" s="189"/>
      <c r="G18" s="189"/>
      <c r="H18" s="190"/>
      <c r="I18" s="189"/>
      <c r="J18" s="288">
        <f t="shared" si="0"/>
        <v>0</v>
      </c>
      <c r="K18" s="289" t="str">
        <f t="shared" si="1"/>
        <v/>
      </c>
      <c r="L18" s="290" t="str">
        <f>IF(C18="","",VLOOKUP(C18,'Code Tables'!I$60:J$160,2,FALSE)/10.764)</f>
        <v/>
      </c>
      <c r="M18" s="291" t="str">
        <f t="shared" si="2"/>
        <v/>
      </c>
      <c r="N18" s="293" t="str">
        <f t="shared" si="3"/>
        <v/>
      </c>
      <c r="O18" s="164"/>
      <c r="P18" s="164"/>
      <c r="Q18" s="198" t="str">
        <f t="shared" si="4"/>
        <v/>
      </c>
      <c r="R18" s="198">
        <f t="shared" si="5"/>
        <v>0</v>
      </c>
      <c r="S18" s="200"/>
      <c r="T18" s="164"/>
      <c r="U18" s="164"/>
    </row>
    <row r="19" spans="1:21" s="2" customFormat="1" x14ac:dyDescent="0.35">
      <c r="A19" s="164"/>
      <c r="B19" s="188"/>
      <c r="C19" s="808"/>
      <c r="D19" s="809"/>
      <c r="E19" s="810"/>
      <c r="F19" s="189"/>
      <c r="G19" s="189"/>
      <c r="H19" s="190"/>
      <c r="I19" s="189"/>
      <c r="J19" s="288">
        <f t="shared" si="0"/>
        <v>0</v>
      </c>
      <c r="K19" s="289" t="str">
        <f t="shared" si="1"/>
        <v/>
      </c>
      <c r="L19" s="290" t="str">
        <f>IF(C19="","",VLOOKUP(C19,'Code Tables'!I$60:J$160,2,FALSE)/10.764)</f>
        <v/>
      </c>
      <c r="M19" s="291" t="str">
        <f t="shared" si="2"/>
        <v/>
      </c>
      <c r="N19" s="293" t="str">
        <f t="shared" si="3"/>
        <v/>
      </c>
      <c r="O19" s="164"/>
      <c r="P19" s="164"/>
      <c r="Q19" s="198" t="str">
        <f t="shared" si="4"/>
        <v/>
      </c>
      <c r="R19" s="198">
        <f t="shared" si="5"/>
        <v>0</v>
      </c>
      <c r="S19" s="200"/>
      <c r="T19" s="164"/>
      <c r="U19" s="164"/>
    </row>
    <row r="20" spans="1:21" s="2" customFormat="1" x14ac:dyDescent="0.35">
      <c r="A20" s="164"/>
      <c r="B20" s="188"/>
      <c r="C20" s="808"/>
      <c r="D20" s="809"/>
      <c r="E20" s="810"/>
      <c r="F20" s="189"/>
      <c r="G20" s="189"/>
      <c r="H20" s="190"/>
      <c r="I20" s="189"/>
      <c r="J20" s="288">
        <f t="shared" si="0"/>
        <v>0</v>
      </c>
      <c r="K20" s="289" t="str">
        <f t="shared" si="1"/>
        <v/>
      </c>
      <c r="L20" s="290" t="str">
        <f>IF(C20="","",VLOOKUP(C20,'Code Tables'!I$60:J$160,2,FALSE)/10.764)</f>
        <v/>
      </c>
      <c r="M20" s="291" t="str">
        <f t="shared" si="2"/>
        <v/>
      </c>
      <c r="N20" s="293" t="str">
        <f t="shared" si="3"/>
        <v/>
      </c>
      <c r="O20" s="164"/>
      <c r="P20" s="164"/>
      <c r="Q20" s="198" t="str">
        <f t="shared" si="4"/>
        <v/>
      </c>
      <c r="R20" s="198">
        <f t="shared" si="5"/>
        <v>0</v>
      </c>
      <c r="S20" s="200"/>
      <c r="T20" s="164"/>
      <c r="U20" s="164"/>
    </row>
    <row r="21" spans="1:21" s="2" customFormat="1" x14ac:dyDescent="0.35">
      <c r="A21" s="164"/>
      <c r="B21" s="188"/>
      <c r="C21" s="808"/>
      <c r="D21" s="809"/>
      <c r="E21" s="810"/>
      <c r="F21" s="189"/>
      <c r="G21" s="189"/>
      <c r="H21" s="190"/>
      <c r="I21" s="189"/>
      <c r="J21" s="288">
        <f t="shared" si="0"/>
        <v>0</v>
      </c>
      <c r="K21" s="289" t="str">
        <f t="shared" si="1"/>
        <v/>
      </c>
      <c r="L21" s="290" t="str">
        <f>IF(C21="","",VLOOKUP(C21,'Code Tables'!I$60:J$160,2,FALSE)/10.764)</f>
        <v/>
      </c>
      <c r="M21" s="291" t="str">
        <f t="shared" si="2"/>
        <v/>
      </c>
      <c r="N21" s="293" t="str">
        <f t="shared" si="3"/>
        <v/>
      </c>
      <c r="O21" s="164"/>
      <c r="P21" s="164"/>
      <c r="Q21" s="198" t="str">
        <f t="shared" si="4"/>
        <v/>
      </c>
      <c r="R21" s="198">
        <f t="shared" si="5"/>
        <v>0</v>
      </c>
      <c r="S21" s="200"/>
      <c r="T21" s="164"/>
      <c r="U21" s="164"/>
    </row>
    <row r="22" spans="1:21" s="2" customFormat="1" x14ac:dyDescent="0.35">
      <c r="A22" s="164"/>
      <c r="B22" s="188"/>
      <c r="C22" s="808"/>
      <c r="D22" s="809"/>
      <c r="E22" s="810"/>
      <c r="F22" s="189"/>
      <c r="G22" s="189"/>
      <c r="H22" s="190"/>
      <c r="I22" s="189"/>
      <c r="J22" s="288">
        <f t="shared" si="0"/>
        <v>0</v>
      </c>
      <c r="K22" s="289" t="str">
        <f t="shared" si="1"/>
        <v/>
      </c>
      <c r="L22" s="290" t="str">
        <f>IF(C22="","",VLOOKUP(C22,'Code Tables'!I$60:J$160,2,FALSE)/10.764)</f>
        <v/>
      </c>
      <c r="M22" s="291" t="str">
        <f t="shared" si="2"/>
        <v/>
      </c>
      <c r="N22" s="293" t="str">
        <f t="shared" si="3"/>
        <v/>
      </c>
      <c r="O22" s="164"/>
      <c r="P22" s="164"/>
      <c r="Q22" s="198" t="str">
        <f t="shared" si="4"/>
        <v/>
      </c>
      <c r="R22" s="198">
        <f t="shared" si="5"/>
        <v>0</v>
      </c>
      <c r="S22" s="200"/>
      <c r="T22" s="164"/>
      <c r="U22" s="164"/>
    </row>
    <row r="23" spans="1:21" s="2" customFormat="1" x14ac:dyDescent="0.35">
      <c r="A23" s="164"/>
      <c r="B23" s="188"/>
      <c r="C23" s="808"/>
      <c r="D23" s="809"/>
      <c r="E23" s="810"/>
      <c r="F23" s="189"/>
      <c r="G23" s="189"/>
      <c r="H23" s="190"/>
      <c r="I23" s="189"/>
      <c r="J23" s="288">
        <f t="shared" si="0"/>
        <v>0</v>
      </c>
      <c r="K23" s="289" t="str">
        <f t="shared" si="1"/>
        <v/>
      </c>
      <c r="L23" s="290" t="str">
        <f>IF(C23="","",VLOOKUP(C23,'Code Tables'!I$60:J$160,2,FALSE)/10.764)</f>
        <v/>
      </c>
      <c r="M23" s="291" t="str">
        <f t="shared" si="2"/>
        <v/>
      </c>
      <c r="N23" s="293" t="str">
        <f t="shared" si="3"/>
        <v/>
      </c>
      <c r="O23" s="164"/>
      <c r="P23" s="164"/>
      <c r="Q23" s="198" t="str">
        <f t="shared" si="4"/>
        <v/>
      </c>
      <c r="R23" s="198">
        <f t="shared" si="5"/>
        <v>0</v>
      </c>
      <c r="S23" s="200"/>
      <c r="T23" s="164"/>
      <c r="U23" s="164"/>
    </row>
    <row r="24" spans="1:21" s="2" customFormat="1" x14ac:dyDescent="0.35">
      <c r="A24" s="164"/>
      <c r="B24" s="188"/>
      <c r="C24" s="808"/>
      <c r="D24" s="809"/>
      <c r="E24" s="810"/>
      <c r="F24" s="189"/>
      <c r="G24" s="189"/>
      <c r="H24" s="190"/>
      <c r="I24" s="189"/>
      <c r="J24" s="288">
        <f t="shared" si="0"/>
        <v>0</v>
      </c>
      <c r="K24" s="289" t="str">
        <f t="shared" si="1"/>
        <v/>
      </c>
      <c r="L24" s="290" t="str">
        <f>IF(C24="","",VLOOKUP(C24,'Code Tables'!I$60:J$160,2,FALSE)/10.764)</f>
        <v/>
      </c>
      <c r="M24" s="291" t="str">
        <f t="shared" si="2"/>
        <v/>
      </c>
      <c r="N24" s="293" t="str">
        <f t="shared" si="3"/>
        <v/>
      </c>
      <c r="O24" s="164"/>
      <c r="P24" s="164"/>
      <c r="Q24" s="198" t="str">
        <f t="shared" si="4"/>
        <v/>
      </c>
      <c r="R24" s="198">
        <f t="shared" si="5"/>
        <v>0</v>
      </c>
      <c r="S24" s="200"/>
      <c r="T24" s="164"/>
      <c r="U24" s="164"/>
    </row>
    <row r="25" spans="1:21" s="2" customFormat="1" x14ac:dyDescent="0.35">
      <c r="A25" s="164"/>
      <c r="B25" s="188"/>
      <c r="C25" s="808"/>
      <c r="D25" s="809"/>
      <c r="E25" s="810"/>
      <c r="F25" s="189"/>
      <c r="G25" s="189"/>
      <c r="H25" s="190"/>
      <c r="I25" s="189"/>
      <c r="J25" s="288">
        <f t="shared" si="0"/>
        <v>0</v>
      </c>
      <c r="K25" s="289" t="str">
        <f t="shared" si="1"/>
        <v/>
      </c>
      <c r="L25" s="290" t="str">
        <f>IF(C25="","",VLOOKUP(C25,'Code Tables'!I$60:J$160,2,FALSE)/10.764)</f>
        <v/>
      </c>
      <c r="M25" s="291" t="str">
        <f t="shared" si="2"/>
        <v/>
      </c>
      <c r="N25" s="293" t="str">
        <f t="shared" si="3"/>
        <v/>
      </c>
      <c r="O25" s="164"/>
      <c r="P25" s="164"/>
      <c r="Q25" s="198" t="str">
        <f t="shared" si="4"/>
        <v/>
      </c>
      <c r="R25" s="198">
        <f t="shared" si="5"/>
        <v>0</v>
      </c>
      <c r="S25" s="200"/>
      <c r="T25" s="164"/>
      <c r="U25" s="164"/>
    </row>
    <row r="26" spans="1:21" s="2" customFormat="1" x14ac:dyDescent="0.35">
      <c r="A26" s="164"/>
      <c r="B26" s="188"/>
      <c r="C26" s="808"/>
      <c r="D26" s="809"/>
      <c r="E26" s="810"/>
      <c r="F26" s="189"/>
      <c r="G26" s="189"/>
      <c r="H26" s="190"/>
      <c r="I26" s="189"/>
      <c r="J26" s="288">
        <f t="shared" si="0"/>
        <v>0</v>
      </c>
      <c r="K26" s="289" t="str">
        <f t="shared" si="1"/>
        <v/>
      </c>
      <c r="L26" s="290" t="str">
        <f>IF(C26="","",VLOOKUP(C26,'Code Tables'!I$60:J$160,2,FALSE)/10.764)</f>
        <v/>
      </c>
      <c r="M26" s="291" t="str">
        <f t="shared" si="2"/>
        <v/>
      </c>
      <c r="N26" s="293" t="str">
        <f t="shared" si="3"/>
        <v/>
      </c>
      <c r="O26" s="164"/>
      <c r="P26" s="164"/>
      <c r="Q26" s="198" t="str">
        <f t="shared" si="4"/>
        <v/>
      </c>
      <c r="R26" s="198">
        <f t="shared" si="5"/>
        <v>0</v>
      </c>
      <c r="S26" s="200"/>
      <c r="T26" s="164"/>
      <c r="U26" s="164"/>
    </row>
    <row r="27" spans="1:21" s="2" customFormat="1" ht="15" customHeight="1" x14ac:dyDescent="0.35">
      <c r="A27" s="164"/>
      <c r="B27" s="188"/>
      <c r="C27" s="808"/>
      <c r="D27" s="809"/>
      <c r="E27" s="810"/>
      <c r="F27" s="189"/>
      <c r="G27" s="189"/>
      <c r="H27" s="190"/>
      <c r="I27" s="189"/>
      <c r="J27" s="288">
        <f t="shared" si="0"/>
        <v>0</v>
      </c>
      <c r="K27" s="289" t="str">
        <f t="shared" si="1"/>
        <v/>
      </c>
      <c r="L27" s="290" t="str">
        <f>IF(C27="","",VLOOKUP(C27,'Code Tables'!I$60:J$160,2,FALSE)/10.764)</f>
        <v/>
      </c>
      <c r="M27" s="291" t="str">
        <f t="shared" si="2"/>
        <v/>
      </c>
      <c r="N27" s="293" t="str">
        <f t="shared" si="3"/>
        <v/>
      </c>
      <c r="O27" s="164"/>
      <c r="P27" s="164"/>
      <c r="Q27" s="198" t="str">
        <f t="shared" si="4"/>
        <v/>
      </c>
      <c r="R27" s="198">
        <f t="shared" si="5"/>
        <v>0</v>
      </c>
      <c r="S27" s="200"/>
      <c r="T27" s="164"/>
      <c r="U27" s="164"/>
    </row>
    <row r="28" spans="1:21" s="2" customFormat="1" ht="15" customHeight="1" x14ac:dyDescent="0.35">
      <c r="A28" s="164"/>
      <c r="B28" s="188"/>
      <c r="C28" s="808"/>
      <c r="D28" s="809"/>
      <c r="E28" s="810"/>
      <c r="F28" s="189"/>
      <c r="G28" s="189"/>
      <c r="H28" s="190"/>
      <c r="I28" s="189"/>
      <c r="J28" s="288">
        <f t="shared" si="0"/>
        <v>0</v>
      </c>
      <c r="K28" s="289" t="str">
        <f t="shared" si="1"/>
        <v/>
      </c>
      <c r="L28" s="290" t="str">
        <f>IF(C28="","",VLOOKUP(C28,'Code Tables'!I$60:J$160,2,FALSE)/10.764)</f>
        <v/>
      </c>
      <c r="M28" s="291" t="str">
        <f t="shared" si="2"/>
        <v/>
      </c>
      <c r="N28" s="293" t="str">
        <f t="shared" si="3"/>
        <v/>
      </c>
      <c r="O28" s="164"/>
      <c r="P28" s="164"/>
      <c r="Q28" s="198" t="str">
        <f t="shared" si="4"/>
        <v/>
      </c>
      <c r="R28" s="198">
        <f t="shared" si="5"/>
        <v>0</v>
      </c>
      <c r="S28" s="200"/>
      <c r="T28" s="164"/>
      <c r="U28" s="164"/>
    </row>
    <row r="29" spans="1:21" s="2" customFormat="1" ht="15" customHeight="1" x14ac:dyDescent="0.35">
      <c r="A29" s="164"/>
      <c r="B29" s="188"/>
      <c r="C29" s="808"/>
      <c r="D29" s="809"/>
      <c r="E29" s="810"/>
      <c r="F29" s="189"/>
      <c r="G29" s="189"/>
      <c r="H29" s="190"/>
      <c r="I29" s="189"/>
      <c r="J29" s="288">
        <f t="shared" si="0"/>
        <v>0</v>
      </c>
      <c r="K29" s="289" t="str">
        <f t="shared" si="1"/>
        <v/>
      </c>
      <c r="L29" s="290" t="str">
        <f>IF(C29="","",VLOOKUP(C29,'Code Tables'!I$60:J$160,2,FALSE)/10.764)</f>
        <v/>
      </c>
      <c r="M29" s="291" t="str">
        <f t="shared" si="2"/>
        <v/>
      </c>
      <c r="N29" s="293" t="str">
        <f t="shared" si="3"/>
        <v/>
      </c>
      <c r="O29" s="164"/>
      <c r="P29" s="164"/>
      <c r="Q29" s="198" t="str">
        <f t="shared" si="4"/>
        <v/>
      </c>
      <c r="R29" s="198">
        <f t="shared" si="5"/>
        <v>0</v>
      </c>
      <c r="S29" s="200"/>
      <c r="T29" s="164"/>
      <c r="U29" s="164"/>
    </row>
    <row r="30" spans="1:21" ht="15" customHeight="1" x14ac:dyDescent="0.35">
      <c r="A30" s="164"/>
      <c r="B30" s="188"/>
      <c r="C30" s="808"/>
      <c r="D30" s="809"/>
      <c r="E30" s="810"/>
      <c r="F30" s="189"/>
      <c r="G30" s="189"/>
      <c r="H30" s="190"/>
      <c r="I30" s="189"/>
      <c r="J30" s="288">
        <f t="shared" si="0"/>
        <v>0</v>
      </c>
      <c r="K30" s="289" t="str">
        <f t="shared" si="1"/>
        <v/>
      </c>
      <c r="L30" s="290" t="str">
        <f>IF(C30="","",VLOOKUP(C30,'Code Tables'!I$60:J$160,2,FALSE)/10.764)</f>
        <v/>
      </c>
      <c r="M30" s="291" t="str">
        <f t="shared" si="2"/>
        <v/>
      </c>
      <c r="N30" s="293" t="str">
        <f t="shared" si="3"/>
        <v/>
      </c>
      <c r="O30" s="164"/>
      <c r="P30" s="164"/>
      <c r="Q30" s="198" t="str">
        <f t="shared" si="4"/>
        <v/>
      </c>
      <c r="R30" s="198">
        <f t="shared" si="5"/>
        <v>0</v>
      </c>
      <c r="S30" s="200"/>
      <c r="T30" s="164"/>
      <c r="U30" s="164"/>
    </row>
    <row r="31" spans="1:21" ht="15" customHeight="1" x14ac:dyDescent="0.35">
      <c r="A31" s="164"/>
      <c r="B31" s="188"/>
      <c r="C31" s="808"/>
      <c r="D31" s="809"/>
      <c r="E31" s="810"/>
      <c r="F31" s="189"/>
      <c r="G31" s="189"/>
      <c r="H31" s="190"/>
      <c r="I31" s="189"/>
      <c r="J31" s="288">
        <f t="shared" si="0"/>
        <v>0</v>
      </c>
      <c r="K31" s="289" t="str">
        <f t="shared" si="1"/>
        <v/>
      </c>
      <c r="L31" s="290" t="str">
        <f>IF(C31="","",VLOOKUP(C31,'Code Tables'!I$60:J$160,2,FALSE)/10.764)</f>
        <v/>
      </c>
      <c r="M31" s="291" t="str">
        <f t="shared" si="2"/>
        <v/>
      </c>
      <c r="N31" s="293" t="str">
        <f t="shared" si="3"/>
        <v/>
      </c>
      <c r="O31" s="164"/>
      <c r="P31" s="164"/>
      <c r="Q31" s="198" t="str">
        <f t="shared" si="4"/>
        <v/>
      </c>
      <c r="R31" s="198">
        <f t="shared" si="5"/>
        <v>0</v>
      </c>
      <c r="S31" s="200"/>
      <c r="T31" s="164"/>
      <c r="U31" s="164"/>
    </row>
    <row r="32" spans="1:21" ht="15" customHeight="1" x14ac:dyDescent="0.35">
      <c r="A32" s="164"/>
      <c r="B32" s="188"/>
      <c r="C32" s="808"/>
      <c r="D32" s="809"/>
      <c r="E32" s="810"/>
      <c r="F32" s="189"/>
      <c r="G32" s="189"/>
      <c r="H32" s="190"/>
      <c r="I32" s="189"/>
      <c r="J32" s="288">
        <f t="shared" si="0"/>
        <v>0</v>
      </c>
      <c r="K32" s="289" t="str">
        <f t="shared" si="1"/>
        <v/>
      </c>
      <c r="L32" s="290" t="str">
        <f>IF(C32="","",VLOOKUP(C32,'Code Tables'!I$60:J$160,2,FALSE)/10.764)</f>
        <v/>
      </c>
      <c r="M32" s="291" t="str">
        <f t="shared" si="2"/>
        <v/>
      </c>
      <c r="N32" s="293" t="str">
        <f t="shared" si="3"/>
        <v/>
      </c>
      <c r="O32" s="164"/>
      <c r="P32" s="164"/>
      <c r="Q32" s="198" t="str">
        <f t="shared" si="4"/>
        <v/>
      </c>
      <c r="R32" s="198">
        <f t="shared" si="5"/>
        <v>0</v>
      </c>
      <c r="S32" s="200"/>
      <c r="T32" s="164"/>
      <c r="U32" s="164"/>
    </row>
    <row r="33" spans="1:21" ht="15" customHeight="1" x14ac:dyDescent="0.35">
      <c r="A33" s="164"/>
      <c r="B33" s="188"/>
      <c r="C33" s="808"/>
      <c r="D33" s="809"/>
      <c r="E33" s="810"/>
      <c r="F33" s="189"/>
      <c r="G33" s="189"/>
      <c r="H33" s="190"/>
      <c r="I33" s="189"/>
      <c r="J33" s="288">
        <f t="shared" si="0"/>
        <v>0</v>
      </c>
      <c r="K33" s="289" t="str">
        <f t="shared" si="1"/>
        <v/>
      </c>
      <c r="L33" s="290" t="str">
        <f>IF(C33="","",VLOOKUP(C33,'Code Tables'!I$60:J$160,2,FALSE)/10.764)</f>
        <v/>
      </c>
      <c r="M33" s="291" t="str">
        <f t="shared" si="2"/>
        <v/>
      </c>
      <c r="N33" s="293" t="str">
        <f t="shared" si="3"/>
        <v/>
      </c>
      <c r="O33" s="164"/>
      <c r="P33" s="164"/>
      <c r="Q33" s="198" t="str">
        <f t="shared" si="4"/>
        <v/>
      </c>
      <c r="R33" s="198">
        <f t="shared" si="5"/>
        <v>0</v>
      </c>
      <c r="S33" s="200"/>
      <c r="T33" s="164"/>
      <c r="U33" s="164"/>
    </row>
    <row r="34" spans="1:21" ht="15" customHeight="1" x14ac:dyDescent="0.35">
      <c r="A34" s="164"/>
      <c r="B34" s="188"/>
      <c r="C34" s="808"/>
      <c r="D34" s="809"/>
      <c r="E34" s="810"/>
      <c r="F34" s="189"/>
      <c r="G34" s="189"/>
      <c r="H34" s="190"/>
      <c r="I34" s="189"/>
      <c r="J34" s="288">
        <f t="shared" si="0"/>
        <v>0</v>
      </c>
      <c r="K34" s="289" t="str">
        <f t="shared" si="1"/>
        <v/>
      </c>
      <c r="L34" s="290" t="str">
        <f>IF(C34="","",VLOOKUP(C34,'Code Tables'!I$60:J$160,2,FALSE)/10.764)</f>
        <v/>
      </c>
      <c r="M34" s="291" t="str">
        <f t="shared" si="2"/>
        <v/>
      </c>
      <c r="N34" s="293" t="str">
        <f t="shared" si="3"/>
        <v/>
      </c>
      <c r="O34" s="164"/>
      <c r="P34" s="164"/>
      <c r="Q34" s="198" t="str">
        <f t="shared" si="4"/>
        <v/>
      </c>
      <c r="R34" s="198">
        <f t="shared" si="5"/>
        <v>0</v>
      </c>
      <c r="S34" s="200"/>
      <c r="T34" s="164"/>
      <c r="U34" s="164"/>
    </row>
    <row r="35" spans="1:21" ht="15" customHeight="1" x14ac:dyDescent="0.35">
      <c r="A35" s="164"/>
      <c r="B35" s="188"/>
      <c r="C35" s="808"/>
      <c r="D35" s="809"/>
      <c r="E35" s="810"/>
      <c r="F35" s="189"/>
      <c r="G35" s="189"/>
      <c r="H35" s="190"/>
      <c r="I35" s="189"/>
      <c r="J35" s="288">
        <f t="shared" si="0"/>
        <v>0</v>
      </c>
      <c r="K35" s="289" t="str">
        <f t="shared" si="1"/>
        <v/>
      </c>
      <c r="L35" s="290" t="str">
        <f>IF(C35="","",VLOOKUP(C35,'Code Tables'!I$60:J$160,2,FALSE)/10.764)</f>
        <v/>
      </c>
      <c r="M35" s="291" t="str">
        <f t="shared" si="2"/>
        <v/>
      </c>
      <c r="N35" s="293" t="str">
        <f t="shared" si="3"/>
        <v/>
      </c>
      <c r="O35" s="164"/>
      <c r="P35" s="164"/>
      <c r="Q35" s="198" t="str">
        <f t="shared" si="4"/>
        <v/>
      </c>
      <c r="R35" s="198">
        <f t="shared" si="5"/>
        <v>0</v>
      </c>
      <c r="S35" s="200"/>
      <c r="T35" s="164"/>
      <c r="U35" s="164"/>
    </row>
    <row r="36" spans="1:21" ht="15" customHeight="1" x14ac:dyDescent="0.35">
      <c r="A36" s="164"/>
      <c r="B36" s="188"/>
      <c r="C36" s="808"/>
      <c r="D36" s="809"/>
      <c r="E36" s="810"/>
      <c r="F36" s="189"/>
      <c r="G36" s="189"/>
      <c r="H36" s="190"/>
      <c r="I36" s="189"/>
      <c r="J36" s="288">
        <f t="shared" si="0"/>
        <v>0</v>
      </c>
      <c r="K36" s="289" t="str">
        <f t="shared" si="1"/>
        <v/>
      </c>
      <c r="L36" s="290" t="str">
        <f>IF(C36="","",VLOOKUP(C36,'Code Tables'!I$60:J$160,2,FALSE)/10.764)</f>
        <v/>
      </c>
      <c r="M36" s="291" t="str">
        <f t="shared" si="2"/>
        <v/>
      </c>
      <c r="N36" s="293" t="str">
        <f t="shared" si="3"/>
        <v/>
      </c>
      <c r="O36" s="164"/>
      <c r="P36" s="164"/>
      <c r="Q36" s="198" t="str">
        <f t="shared" si="4"/>
        <v/>
      </c>
      <c r="R36" s="198">
        <f t="shared" si="5"/>
        <v>0</v>
      </c>
      <c r="S36" s="200"/>
      <c r="T36" s="164"/>
      <c r="U36" s="164"/>
    </row>
    <row r="37" spans="1:21" ht="15" customHeight="1" x14ac:dyDescent="0.35">
      <c r="A37" s="164"/>
      <c r="B37" s="188"/>
      <c r="C37" s="808"/>
      <c r="D37" s="809"/>
      <c r="E37" s="810"/>
      <c r="F37" s="189"/>
      <c r="G37" s="189"/>
      <c r="H37" s="190"/>
      <c r="I37" s="189"/>
      <c r="J37" s="288">
        <f t="shared" si="0"/>
        <v>0</v>
      </c>
      <c r="K37" s="289" t="str">
        <f t="shared" si="1"/>
        <v/>
      </c>
      <c r="L37" s="290" t="str">
        <f>IF(C37="","",VLOOKUP(C37,'Code Tables'!I$60:J$160,2,FALSE)/10.764)</f>
        <v/>
      </c>
      <c r="M37" s="291" t="str">
        <f t="shared" si="2"/>
        <v/>
      </c>
      <c r="N37" s="293" t="str">
        <f t="shared" si="3"/>
        <v/>
      </c>
      <c r="O37" s="164"/>
      <c r="P37" s="164"/>
      <c r="Q37" s="198" t="str">
        <f t="shared" si="4"/>
        <v/>
      </c>
      <c r="R37" s="198">
        <f t="shared" si="5"/>
        <v>0</v>
      </c>
      <c r="S37" s="200"/>
      <c r="T37" s="164"/>
      <c r="U37" s="164"/>
    </row>
    <row r="38" spans="1:21" ht="15" customHeight="1" x14ac:dyDescent="0.35">
      <c r="A38" s="164"/>
      <c r="B38" s="188"/>
      <c r="C38" s="808"/>
      <c r="D38" s="809"/>
      <c r="E38" s="810"/>
      <c r="F38" s="189"/>
      <c r="G38" s="189"/>
      <c r="H38" s="190"/>
      <c r="I38" s="189"/>
      <c r="J38" s="288">
        <f t="shared" si="0"/>
        <v>0</v>
      </c>
      <c r="K38" s="289" t="str">
        <f t="shared" si="1"/>
        <v/>
      </c>
      <c r="L38" s="290" t="str">
        <f>IF(C38="","",VLOOKUP(C38,'Code Tables'!I$60:J$160,2,FALSE)/10.764)</f>
        <v/>
      </c>
      <c r="M38" s="291" t="str">
        <f t="shared" si="2"/>
        <v/>
      </c>
      <c r="N38" s="293" t="str">
        <f t="shared" si="3"/>
        <v/>
      </c>
      <c r="O38" s="164"/>
      <c r="P38" s="164"/>
      <c r="Q38" s="198" t="str">
        <f t="shared" si="4"/>
        <v/>
      </c>
      <c r="R38" s="198">
        <f t="shared" si="5"/>
        <v>0</v>
      </c>
      <c r="S38" s="200"/>
      <c r="T38" s="164"/>
      <c r="U38" s="164"/>
    </row>
    <row r="39" spans="1:21" ht="15" customHeight="1" x14ac:dyDescent="0.35">
      <c r="A39" s="164"/>
      <c r="B39" s="188"/>
      <c r="C39" s="808"/>
      <c r="D39" s="809"/>
      <c r="E39" s="810"/>
      <c r="F39" s="189"/>
      <c r="G39" s="189"/>
      <c r="H39" s="190"/>
      <c r="I39" s="189"/>
      <c r="J39" s="288">
        <f t="shared" si="0"/>
        <v>0</v>
      </c>
      <c r="K39" s="289" t="str">
        <f t="shared" si="1"/>
        <v/>
      </c>
      <c r="L39" s="290" t="str">
        <f>IF(C39="","",VLOOKUP(C39,'Code Tables'!I$60:J$160,2,FALSE)/10.764)</f>
        <v/>
      </c>
      <c r="M39" s="291" t="str">
        <f t="shared" si="2"/>
        <v/>
      </c>
      <c r="N39" s="293" t="str">
        <f t="shared" si="3"/>
        <v/>
      </c>
      <c r="O39" s="164"/>
      <c r="P39" s="164"/>
      <c r="Q39" s="198" t="str">
        <f t="shared" si="4"/>
        <v/>
      </c>
      <c r="R39" s="198">
        <f t="shared" si="5"/>
        <v>0</v>
      </c>
      <c r="S39" s="200"/>
      <c r="T39" s="164"/>
      <c r="U39" s="164"/>
    </row>
    <row r="40" spans="1:21" ht="15" customHeight="1" x14ac:dyDescent="0.35">
      <c r="A40" s="164"/>
      <c r="B40" s="188"/>
      <c r="C40" s="808"/>
      <c r="D40" s="809"/>
      <c r="E40" s="810"/>
      <c r="F40" s="189"/>
      <c r="G40" s="189"/>
      <c r="H40" s="190"/>
      <c r="I40" s="189"/>
      <c r="J40" s="288">
        <f t="shared" si="0"/>
        <v>0</v>
      </c>
      <c r="K40" s="289" t="str">
        <f t="shared" si="1"/>
        <v/>
      </c>
      <c r="L40" s="290" t="str">
        <f>IF(C40="","",VLOOKUP(C40,'Code Tables'!I$60:J$160,2,FALSE)/10.764)</f>
        <v/>
      </c>
      <c r="M40" s="291" t="str">
        <f t="shared" si="2"/>
        <v/>
      </c>
      <c r="N40" s="293" t="str">
        <f t="shared" si="3"/>
        <v/>
      </c>
      <c r="O40" s="164"/>
      <c r="P40" s="164"/>
      <c r="Q40" s="198" t="str">
        <f t="shared" si="4"/>
        <v/>
      </c>
      <c r="R40" s="198">
        <f t="shared" si="5"/>
        <v>0</v>
      </c>
      <c r="S40" s="200"/>
      <c r="T40" s="164"/>
      <c r="U40" s="164"/>
    </row>
    <row r="41" spans="1:21" x14ac:dyDescent="0.35">
      <c r="A41" s="164"/>
      <c r="B41" s="188"/>
      <c r="C41" s="808"/>
      <c r="D41" s="809"/>
      <c r="E41" s="810"/>
      <c r="F41" s="189"/>
      <c r="G41" s="189"/>
      <c r="H41" s="190"/>
      <c r="I41" s="189"/>
      <c r="J41" s="288">
        <f t="shared" si="0"/>
        <v>0</v>
      </c>
      <c r="K41" s="289" t="str">
        <f t="shared" si="1"/>
        <v/>
      </c>
      <c r="L41" s="290" t="str">
        <f>IF(C41="","",VLOOKUP(C41,'Code Tables'!I$60:J$160,2,FALSE)/10.764)</f>
        <v/>
      </c>
      <c r="M41" s="291" t="str">
        <f t="shared" si="2"/>
        <v/>
      </c>
      <c r="N41" s="293" t="str">
        <f t="shared" si="3"/>
        <v/>
      </c>
      <c r="O41" s="164"/>
      <c r="P41" s="164"/>
      <c r="Q41" s="198" t="str">
        <f t="shared" si="4"/>
        <v/>
      </c>
      <c r="R41" s="198">
        <f t="shared" si="5"/>
        <v>0</v>
      </c>
      <c r="S41" s="200"/>
      <c r="T41" s="164"/>
      <c r="U41" s="164"/>
    </row>
    <row r="42" spans="1:21" x14ac:dyDescent="0.35">
      <c r="A42" s="164"/>
      <c r="B42" s="188"/>
      <c r="C42" s="808"/>
      <c r="D42" s="809"/>
      <c r="E42" s="810"/>
      <c r="F42" s="189"/>
      <c r="G42" s="189"/>
      <c r="H42" s="190"/>
      <c r="I42" s="189"/>
      <c r="J42" s="288">
        <f t="shared" si="0"/>
        <v>0</v>
      </c>
      <c r="K42" s="289" t="str">
        <f t="shared" si="1"/>
        <v/>
      </c>
      <c r="L42" s="290" t="str">
        <f>IF(C42="","",VLOOKUP(C42,'Code Tables'!I$60:J$160,2,FALSE)/10.764)</f>
        <v/>
      </c>
      <c r="M42" s="291" t="str">
        <f t="shared" si="2"/>
        <v/>
      </c>
      <c r="N42" s="293" t="str">
        <f t="shared" si="3"/>
        <v/>
      </c>
      <c r="O42" s="164"/>
      <c r="P42" s="164"/>
      <c r="Q42" s="198" t="str">
        <f t="shared" si="4"/>
        <v/>
      </c>
      <c r="R42" s="198">
        <f t="shared" si="5"/>
        <v>0</v>
      </c>
      <c r="S42" s="200"/>
      <c r="T42" s="164"/>
      <c r="U42" s="164"/>
    </row>
    <row r="43" spans="1:21" x14ac:dyDescent="0.35">
      <c r="A43" s="164"/>
      <c r="B43" s="188"/>
      <c r="C43" s="808"/>
      <c r="D43" s="809"/>
      <c r="E43" s="810"/>
      <c r="F43" s="189"/>
      <c r="G43" s="189"/>
      <c r="H43" s="190"/>
      <c r="I43" s="189"/>
      <c r="J43" s="288">
        <f t="shared" si="0"/>
        <v>0</v>
      </c>
      <c r="K43" s="289" t="str">
        <f t="shared" si="1"/>
        <v/>
      </c>
      <c r="L43" s="290" t="str">
        <f>IF(C43="","",VLOOKUP(C43,'Code Tables'!I$60:J$160,2,FALSE)/10.764)</f>
        <v/>
      </c>
      <c r="M43" s="291" t="str">
        <f t="shared" si="2"/>
        <v/>
      </c>
      <c r="N43" s="293" t="str">
        <f t="shared" si="3"/>
        <v/>
      </c>
      <c r="O43" s="164"/>
      <c r="P43" s="164"/>
      <c r="Q43" s="198" t="str">
        <f t="shared" si="4"/>
        <v/>
      </c>
      <c r="R43" s="198">
        <f t="shared" si="5"/>
        <v>0</v>
      </c>
      <c r="S43" s="200"/>
      <c r="T43" s="164"/>
      <c r="U43" s="164"/>
    </row>
    <row r="44" spans="1:21" x14ac:dyDescent="0.35">
      <c r="A44" s="164"/>
      <c r="B44" s="188"/>
      <c r="C44" s="808"/>
      <c r="D44" s="809"/>
      <c r="E44" s="810"/>
      <c r="F44" s="189"/>
      <c r="G44" s="189"/>
      <c r="H44" s="190"/>
      <c r="I44" s="189"/>
      <c r="J44" s="288">
        <f t="shared" si="0"/>
        <v>0</v>
      </c>
      <c r="K44" s="289" t="str">
        <f t="shared" si="1"/>
        <v/>
      </c>
      <c r="L44" s="290" t="str">
        <f>IF(C44="","",VLOOKUP(C44,'Code Tables'!I$60:J$160,2,FALSE)/10.764)</f>
        <v/>
      </c>
      <c r="M44" s="291" t="str">
        <f t="shared" si="2"/>
        <v/>
      </c>
      <c r="N44" s="293" t="str">
        <f t="shared" si="3"/>
        <v/>
      </c>
      <c r="O44" s="164"/>
      <c r="P44" s="164"/>
      <c r="Q44" s="198" t="str">
        <f t="shared" si="4"/>
        <v/>
      </c>
      <c r="R44" s="198">
        <f t="shared" si="5"/>
        <v>0</v>
      </c>
      <c r="S44" s="200"/>
      <c r="T44" s="164"/>
      <c r="U44" s="164"/>
    </row>
    <row r="45" spans="1:21" x14ac:dyDescent="0.35">
      <c r="A45" s="164"/>
      <c r="B45" s="188"/>
      <c r="C45" s="808"/>
      <c r="D45" s="809"/>
      <c r="E45" s="810"/>
      <c r="F45" s="189"/>
      <c r="G45" s="189"/>
      <c r="H45" s="190"/>
      <c r="I45" s="189"/>
      <c r="J45" s="288">
        <f t="shared" si="0"/>
        <v>0</v>
      </c>
      <c r="K45" s="289" t="str">
        <f t="shared" si="1"/>
        <v/>
      </c>
      <c r="L45" s="290" t="str">
        <f>IF(C45="","",VLOOKUP(C45,'Code Tables'!I$60:J$160,2,FALSE)/10.764)</f>
        <v/>
      </c>
      <c r="M45" s="291" t="str">
        <f t="shared" si="2"/>
        <v/>
      </c>
      <c r="N45" s="293" t="str">
        <f t="shared" si="3"/>
        <v/>
      </c>
      <c r="O45" s="164"/>
      <c r="P45" s="164"/>
      <c r="Q45" s="198" t="str">
        <f t="shared" si="4"/>
        <v/>
      </c>
      <c r="R45" s="198">
        <f t="shared" si="5"/>
        <v>0</v>
      </c>
      <c r="S45" s="200"/>
      <c r="T45" s="164"/>
      <c r="U45" s="164"/>
    </row>
    <row r="46" spans="1:21" ht="15" thickBot="1" x14ac:dyDescent="0.4">
      <c r="A46" s="164"/>
      <c r="B46" s="191"/>
      <c r="C46" s="830"/>
      <c r="D46" s="831"/>
      <c r="E46" s="832"/>
      <c r="F46" s="192"/>
      <c r="G46" s="192"/>
      <c r="H46" s="193"/>
      <c r="I46" s="192"/>
      <c r="J46" s="294">
        <f t="shared" si="0"/>
        <v>0</v>
      </c>
      <c r="K46" s="295" t="str">
        <f t="shared" si="1"/>
        <v/>
      </c>
      <c r="L46" s="296" t="str">
        <f>IF(C46="","",VLOOKUP(C46,'Code Tables'!I$60:J$160,2,FALSE)/10.764)</f>
        <v/>
      </c>
      <c r="M46" s="297" t="str">
        <f t="shared" si="2"/>
        <v/>
      </c>
      <c r="N46" s="298" t="str">
        <f t="shared" si="3"/>
        <v/>
      </c>
      <c r="O46" s="164"/>
      <c r="P46" s="164"/>
      <c r="Q46" s="198" t="str">
        <f t="shared" si="4"/>
        <v/>
      </c>
      <c r="R46" s="198">
        <f t="shared" si="5"/>
        <v>0</v>
      </c>
      <c r="S46" s="200"/>
      <c r="T46" s="164"/>
      <c r="U46" s="164"/>
    </row>
    <row r="47" spans="1:21" ht="13" customHeight="1" x14ac:dyDescent="0.35">
      <c r="A47" s="164"/>
      <c r="B47" s="181"/>
      <c r="C47" s="181"/>
      <c r="D47" s="181"/>
      <c r="E47" s="181"/>
      <c r="F47" s="299">
        <f>SUM(F12:F46)</f>
        <v>0</v>
      </c>
      <c r="G47" s="299">
        <f t="shared" ref="G47:J47" si="6">SUM(G12:G46)</f>
        <v>0</v>
      </c>
      <c r="H47" s="299">
        <f t="shared" si="6"/>
        <v>0</v>
      </c>
      <c r="I47" s="299">
        <f t="shared" si="6"/>
        <v>0</v>
      </c>
      <c r="J47" s="299">
        <f t="shared" si="6"/>
        <v>0</v>
      </c>
      <c r="K47" s="300" t="str">
        <f>IF(F47=0,"",J47/F47)</f>
        <v/>
      </c>
      <c r="L47" s="300" t="str">
        <f>IF(F47=0,"",Q47/F47)</f>
        <v/>
      </c>
      <c r="M47" s="183"/>
      <c r="N47" s="159" t="s">
        <v>2923</v>
      </c>
      <c r="O47" s="164"/>
      <c r="P47" s="164"/>
      <c r="Q47" s="201">
        <f>SUM(Q12:Q46)</f>
        <v>0</v>
      </c>
      <c r="R47" s="201">
        <f>SUM(R12:R46)</f>
        <v>0</v>
      </c>
      <c r="S47" s="200"/>
      <c r="T47" s="164"/>
      <c r="U47" s="164"/>
    </row>
    <row r="48" spans="1:21" x14ac:dyDescent="0.35">
      <c r="A48" s="164"/>
      <c r="B48" s="164"/>
      <c r="C48" s="164"/>
      <c r="D48" s="164"/>
      <c r="E48" s="164"/>
      <c r="F48" s="164"/>
      <c r="G48" s="164"/>
      <c r="H48" s="164"/>
      <c r="I48" s="164"/>
      <c r="J48" s="164"/>
      <c r="K48" s="164"/>
      <c r="L48" s="164"/>
      <c r="M48" s="164"/>
      <c r="N48" s="164"/>
      <c r="O48" s="164"/>
      <c r="P48" s="164"/>
      <c r="Q48" s="164"/>
      <c r="R48" s="164"/>
      <c r="S48" s="164"/>
      <c r="T48" s="164"/>
      <c r="U48" s="164"/>
    </row>
    <row r="49" spans="1:21" x14ac:dyDescent="0.35">
      <c r="A49" s="164"/>
      <c r="B49" s="164"/>
      <c r="C49" s="164"/>
      <c r="D49" s="164"/>
      <c r="E49" s="164"/>
      <c r="F49" s="164"/>
      <c r="G49" s="164"/>
      <c r="H49" s="164"/>
      <c r="I49" s="164"/>
      <c r="J49" s="164"/>
      <c r="K49" s="164"/>
      <c r="L49" s="164"/>
      <c r="M49" s="164"/>
      <c r="N49" s="164"/>
      <c r="O49" s="164"/>
      <c r="P49" s="164"/>
      <c r="Q49" s="164"/>
      <c r="R49" s="164"/>
      <c r="S49" s="164"/>
      <c r="T49" s="164"/>
      <c r="U49" s="164"/>
    </row>
    <row r="50" spans="1:21" x14ac:dyDescent="0.35">
      <c r="A50" s="164"/>
      <c r="B50" s="164"/>
      <c r="C50" s="164"/>
      <c r="D50" s="164"/>
      <c r="E50" s="164"/>
      <c r="F50" s="164"/>
      <c r="G50" s="164"/>
      <c r="H50" s="164"/>
      <c r="I50" s="164"/>
      <c r="J50" s="164"/>
      <c r="K50" s="164"/>
      <c r="L50" s="164"/>
      <c r="M50" s="164"/>
      <c r="N50" s="164"/>
      <c r="O50" s="164"/>
      <c r="P50" s="164"/>
      <c r="Q50" s="164"/>
      <c r="R50" s="164"/>
      <c r="S50" s="164"/>
      <c r="T50" s="164"/>
      <c r="U50" s="164"/>
    </row>
    <row r="51" spans="1:21" x14ac:dyDescent="0.35">
      <c r="A51" s="164"/>
      <c r="B51" s="164"/>
      <c r="C51" s="164"/>
      <c r="D51" s="164"/>
      <c r="E51" s="164"/>
      <c r="F51" s="164"/>
      <c r="G51" s="164"/>
      <c r="H51" s="164"/>
      <c r="I51" s="164"/>
      <c r="J51" s="164"/>
      <c r="K51" s="164"/>
      <c r="L51" s="164"/>
      <c r="M51" s="164"/>
      <c r="N51" s="164"/>
      <c r="O51" s="164"/>
      <c r="P51" s="164"/>
      <c r="Q51" s="164"/>
      <c r="R51" s="164"/>
      <c r="S51" s="164"/>
      <c r="T51" s="164"/>
      <c r="U51" s="164"/>
    </row>
    <row r="52" spans="1:21" x14ac:dyDescent="0.35">
      <c r="A52" s="164"/>
      <c r="B52" s="164"/>
      <c r="C52" s="164"/>
      <c r="D52" s="164"/>
      <c r="E52" s="164"/>
      <c r="F52" s="164"/>
      <c r="G52" s="164"/>
      <c r="H52" s="164"/>
      <c r="I52" s="164"/>
      <c r="J52" s="164"/>
      <c r="K52" s="164"/>
      <c r="L52" s="164"/>
      <c r="M52" s="164"/>
      <c r="N52" s="164"/>
      <c r="O52" s="164"/>
      <c r="P52" s="164"/>
      <c r="Q52" s="164"/>
      <c r="R52" s="164"/>
      <c r="S52" s="164"/>
      <c r="T52" s="164"/>
      <c r="U52" s="164"/>
    </row>
    <row r="53" spans="1:21" x14ac:dyDescent="0.35">
      <c r="A53" s="164"/>
      <c r="B53" s="164"/>
      <c r="C53" s="164"/>
      <c r="D53" s="164"/>
      <c r="E53" s="164"/>
      <c r="F53" s="164"/>
      <c r="G53" s="164"/>
      <c r="H53" s="164"/>
      <c r="I53" s="164"/>
      <c r="J53" s="164"/>
      <c r="K53" s="164"/>
      <c r="L53" s="164"/>
      <c r="M53" s="164"/>
      <c r="N53" s="164"/>
      <c r="O53" s="164"/>
      <c r="P53" s="164"/>
      <c r="Q53" s="164"/>
      <c r="R53" s="164"/>
      <c r="S53" s="164"/>
      <c r="T53" s="164"/>
      <c r="U53" s="164"/>
    </row>
    <row r="54" spans="1:21" x14ac:dyDescent="0.35">
      <c r="A54" s="164"/>
      <c r="B54" s="164"/>
      <c r="C54" s="164"/>
      <c r="D54" s="164"/>
      <c r="E54" s="164"/>
      <c r="F54" s="164"/>
      <c r="G54" s="164"/>
      <c r="H54" s="164"/>
      <c r="I54" s="164"/>
      <c r="J54" s="164"/>
      <c r="K54" s="164"/>
      <c r="L54" s="164"/>
      <c r="M54" s="164"/>
      <c r="N54" s="164"/>
      <c r="O54" s="164"/>
      <c r="P54" s="164"/>
      <c r="Q54" s="164"/>
      <c r="R54" s="164"/>
      <c r="S54" s="164"/>
      <c r="T54" s="164"/>
      <c r="U54" s="164"/>
    </row>
    <row r="55" spans="1:21" x14ac:dyDescent="0.35">
      <c r="A55" s="164"/>
      <c r="B55" s="164"/>
      <c r="C55" s="164"/>
      <c r="D55" s="164"/>
      <c r="E55" s="164"/>
      <c r="F55" s="164"/>
      <c r="G55" s="164"/>
      <c r="H55" s="164"/>
      <c r="I55" s="164"/>
      <c r="J55" s="164"/>
      <c r="K55" s="164"/>
      <c r="L55" s="164"/>
      <c r="M55" s="164"/>
      <c r="N55" s="164"/>
      <c r="O55" s="164"/>
      <c r="P55" s="164"/>
      <c r="Q55" s="164"/>
      <c r="R55" s="164"/>
      <c r="S55" s="164"/>
      <c r="T55" s="164"/>
      <c r="U55" s="164"/>
    </row>
    <row r="56" spans="1:21" x14ac:dyDescent="0.35">
      <c r="A56" s="164"/>
      <c r="B56" s="164"/>
      <c r="C56" s="164"/>
      <c r="D56" s="164"/>
      <c r="E56" s="164"/>
      <c r="F56" s="164"/>
      <c r="G56" s="164"/>
      <c r="H56" s="164"/>
      <c r="I56" s="164"/>
      <c r="J56" s="164"/>
      <c r="K56" s="164"/>
      <c r="L56" s="164"/>
      <c r="M56" s="164"/>
      <c r="N56" s="164"/>
      <c r="O56" s="164"/>
      <c r="P56" s="164"/>
      <c r="Q56" s="164"/>
      <c r="R56" s="164"/>
      <c r="S56" s="164"/>
      <c r="T56" s="164"/>
      <c r="U56" s="164"/>
    </row>
    <row r="57" spans="1:21" x14ac:dyDescent="0.35">
      <c r="A57" s="164"/>
      <c r="B57" s="164"/>
      <c r="C57" s="164"/>
      <c r="D57" s="164"/>
      <c r="E57" s="164"/>
      <c r="F57" s="164"/>
      <c r="G57" s="164"/>
      <c r="H57" s="164"/>
      <c r="I57" s="164"/>
      <c r="J57" s="164"/>
      <c r="K57" s="164"/>
      <c r="L57" s="164"/>
      <c r="M57" s="164"/>
      <c r="N57" s="164"/>
      <c r="O57" s="164"/>
      <c r="P57" s="164"/>
      <c r="Q57" s="164"/>
      <c r="R57" s="164"/>
      <c r="S57" s="164"/>
      <c r="T57" s="164"/>
      <c r="U57" s="164"/>
    </row>
    <row r="58" spans="1:21" x14ac:dyDescent="0.35">
      <c r="A58" s="164"/>
      <c r="B58" s="164"/>
      <c r="C58" s="164"/>
      <c r="D58" s="164"/>
      <c r="E58" s="164"/>
      <c r="F58" s="164"/>
      <c r="G58" s="164"/>
      <c r="H58" s="164"/>
      <c r="I58" s="164"/>
      <c r="J58" s="164"/>
      <c r="K58" s="164"/>
      <c r="L58" s="164"/>
      <c r="M58" s="164"/>
      <c r="N58" s="164"/>
      <c r="O58" s="164"/>
      <c r="P58" s="164"/>
      <c r="Q58" s="164"/>
      <c r="R58" s="164"/>
      <c r="S58" s="164"/>
      <c r="T58" s="164"/>
      <c r="U58" s="164"/>
    </row>
    <row r="59" spans="1:21" x14ac:dyDescent="0.35">
      <c r="A59" s="164"/>
      <c r="B59" s="164"/>
      <c r="C59" s="164"/>
      <c r="D59" s="164"/>
      <c r="E59" s="164"/>
      <c r="F59" s="164"/>
      <c r="G59" s="164"/>
      <c r="H59" s="164"/>
      <c r="I59" s="164"/>
      <c r="J59" s="164"/>
      <c r="K59" s="164"/>
      <c r="L59" s="164"/>
      <c r="M59" s="164"/>
      <c r="N59" s="164"/>
      <c r="O59" s="164"/>
      <c r="P59" s="164"/>
      <c r="Q59" s="164"/>
      <c r="R59" s="164"/>
      <c r="S59" s="164"/>
      <c r="T59" s="164"/>
      <c r="U59" s="164"/>
    </row>
    <row r="60" spans="1:21" x14ac:dyDescent="0.35">
      <c r="A60" s="164"/>
      <c r="B60" s="164"/>
      <c r="C60" s="164"/>
      <c r="D60" s="172"/>
      <c r="E60" s="172"/>
      <c r="F60" s="172"/>
      <c r="G60" s="164"/>
      <c r="H60" s="172"/>
      <c r="I60" s="172"/>
      <c r="J60" s="172"/>
      <c r="K60" s="172"/>
      <c r="L60" s="172"/>
      <c r="M60" s="172"/>
      <c r="N60" s="172"/>
      <c r="O60" s="164"/>
      <c r="P60" s="164"/>
      <c r="Q60" s="164"/>
      <c r="R60" s="164"/>
      <c r="S60" s="164"/>
      <c r="T60" s="164"/>
      <c r="U60" s="164"/>
    </row>
    <row r="61" spans="1:21" x14ac:dyDescent="0.35">
      <c r="A61" s="164"/>
      <c r="B61" s="164"/>
      <c r="C61" s="164"/>
      <c r="D61" s="172"/>
      <c r="E61" s="172"/>
      <c r="F61" s="172"/>
      <c r="G61" s="164"/>
      <c r="H61" s="172"/>
      <c r="I61" s="172"/>
      <c r="J61" s="172"/>
      <c r="K61" s="172"/>
      <c r="L61" s="172"/>
      <c r="M61" s="172"/>
      <c r="N61" s="172"/>
      <c r="O61" s="164"/>
      <c r="P61" s="164"/>
      <c r="Q61" s="164"/>
      <c r="R61" s="164"/>
      <c r="S61" s="164"/>
      <c r="T61" s="164"/>
      <c r="U61" s="164"/>
    </row>
    <row r="62" spans="1:21" x14ac:dyDescent="0.35">
      <c r="A62" s="164"/>
      <c r="B62" s="164"/>
      <c r="C62" s="164"/>
      <c r="D62" s="172"/>
      <c r="E62" s="172"/>
      <c r="F62" s="172"/>
      <c r="G62" s="164"/>
      <c r="H62" s="172"/>
      <c r="I62" s="172"/>
      <c r="J62" s="172"/>
      <c r="K62" s="172"/>
      <c r="L62" s="172"/>
      <c r="M62" s="172"/>
      <c r="N62" s="172"/>
      <c r="O62" s="164"/>
      <c r="P62" s="164"/>
      <c r="Q62" s="164"/>
      <c r="R62" s="164"/>
      <c r="S62" s="164"/>
      <c r="T62" s="164"/>
      <c r="U62" s="164"/>
    </row>
    <row r="63" spans="1:21" x14ac:dyDescent="0.35">
      <c r="A63" s="164"/>
      <c r="B63" s="164"/>
      <c r="C63" s="164"/>
      <c r="D63" s="172"/>
      <c r="E63" s="172"/>
      <c r="F63" s="164"/>
      <c r="G63" s="164"/>
      <c r="H63" s="164"/>
      <c r="I63" s="164"/>
      <c r="J63" s="164"/>
      <c r="K63" s="172"/>
      <c r="L63" s="172"/>
      <c r="M63" s="172"/>
      <c r="N63" s="164"/>
      <c r="O63" s="164"/>
      <c r="P63" s="164"/>
      <c r="Q63" s="164"/>
      <c r="R63" s="164"/>
      <c r="S63" s="164"/>
      <c r="T63" s="164"/>
      <c r="U63" s="164"/>
    </row>
    <row r="64" spans="1:21" x14ac:dyDescent="0.35">
      <c r="A64" s="164"/>
      <c r="B64" s="164"/>
      <c r="C64" s="164"/>
      <c r="D64" s="172"/>
      <c r="E64" s="172"/>
      <c r="F64" s="172"/>
      <c r="G64" s="164"/>
      <c r="H64" s="164"/>
      <c r="I64" s="164"/>
      <c r="J64" s="164"/>
      <c r="K64" s="172"/>
      <c r="L64" s="172"/>
      <c r="M64" s="172"/>
      <c r="N64" s="164"/>
      <c r="O64" s="164"/>
      <c r="P64" s="164"/>
      <c r="Q64" s="164"/>
      <c r="R64" s="164"/>
      <c r="S64" s="164"/>
      <c r="T64" s="164"/>
      <c r="U64" s="164"/>
    </row>
    <row r="65" spans="1:21" x14ac:dyDescent="0.35">
      <c r="A65" s="164"/>
      <c r="B65" s="164"/>
      <c r="C65" s="164"/>
      <c r="D65" s="172"/>
      <c r="E65" s="172"/>
      <c r="F65" s="172"/>
      <c r="G65" s="164"/>
      <c r="H65" s="164"/>
      <c r="I65" s="164"/>
      <c r="J65" s="164"/>
      <c r="K65" s="164"/>
      <c r="L65" s="164"/>
      <c r="M65" s="164"/>
      <c r="N65" s="164"/>
      <c r="O65" s="164"/>
      <c r="P65" s="164"/>
      <c r="Q65" s="164"/>
      <c r="R65" s="164"/>
      <c r="S65" s="164"/>
      <c r="T65" s="164"/>
      <c r="U65" s="164"/>
    </row>
    <row r="66" spans="1:21" x14ac:dyDescent="0.35">
      <c r="A66" s="164"/>
      <c r="B66" s="164"/>
      <c r="C66" s="164"/>
      <c r="D66" s="172"/>
      <c r="E66" s="172"/>
      <c r="F66" s="172"/>
      <c r="G66" s="164"/>
      <c r="H66" s="164"/>
      <c r="I66" s="164"/>
      <c r="J66" s="164"/>
      <c r="K66" s="164"/>
      <c r="L66" s="164"/>
      <c r="M66" s="164"/>
      <c r="N66" s="164"/>
      <c r="O66" s="164"/>
      <c r="P66" s="164"/>
      <c r="Q66" s="164"/>
      <c r="R66" s="164"/>
      <c r="S66" s="164"/>
      <c r="T66" s="164"/>
      <c r="U66" s="164"/>
    </row>
    <row r="67" spans="1:21" x14ac:dyDescent="0.35">
      <c r="A67" s="164"/>
      <c r="B67" s="164"/>
      <c r="C67" s="164"/>
      <c r="D67" s="172"/>
      <c r="E67" s="172"/>
      <c r="F67" s="172"/>
      <c r="G67" s="164"/>
      <c r="H67" s="164"/>
      <c r="I67" s="164"/>
      <c r="J67" s="164"/>
      <c r="K67" s="164"/>
      <c r="L67" s="164"/>
      <c r="M67" s="164"/>
      <c r="N67" s="164"/>
      <c r="O67" s="164"/>
      <c r="P67" s="164"/>
      <c r="Q67" s="164"/>
      <c r="R67" s="164"/>
      <c r="S67" s="164"/>
      <c r="T67" s="164"/>
      <c r="U67" s="164"/>
    </row>
    <row r="68" spans="1:21" x14ac:dyDescent="0.35">
      <c r="A68" s="164"/>
      <c r="B68" s="164"/>
      <c r="C68" s="164"/>
      <c r="D68" s="172"/>
      <c r="E68" s="172"/>
      <c r="F68" s="172"/>
      <c r="G68" s="164"/>
      <c r="H68" s="164"/>
      <c r="I68" s="164"/>
      <c r="J68" s="164"/>
      <c r="K68" s="164"/>
      <c r="L68" s="164"/>
      <c r="M68" s="164"/>
      <c r="N68" s="164"/>
      <c r="O68" s="164"/>
      <c r="P68" s="164"/>
      <c r="Q68" s="164"/>
      <c r="R68" s="164"/>
      <c r="S68" s="164"/>
      <c r="T68" s="164"/>
      <c r="U68" s="164"/>
    </row>
    <row r="69" spans="1:21" x14ac:dyDescent="0.35">
      <c r="A69" s="164"/>
      <c r="B69" s="164"/>
      <c r="C69" s="164"/>
      <c r="D69" s="164"/>
      <c r="E69" s="164"/>
      <c r="F69" s="164"/>
      <c r="G69" s="164"/>
      <c r="H69" s="164"/>
      <c r="I69" s="164"/>
      <c r="J69" s="164"/>
      <c r="K69" s="164"/>
      <c r="L69" s="164"/>
      <c r="M69" s="164"/>
      <c r="N69" s="164"/>
      <c r="O69" s="164"/>
      <c r="P69" s="164"/>
      <c r="Q69" s="164"/>
      <c r="R69" s="164"/>
      <c r="S69" s="164"/>
      <c r="T69" s="164"/>
      <c r="U69" s="164"/>
    </row>
    <row r="70" spans="1:21" x14ac:dyDescent="0.35">
      <c r="A70" s="164"/>
      <c r="B70" s="164"/>
      <c r="C70" s="164"/>
      <c r="D70" s="164"/>
      <c r="E70" s="164"/>
      <c r="F70" s="164"/>
      <c r="G70" s="164"/>
      <c r="H70" s="164"/>
      <c r="I70" s="164"/>
      <c r="J70" s="164"/>
      <c r="K70" s="164"/>
      <c r="L70" s="164"/>
      <c r="M70" s="164"/>
      <c r="N70" s="164"/>
      <c r="O70" s="164"/>
      <c r="P70" s="164"/>
      <c r="Q70" s="164"/>
      <c r="R70" s="164"/>
      <c r="S70" s="164"/>
      <c r="T70" s="164"/>
      <c r="U70" s="164"/>
    </row>
    <row r="71" spans="1:21" x14ac:dyDescent="0.35">
      <c r="A71" s="164"/>
      <c r="B71" s="164"/>
      <c r="C71" s="164"/>
      <c r="D71" s="164"/>
      <c r="E71" s="164"/>
      <c r="F71" s="164"/>
      <c r="G71" s="164"/>
      <c r="H71" s="164"/>
      <c r="I71" s="164"/>
      <c r="J71" s="164"/>
      <c r="K71" s="164"/>
      <c r="L71" s="164"/>
      <c r="M71" s="164"/>
      <c r="N71" s="164"/>
      <c r="O71" s="164"/>
      <c r="P71" s="164"/>
      <c r="Q71" s="164"/>
      <c r="R71" s="164"/>
      <c r="S71" s="164"/>
      <c r="T71" s="164"/>
      <c r="U71" s="164"/>
    </row>
    <row r="72" spans="1:21" x14ac:dyDescent="0.35">
      <c r="A72" s="164"/>
      <c r="B72" s="164"/>
      <c r="C72" s="164"/>
      <c r="D72" s="164"/>
      <c r="E72" s="164"/>
      <c r="F72" s="164"/>
      <c r="G72" s="164"/>
      <c r="H72" s="164"/>
      <c r="I72" s="164"/>
      <c r="J72" s="164"/>
      <c r="K72" s="164"/>
      <c r="L72" s="164"/>
      <c r="M72" s="164"/>
      <c r="N72" s="164"/>
      <c r="O72" s="164"/>
      <c r="P72" s="164"/>
      <c r="Q72" s="164"/>
      <c r="R72" s="164"/>
      <c r="S72" s="164"/>
      <c r="T72" s="164"/>
      <c r="U72" s="164"/>
    </row>
    <row r="73" spans="1:21" x14ac:dyDescent="0.35">
      <c r="A73" s="164"/>
      <c r="B73" s="164"/>
      <c r="C73" s="164"/>
      <c r="D73" s="164"/>
      <c r="E73" s="164"/>
      <c r="F73" s="164"/>
      <c r="G73" s="164"/>
      <c r="H73" s="164"/>
      <c r="I73" s="164"/>
      <c r="J73" s="164"/>
      <c r="K73" s="164"/>
      <c r="L73" s="164"/>
      <c r="M73" s="164"/>
      <c r="N73" s="164"/>
      <c r="O73" s="164"/>
      <c r="P73" s="164"/>
      <c r="Q73" s="164"/>
      <c r="R73" s="164"/>
      <c r="S73" s="164"/>
      <c r="T73" s="164"/>
      <c r="U73" s="164"/>
    </row>
    <row r="74" spans="1:21" x14ac:dyDescent="0.35">
      <c r="A74" s="164"/>
      <c r="B74" s="164"/>
      <c r="C74" s="164"/>
      <c r="D74" s="164"/>
      <c r="E74" s="164"/>
      <c r="F74" s="164"/>
      <c r="G74" s="164"/>
      <c r="H74" s="164"/>
      <c r="I74" s="164"/>
      <c r="J74" s="164"/>
      <c r="K74" s="164"/>
      <c r="L74" s="164"/>
      <c r="M74" s="164"/>
      <c r="N74" s="164"/>
      <c r="O74" s="164"/>
      <c r="P74" s="164"/>
      <c r="Q74" s="164"/>
      <c r="R74" s="164"/>
      <c r="S74" s="164"/>
      <c r="T74" s="164"/>
      <c r="U74" s="164"/>
    </row>
    <row r="75" spans="1:21" x14ac:dyDescent="0.35">
      <c r="A75" s="164"/>
      <c r="B75" s="164"/>
      <c r="C75" s="164"/>
      <c r="D75" s="164"/>
      <c r="E75" s="164"/>
      <c r="F75" s="164"/>
      <c r="G75" s="164"/>
      <c r="H75" s="164"/>
      <c r="I75" s="164"/>
      <c r="J75" s="164"/>
      <c r="K75" s="164"/>
      <c r="L75" s="164"/>
      <c r="M75" s="164"/>
      <c r="N75" s="164"/>
      <c r="O75" s="164"/>
      <c r="P75" s="164"/>
      <c r="Q75" s="164"/>
      <c r="R75" s="164"/>
      <c r="S75" s="164"/>
      <c r="T75" s="164"/>
      <c r="U75" s="164"/>
    </row>
    <row r="76" spans="1:21" x14ac:dyDescent="0.35">
      <c r="A76" s="164"/>
      <c r="B76" s="164"/>
      <c r="C76" s="164"/>
      <c r="D76" s="164"/>
      <c r="E76" s="164"/>
      <c r="F76" s="164"/>
      <c r="G76" s="164"/>
      <c r="H76" s="164"/>
      <c r="I76" s="164"/>
      <c r="J76" s="164"/>
      <c r="K76" s="164"/>
      <c r="L76" s="164"/>
      <c r="M76" s="164"/>
      <c r="N76" s="164"/>
      <c r="O76" s="164"/>
      <c r="P76" s="164"/>
      <c r="Q76" s="164"/>
      <c r="R76" s="164"/>
      <c r="S76" s="164"/>
      <c r="T76" s="164"/>
      <c r="U76" s="164"/>
    </row>
    <row r="77" spans="1:21" x14ac:dyDescent="0.35">
      <c r="A77" s="164"/>
      <c r="B77" s="164"/>
      <c r="C77" s="164"/>
      <c r="D77" s="164"/>
      <c r="E77" s="164"/>
      <c r="F77" s="164"/>
      <c r="G77" s="164"/>
      <c r="H77" s="164"/>
      <c r="I77" s="164"/>
      <c r="J77" s="164"/>
      <c r="K77" s="164"/>
      <c r="L77" s="164"/>
      <c r="M77" s="164"/>
      <c r="N77" s="164"/>
      <c r="O77" s="164"/>
      <c r="P77" s="164"/>
      <c r="Q77" s="164"/>
      <c r="R77" s="164"/>
      <c r="S77" s="164"/>
      <c r="T77" s="164"/>
      <c r="U77" s="164"/>
    </row>
    <row r="78" spans="1:21" x14ac:dyDescent="0.35">
      <c r="A78" s="164"/>
      <c r="B78" s="164"/>
      <c r="C78" s="164"/>
      <c r="D78" s="164"/>
      <c r="E78" s="164"/>
      <c r="F78" s="164"/>
      <c r="G78" s="164"/>
      <c r="H78" s="164"/>
      <c r="I78" s="164"/>
      <c r="J78" s="164"/>
      <c r="K78" s="164"/>
      <c r="L78" s="164"/>
      <c r="M78" s="164"/>
      <c r="N78" s="164"/>
      <c r="O78" s="164"/>
      <c r="P78" s="164"/>
      <c r="Q78" s="164"/>
      <c r="R78" s="164"/>
      <c r="S78" s="164"/>
      <c r="T78" s="164"/>
      <c r="U78" s="164"/>
    </row>
    <row r="79" spans="1:21" x14ac:dyDescent="0.35">
      <c r="A79" s="164"/>
      <c r="B79" s="164"/>
      <c r="C79" s="164"/>
      <c r="D79" s="164"/>
      <c r="E79" s="164"/>
      <c r="F79" s="164"/>
      <c r="G79" s="164"/>
      <c r="H79" s="164"/>
      <c r="I79" s="164"/>
      <c r="J79" s="164"/>
      <c r="K79" s="164"/>
      <c r="L79" s="164"/>
      <c r="M79" s="164"/>
      <c r="N79" s="164"/>
      <c r="O79" s="164"/>
      <c r="P79" s="164"/>
      <c r="Q79" s="164"/>
      <c r="R79" s="164"/>
      <c r="S79" s="164"/>
      <c r="T79" s="164"/>
      <c r="U79" s="164"/>
    </row>
  </sheetData>
  <sheetProtection algorithmName="SHA-512" hashValue="4365JlktLHoI3FPzCNKGWTZU1Fic33SibabPdIjTXUNWNDC4yXzS7H8YXbojjKNpSlRZe+QEP8Pzu22vVFo07A==" saltValue="1fYwrSZ79bB2Le5VafKZKA==" spinCount="100000" sheet="1" objects="1" scenarios="1"/>
  <mergeCells count="70">
    <mergeCell ref="C43:E43"/>
    <mergeCell ref="C44:E44"/>
    <mergeCell ref="C45:E45"/>
    <mergeCell ref="C46:E46"/>
    <mergeCell ref="C38:E38"/>
    <mergeCell ref="C39:E39"/>
    <mergeCell ref="C40:E40"/>
    <mergeCell ref="C41:E41"/>
    <mergeCell ref="C42:E42"/>
    <mergeCell ref="C33:E33"/>
    <mergeCell ref="C34:E34"/>
    <mergeCell ref="C35:E35"/>
    <mergeCell ref="C36:E36"/>
    <mergeCell ref="C37:E37"/>
    <mergeCell ref="C28:E28"/>
    <mergeCell ref="C29:E29"/>
    <mergeCell ref="C30:E30"/>
    <mergeCell ref="C31:E31"/>
    <mergeCell ref="C32:E32"/>
    <mergeCell ref="C23:E23"/>
    <mergeCell ref="C24:E24"/>
    <mergeCell ref="C25:E25"/>
    <mergeCell ref="C26:E26"/>
    <mergeCell ref="C27:E27"/>
    <mergeCell ref="C22:E22"/>
    <mergeCell ref="D1:N1"/>
    <mergeCell ref="D2:N2"/>
    <mergeCell ref="B9:F9"/>
    <mergeCell ref="B3:C3"/>
    <mergeCell ref="B4:C4"/>
    <mergeCell ref="B6:C6"/>
    <mergeCell ref="B7:C7"/>
    <mergeCell ref="B1:C2"/>
    <mergeCell ref="K9:L9"/>
    <mergeCell ref="N3:N4"/>
    <mergeCell ref="G9:J9"/>
    <mergeCell ref="D6:G6"/>
    <mergeCell ref="C18:E18"/>
    <mergeCell ref="C19:E19"/>
    <mergeCell ref="C20:E20"/>
    <mergeCell ref="L3:M4"/>
    <mergeCell ref="L6:M6"/>
    <mergeCell ref="L7:M7"/>
    <mergeCell ref="M9:N9"/>
    <mergeCell ref="C21:E21"/>
    <mergeCell ref="E3:F3"/>
    <mergeCell ref="E4:F4"/>
    <mergeCell ref="G3:K3"/>
    <mergeCell ref="G4:K4"/>
    <mergeCell ref="C12:E12"/>
    <mergeCell ref="C13:E13"/>
    <mergeCell ref="C14:E14"/>
    <mergeCell ref="C15:E15"/>
    <mergeCell ref="C16:E16"/>
    <mergeCell ref="C17:E17"/>
    <mergeCell ref="Q9:Q11"/>
    <mergeCell ref="R9:R11"/>
    <mergeCell ref="H10:H11"/>
    <mergeCell ref="G10:G11"/>
    <mergeCell ref="F10:F11"/>
    <mergeCell ref="B10:B11"/>
    <mergeCell ref="I6:K6"/>
    <mergeCell ref="M10:M11"/>
    <mergeCell ref="L10:L11"/>
    <mergeCell ref="K10:K11"/>
    <mergeCell ref="J10:J11"/>
    <mergeCell ref="I10:I11"/>
    <mergeCell ref="D7:G7"/>
    <mergeCell ref="I7:K7"/>
    <mergeCell ref="C10:E11"/>
  </mergeCells>
  <conditionalFormatting sqref="G12:G46">
    <cfRule type="cellIs" dxfId="9" priority="1" operator="lessThan">
      <formula>$I12</formula>
    </cfRule>
  </conditionalFormatting>
  <conditionalFormatting sqref="I12:I46">
    <cfRule type="cellIs" dxfId="8" priority="2" operator="greaterThan">
      <formula>$G12</formula>
    </cfRule>
  </conditionalFormatting>
  <conditionalFormatting sqref="K12:K46">
    <cfRule type="cellIs" dxfId="7" priority="11" operator="greaterThan">
      <formula>$L12</formula>
    </cfRule>
  </conditionalFormatting>
  <conditionalFormatting sqref="M12:M46">
    <cfRule type="containsText" dxfId="6" priority="6" operator="containsText" text="Pass">
      <formula>NOT(ISERROR(SEARCH("Pass",M12)))</formula>
    </cfRule>
    <cfRule type="containsText" dxfId="5" priority="7" operator="containsText" text="N/A">
      <formula>NOT(ISERROR(SEARCH("N/A",M12)))</formula>
    </cfRule>
    <cfRule type="containsText" dxfId="4" priority="9" operator="containsText" text="Fail">
      <formula>NOT(ISERROR(SEARCH("Fail",M12)))</formula>
    </cfRule>
  </conditionalFormatting>
  <conditionalFormatting sqref="N11">
    <cfRule type="containsText" dxfId="3" priority="3" operator="containsText" text="Controls">
      <formula>NOT(ISERROR(SEARCH("Controls",N11)))</formula>
    </cfRule>
    <cfRule type="cellIs" dxfId="2" priority="4" operator="greaterThan">
      <formula>0</formula>
    </cfRule>
  </conditionalFormatting>
  <conditionalFormatting sqref="N12:N46">
    <cfRule type="containsText" dxfId="1" priority="5" operator="containsText" text="Part 4">
      <formula>NOT(ISERROR(SEARCH("Part 4",N12)))</formula>
    </cfRule>
  </conditionalFormatting>
  <hyperlinks>
    <hyperlink ref="D2:N2" r:id="rId1" display="(See NECB/ZEBP alteration requirements)" xr:uid="{00000000-0004-0000-0500-000000000000}"/>
    <hyperlink ref="M9:N9" r:id="rId2" display="Alteration Rules" xr:uid="{00000000-0004-0000-0500-000001000000}"/>
  </hyperlinks>
  <printOptions horizontalCentered="1"/>
  <pageMargins left="0.5" right="0.5" top="0.75" bottom="0.75" header="0.3" footer="0.3"/>
  <pageSetup scale="86" fitToHeight="0" orientation="portrait" r:id="rId3"/>
  <ignoredErrors>
    <ignoredError sqref="J12 N12" unlockedFormula="1"/>
  </ignoredErrors>
  <drawing r:id="rId4"/>
  <legacyDrawing r:id="rId5"/>
  <extLs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'Code Tables'!$I$60:$I$161</xm:f>
          </x14:formula1>
          <xm:sqref>C12:C46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40"/>
  <sheetViews>
    <sheetView showGridLines="0" zoomScaleNormal="100" workbookViewId="0"/>
  </sheetViews>
  <sheetFormatPr defaultColWidth="9.1796875" defaultRowHeight="14.5" x14ac:dyDescent="0.35"/>
  <cols>
    <col min="1" max="1" width="2.54296875" style="1" customWidth="1"/>
    <col min="2" max="2" width="13.26953125" style="1" customWidth="1"/>
    <col min="3" max="3" width="10.7265625" style="1" customWidth="1"/>
    <col min="4" max="4" width="20.54296875" style="1" customWidth="1"/>
    <col min="5" max="5" width="12.54296875" style="1" customWidth="1"/>
    <col min="6" max="6" width="6.54296875" style="2" customWidth="1"/>
    <col min="7" max="7" width="13.54296875" style="1" customWidth="1"/>
    <col min="8" max="8" width="4.54296875" style="2" customWidth="1"/>
    <col min="9" max="9" width="12.7265625" style="2" customWidth="1"/>
    <col min="10" max="10" width="15.54296875" style="1" customWidth="1"/>
    <col min="11" max="16384" width="9.1796875" style="1"/>
  </cols>
  <sheetData>
    <row r="1" spans="1:10" s="2" customFormat="1" ht="22" customHeight="1" x14ac:dyDescent="0.35">
      <c r="A1" s="164"/>
      <c r="B1" s="841"/>
      <c r="C1" s="770" t="s">
        <v>2740</v>
      </c>
      <c r="D1" s="771"/>
      <c r="E1" s="771"/>
      <c r="F1" s="771"/>
      <c r="G1" s="771"/>
      <c r="H1" s="771"/>
      <c r="I1" s="771"/>
      <c r="J1" s="772"/>
    </row>
    <row r="2" spans="1:10" s="2" customFormat="1" ht="13" customHeight="1" x14ac:dyDescent="0.35">
      <c r="A2" s="164"/>
      <c r="B2" s="842"/>
      <c r="C2" s="816" t="s">
        <v>2738</v>
      </c>
      <c r="D2" s="817"/>
      <c r="E2" s="817"/>
      <c r="F2" s="817"/>
      <c r="G2" s="817"/>
      <c r="H2" s="817"/>
      <c r="I2" s="817"/>
      <c r="J2" s="818"/>
    </row>
    <row r="3" spans="1:10" s="2" customFormat="1" ht="13" customHeight="1" x14ac:dyDescent="0.35">
      <c r="A3" s="181"/>
      <c r="B3" s="176" t="s">
        <v>2714</v>
      </c>
      <c r="C3" s="303">
        <f>IF('Energy Checklist - Alterations'!H3="","",'Energy Checklist - Alterations'!H3)</f>
        <v>37</v>
      </c>
      <c r="D3" s="303">
        <f>IF('Energy Checklist - Alterations'!K3="","",'Energy Checklist - Alterations'!K3)</f>
        <v>2203</v>
      </c>
      <c r="E3" s="767" t="str">
        <f>IF('Energy Checklist - Alterations'!O3="","",'Energy Checklist - Alterations'!O3)</f>
        <v>ABERDEEN STREET</v>
      </c>
      <c r="F3" s="767"/>
      <c r="G3" s="767"/>
      <c r="H3" s="767"/>
      <c r="I3" s="845" t="s">
        <v>2718</v>
      </c>
      <c r="J3" s="843" t="str">
        <f>IF('Energy Checklist - Alterations'!AE3="","",'Energy Checklist - Alterations'!AE3)</f>
        <v/>
      </c>
    </row>
    <row r="4" spans="1:10" s="2" customFormat="1" ht="13" customHeight="1" x14ac:dyDescent="0.35">
      <c r="A4" s="181"/>
      <c r="B4" s="176" t="s">
        <v>2713</v>
      </c>
      <c r="C4" s="303" t="str">
        <f>IF('Energy Checklist - Alterations'!H4="","",'Energy Checklist - Alterations'!H4)</f>
        <v/>
      </c>
      <c r="D4" s="303" t="str">
        <f>IF('Energy Checklist - Alterations'!K4="","",'Energy Checklist - Alterations'!K4)</f>
        <v/>
      </c>
      <c r="E4" s="767" t="str">
        <f>IF('Energy Checklist - Alterations'!O4="","",'Energy Checklist - Alterations'!O4)</f>
        <v/>
      </c>
      <c r="F4" s="767"/>
      <c r="G4" s="767"/>
      <c r="H4" s="767"/>
      <c r="I4" s="845"/>
      <c r="J4" s="844"/>
    </row>
    <row r="5" spans="1:10" s="2" customFormat="1" ht="5.25" customHeight="1" x14ac:dyDescent="0.35">
      <c r="A5" s="181"/>
      <c r="B5" s="174"/>
      <c r="C5" s="150"/>
      <c r="D5" s="150"/>
      <c r="E5" s="150"/>
      <c r="F5" s="150"/>
      <c r="G5" s="150"/>
      <c r="H5" s="150"/>
      <c r="I5" s="150"/>
      <c r="J5" s="175"/>
    </row>
    <row r="6" spans="1:10" s="2" customFormat="1" ht="13" customHeight="1" x14ac:dyDescent="0.35">
      <c r="A6" s="181"/>
      <c r="B6" s="176" t="s">
        <v>2722</v>
      </c>
      <c r="C6" s="759"/>
      <c r="D6" s="759"/>
      <c r="E6" s="759"/>
      <c r="F6" s="177" t="s">
        <v>2719</v>
      </c>
      <c r="G6" s="759"/>
      <c r="H6" s="759"/>
      <c r="I6" s="177" t="s">
        <v>2720</v>
      </c>
      <c r="J6" s="208"/>
    </row>
    <row r="7" spans="1:10" s="2" customFormat="1" ht="13" customHeight="1" x14ac:dyDescent="0.35">
      <c r="A7" s="181"/>
      <c r="B7" s="176" t="s">
        <v>2721</v>
      </c>
      <c r="C7" s="759"/>
      <c r="D7" s="759"/>
      <c r="E7" s="759"/>
      <c r="F7" s="177" t="s">
        <v>2719</v>
      </c>
      <c r="G7" s="759"/>
      <c r="H7" s="759"/>
      <c r="I7" s="177" t="s">
        <v>2720</v>
      </c>
      <c r="J7" s="208"/>
    </row>
    <row r="8" spans="1:10" s="2" customFormat="1" ht="5.25" customHeight="1" thickBot="1" x14ac:dyDescent="0.4">
      <c r="A8" s="164"/>
      <c r="B8" s="178"/>
      <c r="C8" s="179"/>
      <c r="D8" s="179"/>
      <c r="E8" s="179"/>
      <c r="F8" s="179"/>
      <c r="G8" s="179"/>
      <c r="H8" s="179"/>
      <c r="I8" s="179"/>
      <c r="J8" s="180"/>
    </row>
    <row r="9" spans="1:10" ht="28" customHeight="1" x14ac:dyDescent="0.35">
      <c r="A9" s="164"/>
      <c r="B9" s="838" t="s">
        <v>8</v>
      </c>
      <c r="C9" s="839" t="s">
        <v>9</v>
      </c>
      <c r="D9" s="839" t="s">
        <v>2768</v>
      </c>
      <c r="E9" s="839" t="s">
        <v>2745</v>
      </c>
      <c r="F9" s="800" t="s">
        <v>11</v>
      </c>
      <c r="G9" s="800"/>
      <c r="H9" s="800" t="s">
        <v>2771</v>
      </c>
      <c r="I9" s="800"/>
      <c r="J9" s="837"/>
    </row>
    <row r="10" spans="1:10" s="2" customFormat="1" ht="28" customHeight="1" x14ac:dyDescent="0.35">
      <c r="A10" s="164"/>
      <c r="B10" s="787"/>
      <c r="C10" s="800"/>
      <c r="D10" s="800"/>
      <c r="E10" s="800"/>
      <c r="F10" s="171" t="s">
        <v>2746</v>
      </c>
      <c r="G10" s="171" t="s">
        <v>2747</v>
      </c>
      <c r="H10" s="840" t="s">
        <v>2703</v>
      </c>
      <c r="I10" s="840"/>
      <c r="J10" s="182" t="s">
        <v>2769</v>
      </c>
    </row>
    <row r="11" spans="1:10" x14ac:dyDescent="0.35">
      <c r="A11" s="164"/>
      <c r="B11" s="188"/>
      <c r="C11" s="203"/>
      <c r="D11" s="203"/>
      <c r="E11" s="203"/>
      <c r="F11" s="204"/>
      <c r="G11" s="203"/>
      <c r="H11" s="835"/>
      <c r="I11" s="836"/>
      <c r="J11" s="194"/>
    </row>
    <row r="12" spans="1:10" x14ac:dyDescent="0.35">
      <c r="A12" s="164"/>
      <c r="B12" s="188"/>
      <c r="C12" s="203"/>
      <c r="D12" s="203"/>
      <c r="E12" s="203"/>
      <c r="F12" s="204"/>
      <c r="G12" s="203"/>
      <c r="H12" s="835"/>
      <c r="I12" s="836"/>
      <c r="J12" s="194"/>
    </row>
    <row r="13" spans="1:10" x14ac:dyDescent="0.35">
      <c r="A13" s="164"/>
      <c r="B13" s="188"/>
      <c r="C13" s="203"/>
      <c r="D13" s="203"/>
      <c r="E13" s="203"/>
      <c r="F13" s="204"/>
      <c r="G13" s="203"/>
      <c r="H13" s="835"/>
      <c r="I13" s="836"/>
      <c r="J13" s="194"/>
    </row>
    <row r="14" spans="1:10" x14ac:dyDescent="0.35">
      <c r="A14" s="164"/>
      <c r="B14" s="188"/>
      <c r="C14" s="203"/>
      <c r="D14" s="203"/>
      <c r="E14" s="203"/>
      <c r="F14" s="204"/>
      <c r="G14" s="203"/>
      <c r="H14" s="835"/>
      <c r="I14" s="836"/>
      <c r="J14" s="194"/>
    </row>
    <row r="15" spans="1:10" x14ac:dyDescent="0.35">
      <c r="A15" s="164"/>
      <c r="B15" s="188"/>
      <c r="C15" s="203"/>
      <c r="D15" s="203"/>
      <c r="E15" s="203"/>
      <c r="F15" s="204"/>
      <c r="G15" s="203"/>
      <c r="H15" s="835"/>
      <c r="I15" s="836"/>
      <c r="J15" s="194"/>
    </row>
    <row r="16" spans="1:10" x14ac:dyDescent="0.35">
      <c r="A16" s="164"/>
      <c r="B16" s="188"/>
      <c r="C16" s="203"/>
      <c r="D16" s="203"/>
      <c r="E16" s="203"/>
      <c r="F16" s="204"/>
      <c r="G16" s="203"/>
      <c r="H16" s="835"/>
      <c r="I16" s="836"/>
      <c r="J16" s="194"/>
    </row>
    <row r="17" spans="1:10" x14ac:dyDescent="0.35">
      <c r="A17" s="164"/>
      <c r="B17" s="188"/>
      <c r="C17" s="203"/>
      <c r="D17" s="203"/>
      <c r="E17" s="203"/>
      <c r="F17" s="204"/>
      <c r="G17" s="203"/>
      <c r="H17" s="835"/>
      <c r="I17" s="836"/>
      <c r="J17" s="194"/>
    </row>
    <row r="18" spans="1:10" x14ac:dyDescent="0.35">
      <c r="A18" s="164"/>
      <c r="B18" s="188"/>
      <c r="C18" s="203"/>
      <c r="D18" s="203"/>
      <c r="E18" s="203"/>
      <c r="F18" s="204"/>
      <c r="G18" s="203"/>
      <c r="H18" s="835"/>
      <c r="I18" s="836"/>
      <c r="J18" s="194"/>
    </row>
    <row r="19" spans="1:10" x14ac:dyDescent="0.35">
      <c r="A19" s="164"/>
      <c r="B19" s="188"/>
      <c r="C19" s="203"/>
      <c r="D19" s="203"/>
      <c r="E19" s="203"/>
      <c r="F19" s="204"/>
      <c r="G19" s="203"/>
      <c r="H19" s="835"/>
      <c r="I19" s="836"/>
      <c r="J19" s="194"/>
    </row>
    <row r="20" spans="1:10" x14ac:dyDescent="0.35">
      <c r="A20" s="164"/>
      <c r="B20" s="188"/>
      <c r="C20" s="203"/>
      <c r="D20" s="203"/>
      <c r="E20" s="203"/>
      <c r="F20" s="204"/>
      <c r="G20" s="203"/>
      <c r="H20" s="835"/>
      <c r="I20" s="836"/>
      <c r="J20" s="194"/>
    </row>
    <row r="21" spans="1:10" x14ac:dyDescent="0.35">
      <c r="A21" s="164"/>
      <c r="B21" s="188"/>
      <c r="C21" s="203"/>
      <c r="D21" s="203"/>
      <c r="E21" s="203"/>
      <c r="F21" s="204"/>
      <c r="G21" s="203"/>
      <c r="H21" s="835"/>
      <c r="I21" s="836"/>
      <c r="J21" s="194"/>
    </row>
    <row r="22" spans="1:10" x14ac:dyDescent="0.35">
      <c r="A22" s="164"/>
      <c r="B22" s="188"/>
      <c r="C22" s="203"/>
      <c r="D22" s="203"/>
      <c r="E22" s="203"/>
      <c r="F22" s="204"/>
      <c r="G22" s="203"/>
      <c r="H22" s="835"/>
      <c r="I22" s="836"/>
      <c r="J22" s="194"/>
    </row>
    <row r="23" spans="1:10" x14ac:dyDescent="0.35">
      <c r="A23" s="164"/>
      <c r="B23" s="188"/>
      <c r="C23" s="203"/>
      <c r="D23" s="203"/>
      <c r="E23" s="203"/>
      <c r="F23" s="204"/>
      <c r="G23" s="203"/>
      <c r="H23" s="835"/>
      <c r="I23" s="836"/>
      <c r="J23" s="194"/>
    </row>
    <row r="24" spans="1:10" x14ac:dyDescent="0.35">
      <c r="A24" s="164"/>
      <c r="B24" s="188"/>
      <c r="C24" s="203"/>
      <c r="D24" s="203"/>
      <c r="E24" s="203"/>
      <c r="F24" s="204"/>
      <c r="G24" s="203"/>
      <c r="H24" s="835"/>
      <c r="I24" s="836"/>
      <c r="J24" s="194"/>
    </row>
    <row r="25" spans="1:10" s="2" customFormat="1" x14ac:dyDescent="0.35">
      <c r="A25" s="164"/>
      <c r="B25" s="188"/>
      <c r="C25" s="203"/>
      <c r="D25" s="203"/>
      <c r="E25" s="203"/>
      <c r="F25" s="204"/>
      <c r="G25" s="203"/>
      <c r="H25" s="835"/>
      <c r="I25" s="836"/>
      <c r="J25" s="194"/>
    </row>
    <row r="26" spans="1:10" s="2" customFormat="1" x14ac:dyDescent="0.35">
      <c r="A26" s="164"/>
      <c r="B26" s="188"/>
      <c r="C26" s="203"/>
      <c r="D26" s="203"/>
      <c r="E26" s="203"/>
      <c r="F26" s="204"/>
      <c r="G26" s="203"/>
      <c r="H26" s="835"/>
      <c r="I26" s="836"/>
      <c r="J26" s="194"/>
    </row>
    <row r="27" spans="1:10" s="2" customFormat="1" x14ac:dyDescent="0.35">
      <c r="A27" s="164"/>
      <c r="B27" s="188"/>
      <c r="C27" s="203"/>
      <c r="D27" s="203"/>
      <c r="E27" s="203"/>
      <c r="F27" s="204"/>
      <c r="G27" s="203"/>
      <c r="H27" s="835"/>
      <c r="I27" s="836"/>
      <c r="J27" s="194"/>
    </row>
    <row r="28" spans="1:10" s="2" customFormat="1" x14ac:dyDescent="0.35">
      <c r="A28" s="164"/>
      <c r="B28" s="188"/>
      <c r="C28" s="203"/>
      <c r="D28" s="203"/>
      <c r="E28" s="203"/>
      <c r="F28" s="204"/>
      <c r="G28" s="203"/>
      <c r="H28" s="835"/>
      <c r="I28" s="836"/>
      <c r="J28" s="194"/>
    </row>
    <row r="29" spans="1:10" s="2" customFormat="1" x14ac:dyDescent="0.35">
      <c r="A29" s="164"/>
      <c r="B29" s="188"/>
      <c r="C29" s="203"/>
      <c r="D29" s="203"/>
      <c r="E29" s="203"/>
      <c r="F29" s="204"/>
      <c r="G29" s="203"/>
      <c r="H29" s="835"/>
      <c r="I29" s="836"/>
      <c r="J29" s="194"/>
    </row>
    <row r="30" spans="1:10" x14ac:dyDescent="0.35">
      <c r="A30" s="164"/>
      <c r="B30" s="188"/>
      <c r="C30" s="203"/>
      <c r="D30" s="203"/>
      <c r="E30" s="203"/>
      <c r="F30" s="204"/>
      <c r="G30" s="203"/>
      <c r="H30" s="835"/>
      <c r="I30" s="836"/>
      <c r="J30" s="194"/>
    </row>
    <row r="31" spans="1:10" x14ac:dyDescent="0.35">
      <c r="A31" s="164"/>
      <c r="B31" s="188"/>
      <c r="C31" s="203"/>
      <c r="D31" s="203"/>
      <c r="E31" s="203"/>
      <c r="F31" s="204"/>
      <c r="G31" s="203"/>
      <c r="H31" s="835"/>
      <c r="I31" s="836"/>
      <c r="J31" s="194"/>
    </row>
    <row r="32" spans="1:10" x14ac:dyDescent="0.35">
      <c r="A32" s="164"/>
      <c r="B32" s="188"/>
      <c r="C32" s="203"/>
      <c r="D32" s="203"/>
      <c r="E32" s="203"/>
      <c r="F32" s="204"/>
      <c r="G32" s="203"/>
      <c r="H32" s="835"/>
      <c r="I32" s="836"/>
      <c r="J32" s="194"/>
    </row>
    <row r="33" spans="1:10" x14ac:dyDescent="0.35">
      <c r="A33" s="164"/>
      <c r="B33" s="188"/>
      <c r="C33" s="203"/>
      <c r="D33" s="203"/>
      <c r="E33" s="203"/>
      <c r="F33" s="204"/>
      <c r="G33" s="203"/>
      <c r="H33" s="835"/>
      <c r="I33" s="836"/>
      <c r="J33" s="194"/>
    </row>
    <row r="34" spans="1:10" x14ac:dyDescent="0.35">
      <c r="A34" s="164"/>
      <c r="B34" s="188"/>
      <c r="C34" s="203"/>
      <c r="D34" s="203"/>
      <c r="E34" s="203"/>
      <c r="F34" s="204"/>
      <c r="G34" s="203"/>
      <c r="H34" s="835"/>
      <c r="I34" s="836"/>
      <c r="J34" s="194"/>
    </row>
    <row r="35" spans="1:10" ht="15" thickBot="1" x14ac:dyDescent="0.4">
      <c r="A35" s="164"/>
      <c r="B35" s="191"/>
      <c r="C35" s="205"/>
      <c r="D35" s="205"/>
      <c r="E35" s="205"/>
      <c r="F35" s="206"/>
      <c r="G35" s="207"/>
      <c r="H35" s="833"/>
      <c r="I35" s="834"/>
      <c r="J35" s="195"/>
    </row>
    <row r="36" spans="1:10" x14ac:dyDescent="0.35">
      <c r="A36" s="164"/>
      <c r="C36" s="158" t="s">
        <v>489</v>
      </c>
      <c r="D36" s="164"/>
      <c r="E36" s="164"/>
      <c r="F36" s="164"/>
      <c r="G36" s="164"/>
      <c r="H36" s="164"/>
      <c r="I36" s="164"/>
      <c r="J36" s="159" t="s">
        <v>2923</v>
      </c>
    </row>
    <row r="37" spans="1:10" x14ac:dyDescent="0.35">
      <c r="A37" s="164"/>
      <c r="B37" s="164"/>
      <c r="C37" s="164"/>
      <c r="D37" s="164"/>
      <c r="E37" s="164"/>
      <c r="F37" s="164"/>
      <c r="G37" s="164"/>
      <c r="H37" s="164"/>
      <c r="I37" s="164"/>
      <c r="J37" s="164"/>
    </row>
    <row r="38" spans="1:10" x14ac:dyDescent="0.35">
      <c r="A38" s="164"/>
      <c r="B38" s="164"/>
      <c r="C38" s="164"/>
      <c r="D38" s="164"/>
      <c r="E38" s="164"/>
      <c r="F38" s="164"/>
      <c r="G38" s="164"/>
      <c r="H38" s="164"/>
      <c r="I38" s="164"/>
      <c r="J38" s="164"/>
    </row>
    <row r="39" spans="1:10" x14ac:dyDescent="0.35">
      <c r="A39" s="164"/>
      <c r="B39" s="164"/>
      <c r="C39" s="164"/>
      <c r="D39" s="164"/>
      <c r="E39" s="164"/>
      <c r="F39" s="164"/>
      <c r="G39" s="164"/>
      <c r="H39" s="164"/>
      <c r="I39" s="164"/>
      <c r="J39" s="164"/>
    </row>
    <row r="40" spans="1:10" x14ac:dyDescent="0.35">
      <c r="A40" s="164"/>
      <c r="B40" s="164"/>
      <c r="C40" s="164"/>
      <c r="D40" s="164"/>
      <c r="E40" s="164"/>
      <c r="F40" s="164"/>
      <c r="G40" s="164"/>
      <c r="H40" s="164"/>
      <c r="I40" s="164"/>
      <c r="J40" s="164"/>
    </row>
    <row r="41" spans="1:10" x14ac:dyDescent="0.35">
      <c r="A41" s="164"/>
      <c r="B41" s="164"/>
      <c r="C41" s="164"/>
      <c r="D41" s="164"/>
      <c r="E41" s="164"/>
      <c r="F41" s="164"/>
      <c r="G41" s="164"/>
      <c r="H41" s="164"/>
      <c r="I41" s="164"/>
      <c r="J41" s="164"/>
    </row>
    <row r="42" spans="1:10" x14ac:dyDescent="0.35">
      <c r="A42" s="164"/>
      <c r="B42" s="164"/>
      <c r="C42" s="164"/>
      <c r="D42" s="164"/>
      <c r="E42" s="164"/>
      <c r="F42" s="164"/>
      <c r="G42" s="164"/>
      <c r="H42" s="164"/>
      <c r="I42" s="164"/>
      <c r="J42" s="164"/>
    </row>
    <row r="43" spans="1:10" x14ac:dyDescent="0.35">
      <c r="A43" s="164"/>
      <c r="B43" s="164"/>
      <c r="C43" s="164"/>
      <c r="D43" s="164"/>
      <c r="E43" s="164"/>
      <c r="F43" s="164"/>
      <c r="G43" s="164"/>
      <c r="H43" s="164"/>
      <c r="I43" s="164"/>
      <c r="J43" s="164"/>
    </row>
    <row r="44" spans="1:10" x14ac:dyDescent="0.35">
      <c r="A44" s="164"/>
      <c r="B44" s="164"/>
      <c r="C44" s="164"/>
      <c r="D44" s="164"/>
      <c r="E44" s="164"/>
      <c r="F44" s="164"/>
      <c r="G44" s="164"/>
      <c r="H44" s="164"/>
      <c r="I44" s="164"/>
      <c r="J44" s="164"/>
    </row>
    <row r="45" spans="1:10" x14ac:dyDescent="0.35">
      <c r="A45" s="164"/>
      <c r="B45" s="164"/>
      <c r="C45" s="164"/>
      <c r="D45" s="164"/>
      <c r="E45" s="164"/>
      <c r="F45" s="164"/>
      <c r="G45" s="164"/>
      <c r="H45" s="164"/>
      <c r="I45" s="164"/>
      <c r="J45" s="164"/>
    </row>
    <row r="46" spans="1:10" x14ac:dyDescent="0.35">
      <c r="A46" s="164"/>
      <c r="B46" s="164"/>
      <c r="C46" s="164"/>
      <c r="D46" s="164"/>
      <c r="E46" s="164"/>
      <c r="F46" s="164"/>
      <c r="G46" s="164"/>
      <c r="H46" s="164"/>
      <c r="I46" s="164"/>
      <c r="J46" s="164"/>
    </row>
    <row r="47" spans="1:10" x14ac:dyDescent="0.35">
      <c r="A47" s="164"/>
      <c r="B47" s="164"/>
      <c r="C47" s="164"/>
      <c r="D47" s="164"/>
      <c r="E47" s="164"/>
      <c r="F47" s="164"/>
      <c r="G47" s="164"/>
      <c r="H47" s="164"/>
      <c r="I47" s="164"/>
      <c r="J47" s="164"/>
    </row>
    <row r="48" spans="1:10" x14ac:dyDescent="0.35">
      <c r="A48" s="164"/>
      <c r="B48" s="164"/>
      <c r="C48" s="172"/>
      <c r="D48" s="172"/>
      <c r="E48" s="172"/>
      <c r="F48" s="172"/>
      <c r="G48" s="164"/>
      <c r="H48" s="164"/>
      <c r="I48" s="164"/>
      <c r="J48" s="172"/>
    </row>
    <row r="49" spans="1:10" x14ac:dyDescent="0.35">
      <c r="A49" s="164"/>
      <c r="B49" s="164"/>
      <c r="C49" s="172"/>
      <c r="D49" s="172"/>
      <c r="E49" s="172"/>
      <c r="F49" s="172"/>
      <c r="G49" s="164"/>
      <c r="H49" s="164"/>
      <c r="I49" s="164"/>
      <c r="J49" s="172"/>
    </row>
    <row r="50" spans="1:10" x14ac:dyDescent="0.35">
      <c r="A50" s="164"/>
      <c r="B50" s="164"/>
      <c r="C50" s="172"/>
      <c r="D50" s="172"/>
      <c r="E50" s="172"/>
      <c r="F50" s="172"/>
      <c r="G50" s="164"/>
      <c r="H50" s="164"/>
      <c r="I50" s="164"/>
      <c r="J50" s="172"/>
    </row>
    <row r="51" spans="1:10" x14ac:dyDescent="0.35">
      <c r="A51" s="164"/>
      <c r="B51" s="164"/>
      <c r="C51" s="172"/>
      <c r="D51" s="172"/>
      <c r="E51" s="172"/>
      <c r="F51" s="172"/>
      <c r="G51" s="164"/>
      <c r="H51" s="164"/>
      <c r="I51" s="164"/>
      <c r="J51" s="172"/>
    </row>
    <row r="52" spans="1:10" x14ac:dyDescent="0.35">
      <c r="A52" s="164"/>
      <c r="B52" s="164"/>
      <c r="C52" s="172"/>
      <c r="D52" s="172"/>
      <c r="E52" s="172"/>
      <c r="F52" s="172"/>
      <c r="G52" s="164"/>
      <c r="H52" s="164"/>
      <c r="I52" s="164"/>
      <c r="J52" s="172"/>
    </row>
    <row r="53" spans="1:10" x14ac:dyDescent="0.35">
      <c r="A53" s="164"/>
      <c r="B53" s="164"/>
      <c r="C53" s="172"/>
      <c r="D53" s="172"/>
      <c r="E53" s="172"/>
      <c r="F53" s="172"/>
      <c r="G53" s="164"/>
      <c r="H53" s="164"/>
      <c r="I53" s="164"/>
      <c r="J53" s="172"/>
    </row>
    <row r="54" spans="1:10" x14ac:dyDescent="0.35">
      <c r="A54" s="164"/>
      <c r="B54" s="164"/>
      <c r="C54" s="172"/>
      <c r="D54" s="172"/>
      <c r="E54" s="172"/>
      <c r="F54" s="172"/>
      <c r="G54" s="164"/>
      <c r="H54" s="164"/>
      <c r="I54" s="164"/>
      <c r="J54" s="172"/>
    </row>
    <row r="55" spans="1:10" x14ac:dyDescent="0.35">
      <c r="A55" s="164"/>
      <c r="B55" s="164"/>
      <c r="C55" s="172"/>
      <c r="D55" s="172"/>
      <c r="E55" s="172"/>
      <c r="F55" s="172"/>
      <c r="G55" s="164"/>
      <c r="H55" s="164"/>
      <c r="I55" s="164"/>
      <c r="J55" s="172"/>
    </row>
    <row r="56" spans="1:10" x14ac:dyDescent="0.35">
      <c r="A56" s="164"/>
      <c r="B56" s="164"/>
      <c r="C56" s="172"/>
      <c r="D56" s="172"/>
      <c r="E56" s="172"/>
      <c r="F56" s="172"/>
      <c r="G56" s="164"/>
      <c r="H56" s="164"/>
      <c r="I56" s="164"/>
      <c r="J56" s="172"/>
    </row>
    <row r="57" spans="1:10" x14ac:dyDescent="0.35">
      <c r="A57" s="164"/>
      <c r="B57" s="164"/>
      <c r="C57" s="164"/>
      <c r="D57" s="164"/>
      <c r="E57" s="164"/>
      <c r="F57" s="164"/>
      <c r="G57" s="164"/>
      <c r="H57" s="164"/>
      <c r="I57" s="164"/>
      <c r="J57" s="164"/>
    </row>
    <row r="58" spans="1:10" x14ac:dyDescent="0.35">
      <c r="A58" s="164"/>
      <c r="B58" s="164"/>
      <c r="C58" s="164"/>
      <c r="D58" s="164"/>
      <c r="E58" s="164"/>
      <c r="F58" s="164"/>
      <c r="G58" s="164"/>
      <c r="H58" s="164"/>
      <c r="I58" s="164"/>
      <c r="J58" s="164"/>
    </row>
    <row r="59" spans="1:10" x14ac:dyDescent="0.35">
      <c r="A59" s="164"/>
      <c r="B59" s="164"/>
      <c r="C59" s="164"/>
      <c r="D59" s="164"/>
      <c r="E59" s="164"/>
      <c r="F59" s="164"/>
      <c r="G59" s="164"/>
      <c r="H59" s="164"/>
      <c r="I59" s="164"/>
      <c r="J59" s="164"/>
    </row>
    <row r="60" spans="1:10" x14ac:dyDescent="0.35">
      <c r="A60" s="164"/>
      <c r="B60" s="164"/>
      <c r="C60" s="164"/>
      <c r="D60" s="164"/>
      <c r="E60" s="164"/>
      <c r="F60" s="164"/>
      <c r="G60" s="164"/>
      <c r="H60" s="164"/>
      <c r="I60" s="164"/>
      <c r="J60" s="164"/>
    </row>
    <row r="61" spans="1:10" x14ac:dyDescent="0.35">
      <c r="A61" s="164"/>
      <c r="B61" s="164"/>
      <c r="C61" s="164"/>
      <c r="D61" s="164"/>
      <c r="E61" s="164"/>
      <c r="F61" s="164"/>
      <c r="G61" s="164"/>
      <c r="H61" s="164"/>
      <c r="I61" s="164"/>
      <c r="J61" s="164"/>
    </row>
    <row r="62" spans="1:10" x14ac:dyDescent="0.35">
      <c r="A62" s="164"/>
      <c r="B62" s="164"/>
      <c r="C62" s="164"/>
      <c r="D62" s="164"/>
      <c r="E62" s="164"/>
      <c r="F62" s="164"/>
      <c r="G62" s="164"/>
      <c r="H62" s="164"/>
      <c r="I62" s="164"/>
      <c r="J62" s="164"/>
    </row>
    <row r="63" spans="1:10" x14ac:dyDescent="0.35">
      <c r="A63" s="164"/>
      <c r="B63" s="164"/>
      <c r="C63" s="164"/>
      <c r="D63" s="164"/>
      <c r="E63" s="164"/>
      <c r="F63" s="164"/>
      <c r="G63" s="164"/>
      <c r="H63" s="164"/>
      <c r="I63" s="164"/>
      <c r="J63" s="164"/>
    </row>
    <row r="64" spans="1:10" x14ac:dyDescent="0.35">
      <c r="A64" s="164"/>
      <c r="B64" s="164"/>
      <c r="C64" s="164"/>
      <c r="D64" s="164"/>
      <c r="E64" s="164"/>
      <c r="F64" s="164"/>
      <c r="G64" s="164"/>
      <c r="H64" s="164"/>
      <c r="I64" s="164"/>
      <c r="J64" s="164"/>
    </row>
    <row r="65" spans="1:10" x14ac:dyDescent="0.35">
      <c r="A65" s="164"/>
      <c r="B65" s="164"/>
      <c r="C65" s="164"/>
      <c r="D65" s="164"/>
      <c r="E65" s="164"/>
      <c r="F65" s="164"/>
      <c r="G65" s="164"/>
      <c r="H65" s="164"/>
      <c r="I65" s="164"/>
      <c r="J65" s="164"/>
    </row>
    <row r="66" spans="1:10" x14ac:dyDescent="0.35">
      <c r="A66" s="164"/>
      <c r="B66" s="164"/>
      <c r="C66" s="164"/>
      <c r="D66" s="164"/>
      <c r="E66" s="164"/>
      <c r="F66" s="164"/>
      <c r="G66" s="164"/>
      <c r="H66" s="164"/>
      <c r="I66" s="164"/>
      <c r="J66" s="164"/>
    </row>
    <row r="67" spans="1:10" x14ac:dyDescent="0.35">
      <c r="A67" s="164"/>
      <c r="B67" s="164"/>
      <c r="C67" s="164"/>
      <c r="D67" s="164"/>
      <c r="E67" s="164"/>
      <c r="F67" s="164"/>
      <c r="G67" s="164"/>
      <c r="H67" s="164"/>
      <c r="I67" s="164"/>
      <c r="J67" s="164"/>
    </row>
    <row r="68" spans="1:10" x14ac:dyDescent="0.35">
      <c r="A68" s="164"/>
      <c r="B68" s="164"/>
      <c r="C68" s="164"/>
      <c r="D68" s="164"/>
      <c r="E68" s="164"/>
      <c r="F68" s="164"/>
      <c r="G68" s="164"/>
      <c r="H68" s="164"/>
      <c r="I68" s="164"/>
      <c r="J68" s="164"/>
    </row>
    <row r="69" spans="1:10" x14ac:dyDescent="0.35">
      <c r="A69" s="164"/>
      <c r="B69" s="164"/>
      <c r="C69" s="164"/>
      <c r="D69" s="164"/>
      <c r="E69" s="164"/>
      <c r="F69" s="164"/>
      <c r="G69" s="164"/>
      <c r="H69" s="164"/>
      <c r="I69" s="164"/>
      <c r="J69" s="164"/>
    </row>
    <row r="70" spans="1:10" x14ac:dyDescent="0.35">
      <c r="A70" s="164"/>
      <c r="B70" s="164"/>
      <c r="C70" s="164"/>
      <c r="D70" s="164"/>
      <c r="E70" s="164"/>
      <c r="F70" s="164"/>
      <c r="G70" s="164"/>
      <c r="H70" s="164"/>
      <c r="I70" s="164"/>
      <c r="J70" s="164"/>
    </row>
    <row r="71" spans="1:10" x14ac:dyDescent="0.35">
      <c r="A71" s="164"/>
      <c r="B71" s="164"/>
      <c r="C71" s="164"/>
      <c r="D71" s="164"/>
      <c r="E71" s="164"/>
      <c r="F71" s="164"/>
      <c r="G71" s="164"/>
      <c r="H71" s="164"/>
      <c r="I71" s="164"/>
      <c r="J71" s="164"/>
    </row>
    <row r="72" spans="1:10" x14ac:dyDescent="0.35">
      <c r="A72" s="164"/>
      <c r="B72" s="164"/>
      <c r="C72" s="164"/>
      <c r="D72" s="164"/>
      <c r="E72" s="164"/>
      <c r="F72" s="164"/>
      <c r="G72" s="164"/>
      <c r="H72" s="164"/>
      <c r="I72" s="164"/>
      <c r="J72" s="164"/>
    </row>
    <row r="73" spans="1:10" x14ac:dyDescent="0.35">
      <c r="A73" s="164"/>
      <c r="B73" s="164"/>
      <c r="C73" s="164"/>
      <c r="D73" s="164"/>
      <c r="E73" s="164"/>
      <c r="F73" s="164"/>
      <c r="G73" s="164"/>
      <c r="H73" s="164"/>
      <c r="I73" s="164"/>
      <c r="J73" s="164"/>
    </row>
    <row r="74" spans="1:10" x14ac:dyDescent="0.35">
      <c r="A74" s="164"/>
      <c r="B74" s="164"/>
      <c r="C74" s="164"/>
      <c r="D74" s="164"/>
      <c r="E74" s="164"/>
      <c r="F74" s="164"/>
      <c r="G74" s="164"/>
      <c r="H74" s="164"/>
      <c r="I74" s="164"/>
      <c r="J74" s="164"/>
    </row>
    <row r="75" spans="1:10" x14ac:dyDescent="0.35">
      <c r="A75" s="164"/>
      <c r="B75" s="164"/>
      <c r="C75" s="164"/>
      <c r="D75" s="164"/>
      <c r="E75" s="164"/>
      <c r="F75" s="164"/>
      <c r="G75" s="164"/>
      <c r="H75" s="164"/>
      <c r="I75" s="164"/>
      <c r="J75" s="164"/>
    </row>
    <row r="76" spans="1:10" x14ac:dyDescent="0.35">
      <c r="A76" s="164"/>
      <c r="B76" s="164"/>
      <c r="C76" s="164"/>
      <c r="D76" s="164"/>
      <c r="E76" s="164"/>
      <c r="F76" s="164"/>
      <c r="G76" s="164"/>
      <c r="H76" s="164"/>
      <c r="I76" s="164"/>
      <c r="J76" s="164"/>
    </row>
    <row r="77" spans="1:10" x14ac:dyDescent="0.35">
      <c r="A77" s="164"/>
      <c r="B77" s="164"/>
      <c r="C77" s="164"/>
      <c r="D77" s="164"/>
      <c r="E77" s="164"/>
      <c r="F77" s="164"/>
      <c r="G77" s="164"/>
      <c r="H77" s="164"/>
      <c r="I77" s="164"/>
      <c r="J77" s="164"/>
    </row>
    <row r="78" spans="1:10" x14ac:dyDescent="0.35">
      <c r="A78" s="164"/>
      <c r="B78" s="164"/>
      <c r="C78" s="164"/>
      <c r="D78" s="164"/>
      <c r="E78" s="164"/>
      <c r="F78" s="164"/>
      <c r="G78" s="164"/>
      <c r="H78" s="164"/>
      <c r="I78" s="164"/>
      <c r="J78" s="164"/>
    </row>
    <row r="79" spans="1:10" x14ac:dyDescent="0.35">
      <c r="A79" s="164"/>
      <c r="B79" s="164"/>
      <c r="C79" s="164"/>
      <c r="D79" s="164"/>
      <c r="E79" s="164"/>
      <c r="F79" s="164"/>
      <c r="G79" s="164"/>
      <c r="H79" s="164"/>
      <c r="I79" s="164"/>
      <c r="J79" s="164"/>
    </row>
    <row r="80" spans="1:10" x14ac:dyDescent="0.35">
      <c r="A80" s="164"/>
      <c r="B80" s="164"/>
      <c r="C80" s="164"/>
      <c r="D80" s="164"/>
      <c r="E80" s="164"/>
      <c r="F80" s="164"/>
      <c r="G80" s="164"/>
      <c r="H80" s="164"/>
      <c r="I80" s="164"/>
      <c r="J80" s="164"/>
    </row>
    <row r="81" spans="1:10" x14ac:dyDescent="0.35">
      <c r="A81" s="164"/>
      <c r="B81" s="164"/>
      <c r="C81" s="164"/>
      <c r="D81" s="164"/>
      <c r="E81" s="164"/>
      <c r="F81" s="164"/>
      <c r="G81" s="164"/>
      <c r="H81" s="164"/>
      <c r="I81" s="164"/>
      <c r="J81" s="164"/>
    </row>
    <row r="82" spans="1:10" x14ac:dyDescent="0.35">
      <c r="A82" s="164"/>
      <c r="B82" s="164"/>
      <c r="C82" s="164"/>
      <c r="D82" s="164"/>
      <c r="E82" s="164"/>
      <c r="F82" s="164"/>
      <c r="G82" s="164"/>
      <c r="H82" s="164"/>
      <c r="I82" s="164"/>
      <c r="J82" s="164"/>
    </row>
    <row r="83" spans="1:10" x14ac:dyDescent="0.35">
      <c r="A83" s="164"/>
      <c r="B83" s="164"/>
      <c r="C83" s="164"/>
      <c r="D83" s="164"/>
      <c r="E83" s="164"/>
      <c r="F83" s="164"/>
      <c r="G83" s="164"/>
      <c r="H83" s="164"/>
      <c r="I83" s="164"/>
      <c r="J83" s="164"/>
    </row>
    <row r="84" spans="1:10" x14ac:dyDescent="0.35">
      <c r="A84" s="164"/>
      <c r="B84" s="164"/>
      <c r="C84" s="164"/>
      <c r="D84" s="164"/>
      <c r="E84" s="164"/>
      <c r="F84" s="164"/>
      <c r="G84" s="164"/>
      <c r="H84" s="164"/>
      <c r="I84" s="164"/>
      <c r="J84" s="164"/>
    </row>
    <row r="85" spans="1:10" x14ac:dyDescent="0.35">
      <c r="A85" s="164"/>
      <c r="B85" s="164"/>
      <c r="C85" s="164"/>
      <c r="D85" s="164"/>
      <c r="E85" s="164"/>
      <c r="F85" s="164"/>
      <c r="G85" s="164"/>
      <c r="H85" s="164"/>
      <c r="I85" s="164"/>
      <c r="J85" s="164"/>
    </row>
    <row r="86" spans="1:10" x14ac:dyDescent="0.35">
      <c r="A86" s="164"/>
      <c r="B86" s="164"/>
      <c r="C86" s="164"/>
      <c r="D86" s="164"/>
      <c r="E86" s="164"/>
      <c r="F86" s="164"/>
      <c r="G86" s="164"/>
      <c r="H86" s="164"/>
      <c r="I86" s="164"/>
      <c r="J86" s="164"/>
    </row>
    <row r="87" spans="1:10" x14ac:dyDescent="0.35">
      <c r="A87" s="164"/>
      <c r="B87" s="164"/>
      <c r="C87" s="164"/>
      <c r="D87" s="164"/>
      <c r="E87" s="164"/>
      <c r="F87" s="164"/>
      <c r="G87" s="164"/>
      <c r="H87" s="164"/>
      <c r="I87" s="164"/>
      <c r="J87" s="164"/>
    </row>
    <row r="88" spans="1:10" x14ac:dyDescent="0.35">
      <c r="A88" s="164"/>
      <c r="B88" s="164"/>
      <c r="C88" s="164"/>
      <c r="D88" s="164"/>
      <c r="E88" s="164"/>
      <c r="F88" s="164"/>
      <c r="G88" s="164"/>
      <c r="H88" s="164"/>
      <c r="I88" s="164"/>
      <c r="J88" s="164"/>
    </row>
    <row r="89" spans="1:10" x14ac:dyDescent="0.35">
      <c r="A89" s="164"/>
      <c r="B89" s="164"/>
      <c r="C89" s="164"/>
      <c r="D89" s="164"/>
      <c r="E89" s="164"/>
      <c r="F89" s="164"/>
      <c r="G89" s="164"/>
      <c r="H89" s="164"/>
      <c r="I89" s="164"/>
      <c r="J89" s="164"/>
    </row>
    <row r="90" spans="1:10" x14ac:dyDescent="0.35">
      <c r="A90" s="164"/>
      <c r="B90" s="164"/>
      <c r="C90" s="164"/>
      <c r="D90" s="164"/>
      <c r="E90" s="164"/>
      <c r="F90" s="164"/>
      <c r="G90" s="164"/>
      <c r="H90" s="164"/>
      <c r="I90" s="164"/>
      <c r="J90" s="164"/>
    </row>
    <row r="91" spans="1:10" x14ac:dyDescent="0.35">
      <c r="A91" s="164"/>
      <c r="B91" s="164"/>
      <c r="C91" s="164"/>
      <c r="D91" s="164"/>
      <c r="E91" s="164"/>
      <c r="F91" s="164"/>
      <c r="G91" s="164"/>
      <c r="H91" s="164"/>
      <c r="I91" s="164"/>
      <c r="J91" s="164"/>
    </row>
    <row r="92" spans="1:10" x14ac:dyDescent="0.35">
      <c r="A92" s="164"/>
      <c r="B92" s="164"/>
      <c r="C92" s="164"/>
      <c r="D92" s="164"/>
      <c r="E92" s="164"/>
      <c r="F92" s="164"/>
      <c r="G92" s="164"/>
      <c r="H92" s="164"/>
      <c r="I92" s="164"/>
      <c r="J92" s="164"/>
    </row>
    <row r="93" spans="1:10" x14ac:dyDescent="0.35">
      <c r="A93" s="164"/>
      <c r="B93" s="164"/>
      <c r="C93" s="164"/>
      <c r="D93" s="164"/>
      <c r="E93" s="164"/>
      <c r="F93" s="164"/>
      <c r="G93" s="164"/>
      <c r="H93" s="164"/>
      <c r="I93" s="164"/>
      <c r="J93" s="164"/>
    </row>
    <row r="94" spans="1:10" x14ac:dyDescent="0.35">
      <c r="A94" s="164"/>
      <c r="B94" s="164"/>
      <c r="C94" s="164"/>
      <c r="D94" s="164"/>
      <c r="E94" s="164"/>
      <c r="F94" s="164"/>
      <c r="G94" s="164"/>
      <c r="H94" s="164"/>
      <c r="I94" s="164"/>
      <c r="J94" s="164"/>
    </row>
    <row r="95" spans="1:10" x14ac:dyDescent="0.35">
      <c r="A95" s="164"/>
      <c r="B95" s="164"/>
      <c r="C95" s="164"/>
      <c r="D95" s="164"/>
      <c r="E95" s="164"/>
      <c r="F95" s="164"/>
      <c r="G95" s="164"/>
      <c r="H95" s="164"/>
      <c r="I95" s="164"/>
      <c r="J95" s="164"/>
    </row>
    <row r="96" spans="1:10" x14ac:dyDescent="0.35">
      <c r="A96" s="164"/>
      <c r="B96" s="164"/>
      <c r="C96" s="164"/>
      <c r="D96" s="164"/>
      <c r="E96" s="164"/>
      <c r="F96" s="164"/>
      <c r="G96" s="164"/>
      <c r="H96" s="164"/>
      <c r="I96" s="164"/>
      <c r="J96" s="164"/>
    </row>
    <row r="97" spans="1:10" x14ac:dyDescent="0.35">
      <c r="A97" s="164"/>
      <c r="B97" s="164"/>
      <c r="C97" s="164"/>
      <c r="D97" s="164"/>
      <c r="E97" s="164"/>
      <c r="F97" s="164"/>
      <c r="G97" s="164"/>
      <c r="H97" s="164"/>
      <c r="I97" s="164"/>
      <c r="J97" s="164"/>
    </row>
    <row r="98" spans="1:10" x14ac:dyDescent="0.35">
      <c r="A98" s="164"/>
      <c r="B98" s="164"/>
      <c r="C98" s="164"/>
      <c r="D98" s="164"/>
      <c r="E98" s="164"/>
      <c r="F98" s="164"/>
      <c r="G98" s="164"/>
      <c r="H98" s="164"/>
      <c r="I98" s="164"/>
      <c r="J98" s="164"/>
    </row>
    <row r="99" spans="1:10" x14ac:dyDescent="0.35">
      <c r="A99" s="164"/>
      <c r="B99" s="164"/>
      <c r="C99" s="164"/>
      <c r="D99" s="164"/>
      <c r="E99" s="164"/>
      <c r="F99" s="164"/>
      <c r="G99" s="164"/>
      <c r="H99" s="164"/>
      <c r="I99" s="164"/>
      <c r="J99" s="164"/>
    </row>
    <row r="100" spans="1:10" x14ac:dyDescent="0.35">
      <c r="A100" s="164"/>
      <c r="B100" s="164"/>
      <c r="C100" s="164"/>
      <c r="D100" s="164"/>
      <c r="E100" s="164"/>
      <c r="F100" s="164"/>
      <c r="G100" s="164"/>
      <c r="H100" s="164"/>
      <c r="I100" s="164"/>
      <c r="J100" s="164"/>
    </row>
    <row r="101" spans="1:10" x14ac:dyDescent="0.35">
      <c r="A101" s="164"/>
      <c r="B101" s="164"/>
      <c r="C101" s="164"/>
      <c r="D101" s="164"/>
      <c r="E101" s="164"/>
      <c r="F101" s="164"/>
      <c r="G101" s="164"/>
      <c r="H101" s="164"/>
      <c r="I101" s="164"/>
      <c r="J101" s="164"/>
    </row>
    <row r="102" spans="1:10" x14ac:dyDescent="0.35">
      <c r="A102" s="164"/>
      <c r="B102" s="164"/>
      <c r="C102" s="164"/>
      <c r="D102" s="164"/>
      <c r="E102" s="164"/>
      <c r="F102" s="164"/>
      <c r="G102" s="164"/>
      <c r="H102" s="164"/>
      <c r="I102" s="164"/>
      <c r="J102" s="164"/>
    </row>
    <row r="103" spans="1:10" x14ac:dyDescent="0.35">
      <c r="A103" s="164"/>
      <c r="B103" s="164"/>
      <c r="C103" s="164"/>
      <c r="D103" s="164"/>
      <c r="E103" s="164"/>
      <c r="F103" s="164"/>
      <c r="G103" s="164"/>
      <c r="H103" s="164"/>
      <c r="I103" s="164"/>
      <c r="J103" s="164"/>
    </row>
    <row r="104" spans="1:10" x14ac:dyDescent="0.35">
      <c r="A104" s="164"/>
      <c r="B104" s="164"/>
      <c r="C104" s="164"/>
      <c r="D104" s="164"/>
      <c r="E104" s="164"/>
      <c r="F104" s="164"/>
      <c r="G104" s="164"/>
      <c r="H104" s="164"/>
      <c r="I104" s="164"/>
      <c r="J104" s="164"/>
    </row>
    <row r="105" spans="1:10" x14ac:dyDescent="0.35">
      <c r="A105" s="164"/>
      <c r="B105" s="164"/>
      <c r="C105" s="164"/>
      <c r="D105" s="164"/>
      <c r="E105" s="164"/>
      <c r="F105" s="164"/>
      <c r="G105" s="164"/>
      <c r="H105" s="164"/>
      <c r="I105" s="164"/>
      <c r="J105" s="164"/>
    </row>
    <row r="106" spans="1:10" x14ac:dyDescent="0.35">
      <c r="A106" s="164"/>
      <c r="B106" s="164"/>
      <c r="C106" s="164"/>
      <c r="D106" s="164"/>
      <c r="E106" s="164"/>
      <c r="F106" s="164"/>
      <c r="G106" s="164"/>
      <c r="H106" s="164"/>
      <c r="I106" s="164"/>
      <c r="J106" s="164"/>
    </row>
    <row r="107" spans="1:10" x14ac:dyDescent="0.35">
      <c r="A107" s="164"/>
      <c r="B107" s="164"/>
      <c r="C107" s="164"/>
      <c r="D107" s="164"/>
      <c r="E107" s="164"/>
      <c r="F107" s="164"/>
      <c r="G107" s="164"/>
      <c r="H107" s="164"/>
      <c r="I107" s="164"/>
      <c r="J107" s="164"/>
    </row>
    <row r="108" spans="1:10" x14ac:dyDescent="0.35">
      <c r="A108" s="164"/>
      <c r="B108" s="164"/>
      <c r="C108" s="164"/>
      <c r="D108" s="164"/>
      <c r="E108" s="164"/>
      <c r="F108" s="164"/>
      <c r="G108" s="164"/>
      <c r="H108" s="164"/>
      <c r="I108" s="164"/>
      <c r="J108" s="164"/>
    </row>
    <row r="109" spans="1:10" x14ac:dyDescent="0.35">
      <c r="A109" s="164"/>
      <c r="B109" s="164"/>
      <c r="C109" s="164"/>
      <c r="D109" s="164"/>
      <c r="E109" s="164"/>
      <c r="F109" s="164"/>
      <c r="G109" s="164"/>
      <c r="H109" s="164"/>
      <c r="I109" s="164"/>
      <c r="J109" s="164"/>
    </row>
    <row r="110" spans="1:10" x14ac:dyDescent="0.35">
      <c r="A110" s="164"/>
      <c r="B110" s="164"/>
      <c r="C110" s="164"/>
      <c r="D110" s="164"/>
      <c r="E110" s="164"/>
      <c r="F110" s="164"/>
      <c r="G110" s="164"/>
      <c r="H110" s="164"/>
      <c r="I110" s="164"/>
      <c r="J110" s="164"/>
    </row>
    <row r="111" spans="1:10" x14ac:dyDescent="0.35">
      <c r="A111" s="164"/>
      <c r="B111" s="164"/>
      <c r="C111" s="164"/>
      <c r="D111" s="164"/>
      <c r="E111" s="164"/>
      <c r="F111" s="164"/>
      <c r="G111" s="164"/>
      <c r="H111" s="164"/>
      <c r="I111" s="164"/>
      <c r="J111" s="164"/>
    </row>
    <row r="112" spans="1:10" x14ac:dyDescent="0.35">
      <c r="A112" s="164"/>
      <c r="B112" s="164"/>
      <c r="C112" s="164"/>
      <c r="D112" s="164"/>
      <c r="E112" s="164"/>
      <c r="F112" s="164"/>
      <c r="G112" s="164"/>
      <c r="H112" s="164"/>
      <c r="I112" s="164"/>
      <c r="J112" s="164"/>
    </row>
    <row r="113" spans="1:10" x14ac:dyDescent="0.35">
      <c r="A113" s="164"/>
      <c r="B113" s="164"/>
      <c r="C113" s="164"/>
      <c r="D113" s="164"/>
      <c r="E113" s="164"/>
      <c r="F113" s="164"/>
      <c r="G113" s="164"/>
      <c r="H113" s="164"/>
      <c r="I113" s="164"/>
      <c r="J113" s="164"/>
    </row>
    <row r="114" spans="1:10" x14ac:dyDescent="0.35">
      <c r="A114" s="164"/>
      <c r="B114" s="164"/>
      <c r="C114" s="164"/>
      <c r="D114" s="164"/>
      <c r="E114" s="164"/>
      <c r="F114" s="164"/>
      <c r="G114" s="164"/>
      <c r="H114" s="164"/>
      <c r="I114" s="164"/>
      <c r="J114" s="164"/>
    </row>
    <row r="115" spans="1:10" x14ac:dyDescent="0.35">
      <c r="A115" s="164"/>
      <c r="B115" s="164"/>
      <c r="C115" s="164"/>
      <c r="D115" s="164"/>
      <c r="E115" s="164"/>
      <c r="F115" s="164"/>
      <c r="G115" s="164"/>
      <c r="H115" s="164"/>
      <c r="I115" s="164"/>
      <c r="J115" s="164"/>
    </row>
    <row r="116" spans="1:10" x14ac:dyDescent="0.35">
      <c r="A116" s="164"/>
      <c r="B116" s="164"/>
      <c r="C116" s="164"/>
      <c r="D116" s="164"/>
      <c r="E116" s="164"/>
      <c r="F116" s="164"/>
      <c r="G116" s="164"/>
      <c r="H116" s="164"/>
      <c r="I116" s="164"/>
      <c r="J116" s="164"/>
    </row>
    <row r="117" spans="1:10" x14ac:dyDescent="0.35">
      <c r="A117" s="164"/>
      <c r="B117" s="164"/>
      <c r="C117" s="164"/>
      <c r="D117" s="164"/>
      <c r="E117" s="164"/>
      <c r="F117" s="164"/>
      <c r="G117" s="164"/>
      <c r="H117" s="164"/>
      <c r="I117" s="164"/>
      <c r="J117" s="164"/>
    </row>
    <row r="118" spans="1:10" x14ac:dyDescent="0.35">
      <c r="A118" s="164"/>
      <c r="B118" s="164"/>
      <c r="C118" s="164"/>
      <c r="D118" s="164"/>
      <c r="E118" s="164"/>
      <c r="F118" s="164"/>
      <c r="G118" s="164"/>
      <c r="H118" s="164"/>
      <c r="I118" s="164"/>
      <c r="J118" s="164"/>
    </row>
    <row r="119" spans="1:10" x14ac:dyDescent="0.35">
      <c r="A119" s="164"/>
      <c r="B119" s="164"/>
      <c r="C119" s="164"/>
      <c r="D119" s="164"/>
      <c r="E119" s="164"/>
      <c r="F119" s="164"/>
      <c r="G119" s="164"/>
      <c r="H119" s="164"/>
      <c r="I119" s="164"/>
      <c r="J119" s="164"/>
    </row>
    <row r="120" spans="1:10" x14ac:dyDescent="0.35">
      <c r="A120" s="164"/>
      <c r="B120" s="164"/>
      <c r="C120" s="164"/>
      <c r="D120" s="164"/>
      <c r="E120" s="164"/>
      <c r="F120" s="164"/>
      <c r="G120" s="164"/>
      <c r="H120" s="164"/>
      <c r="I120" s="164"/>
      <c r="J120" s="164"/>
    </row>
    <row r="121" spans="1:10" x14ac:dyDescent="0.35">
      <c r="A121" s="164"/>
      <c r="B121" s="164"/>
      <c r="C121" s="164"/>
      <c r="D121" s="164"/>
      <c r="E121" s="164"/>
      <c r="F121" s="164"/>
      <c r="G121" s="164"/>
      <c r="H121" s="164"/>
      <c r="I121" s="164"/>
      <c r="J121" s="164"/>
    </row>
    <row r="122" spans="1:10" x14ac:dyDescent="0.35">
      <c r="A122" s="164"/>
      <c r="B122" s="164"/>
      <c r="C122" s="164"/>
      <c r="D122" s="164"/>
      <c r="E122" s="164"/>
      <c r="F122" s="164"/>
      <c r="G122" s="164"/>
      <c r="H122" s="164"/>
      <c r="I122" s="164"/>
      <c r="J122" s="164"/>
    </row>
    <row r="123" spans="1:10" x14ac:dyDescent="0.35">
      <c r="A123" s="164"/>
      <c r="B123" s="164"/>
      <c r="C123" s="164"/>
      <c r="D123" s="164"/>
      <c r="E123" s="164"/>
      <c r="F123" s="164"/>
      <c r="G123" s="164"/>
      <c r="H123" s="164"/>
      <c r="I123" s="164"/>
      <c r="J123" s="164"/>
    </row>
    <row r="124" spans="1:10" x14ac:dyDescent="0.35">
      <c r="A124" s="164"/>
      <c r="B124" s="164"/>
      <c r="C124" s="164"/>
      <c r="D124" s="164"/>
      <c r="E124" s="164"/>
      <c r="F124" s="164"/>
      <c r="G124" s="164"/>
      <c r="H124" s="164"/>
      <c r="I124" s="164"/>
      <c r="J124" s="164"/>
    </row>
    <row r="125" spans="1:10" x14ac:dyDescent="0.35">
      <c r="A125" s="164"/>
      <c r="B125" s="164"/>
      <c r="C125" s="164"/>
      <c r="D125" s="164"/>
      <c r="E125" s="164"/>
      <c r="F125" s="164"/>
      <c r="G125" s="164"/>
      <c r="H125" s="164"/>
      <c r="I125" s="164"/>
      <c r="J125" s="164"/>
    </row>
    <row r="126" spans="1:10" x14ac:dyDescent="0.35">
      <c r="A126" s="164"/>
      <c r="B126" s="164"/>
      <c r="C126" s="164"/>
      <c r="D126" s="164"/>
      <c r="E126" s="164"/>
      <c r="F126" s="164"/>
      <c r="G126" s="164"/>
      <c r="H126" s="164"/>
      <c r="I126" s="164"/>
      <c r="J126" s="164"/>
    </row>
    <row r="127" spans="1:10" x14ac:dyDescent="0.35">
      <c r="A127" s="164"/>
      <c r="B127" s="164"/>
      <c r="C127" s="164"/>
      <c r="D127" s="164"/>
      <c r="E127" s="164"/>
      <c r="F127" s="164"/>
      <c r="G127" s="164"/>
      <c r="H127" s="164"/>
      <c r="I127" s="164"/>
      <c r="J127" s="164"/>
    </row>
    <row r="128" spans="1:10" x14ac:dyDescent="0.35">
      <c r="A128" s="164"/>
      <c r="B128" s="164"/>
      <c r="C128" s="164"/>
      <c r="D128" s="164"/>
      <c r="E128" s="164"/>
      <c r="F128" s="164"/>
      <c r="G128" s="164"/>
      <c r="H128" s="164"/>
      <c r="I128" s="164"/>
      <c r="J128" s="164"/>
    </row>
    <row r="129" spans="1:10" x14ac:dyDescent="0.35">
      <c r="A129" s="164"/>
      <c r="B129" s="164"/>
      <c r="C129" s="164"/>
      <c r="D129" s="164"/>
      <c r="E129" s="164"/>
      <c r="F129" s="164"/>
      <c r="G129" s="164"/>
      <c r="H129" s="164"/>
      <c r="I129" s="164"/>
      <c r="J129" s="164"/>
    </row>
    <row r="130" spans="1:10" x14ac:dyDescent="0.35">
      <c r="A130" s="164"/>
      <c r="B130" s="164"/>
      <c r="C130" s="164"/>
      <c r="D130" s="164"/>
      <c r="E130" s="164"/>
      <c r="F130" s="164"/>
      <c r="G130" s="164"/>
      <c r="H130" s="164"/>
      <c r="I130" s="164"/>
      <c r="J130" s="164"/>
    </row>
    <row r="131" spans="1:10" x14ac:dyDescent="0.35">
      <c r="A131" s="164"/>
      <c r="B131" s="164"/>
      <c r="C131" s="164"/>
      <c r="D131" s="164"/>
      <c r="E131" s="164"/>
      <c r="F131" s="164"/>
      <c r="G131" s="164"/>
      <c r="H131" s="164"/>
      <c r="I131" s="164"/>
      <c r="J131" s="164"/>
    </row>
    <row r="132" spans="1:10" x14ac:dyDescent="0.35">
      <c r="A132" s="164"/>
      <c r="B132" s="164"/>
      <c r="C132" s="164"/>
      <c r="D132" s="164"/>
      <c r="E132" s="164"/>
      <c r="F132" s="164"/>
      <c r="G132" s="164"/>
      <c r="H132" s="164"/>
      <c r="I132" s="164"/>
      <c r="J132" s="164"/>
    </row>
    <row r="133" spans="1:10" x14ac:dyDescent="0.35">
      <c r="A133" s="164"/>
      <c r="B133" s="164"/>
      <c r="C133" s="164"/>
      <c r="D133" s="164"/>
      <c r="E133" s="164"/>
      <c r="F133" s="164"/>
      <c r="G133" s="164"/>
      <c r="H133" s="164"/>
      <c r="I133" s="164"/>
      <c r="J133" s="164"/>
    </row>
    <row r="134" spans="1:10" x14ac:dyDescent="0.35">
      <c r="A134" s="164"/>
      <c r="B134" s="164"/>
      <c r="C134" s="164"/>
      <c r="D134" s="164"/>
      <c r="E134" s="164"/>
      <c r="F134" s="164"/>
      <c r="G134" s="164"/>
      <c r="H134" s="164"/>
      <c r="I134" s="164"/>
      <c r="J134" s="164"/>
    </row>
    <row r="135" spans="1:10" x14ac:dyDescent="0.35">
      <c r="A135" s="170"/>
      <c r="B135" s="170"/>
      <c r="C135" s="170"/>
      <c r="D135" s="170"/>
      <c r="E135" s="170"/>
      <c r="F135" s="170"/>
      <c r="G135" s="170"/>
      <c r="H135" s="170"/>
      <c r="I135" s="170"/>
      <c r="J135" s="170"/>
    </row>
    <row r="136" spans="1:10" x14ac:dyDescent="0.35">
      <c r="A136" s="170"/>
      <c r="B136" s="170"/>
      <c r="C136" s="170"/>
      <c r="D136" s="170"/>
      <c r="E136" s="170"/>
      <c r="F136" s="170"/>
      <c r="G136" s="170"/>
      <c r="H136" s="170"/>
      <c r="I136" s="170"/>
      <c r="J136" s="170"/>
    </row>
    <row r="137" spans="1:10" x14ac:dyDescent="0.35">
      <c r="A137" s="170"/>
      <c r="B137" s="170"/>
      <c r="C137" s="170"/>
      <c r="D137" s="170"/>
      <c r="E137" s="170"/>
      <c r="F137" s="170"/>
      <c r="G137" s="170"/>
      <c r="H137" s="170"/>
      <c r="I137" s="170"/>
      <c r="J137" s="170"/>
    </row>
    <row r="138" spans="1:10" x14ac:dyDescent="0.35">
      <c r="A138" s="170"/>
      <c r="B138" s="170"/>
      <c r="C138" s="170"/>
      <c r="D138" s="170"/>
      <c r="E138" s="170"/>
      <c r="F138" s="170"/>
      <c r="G138" s="170"/>
      <c r="H138" s="170"/>
      <c r="I138" s="170"/>
      <c r="J138" s="170"/>
    </row>
    <row r="139" spans="1:10" x14ac:dyDescent="0.35">
      <c r="A139" s="170"/>
      <c r="B139" s="170"/>
      <c r="C139" s="170"/>
      <c r="D139" s="170"/>
      <c r="E139" s="170"/>
      <c r="F139" s="170"/>
      <c r="G139" s="170"/>
      <c r="H139" s="170"/>
      <c r="I139" s="170"/>
      <c r="J139" s="170"/>
    </row>
    <row r="140" spans="1:10" x14ac:dyDescent="0.35">
      <c r="A140" s="170"/>
      <c r="B140" s="170"/>
      <c r="C140" s="170"/>
      <c r="D140" s="170"/>
      <c r="E140" s="170"/>
      <c r="F140" s="170"/>
      <c r="G140" s="170"/>
      <c r="H140" s="170"/>
      <c r="I140" s="170"/>
      <c r="J140" s="170"/>
    </row>
  </sheetData>
  <sheetProtection algorithmName="SHA-512" hashValue="Rh9HYRdMx9ZK2tIUjQ8ilrICZmLXNtgc/kKyVwCmr+Kogv5JyBINOYtINIJVMYeNry/SerHu3l+1CQma30r+7w==" saltValue="Mns5Qd4DU2stMCN4sZR+3A==" spinCount="100000" sheet="1" objects="1" scenarios="1"/>
  <mergeCells count="43">
    <mergeCell ref="B1:B2"/>
    <mergeCell ref="J3:J4"/>
    <mergeCell ref="I3:I4"/>
    <mergeCell ref="E3:H3"/>
    <mergeCell ref="E4:H4"/>
    <mergeCell ref="C1:J1"/>
    <mergeCell ref="C2:J2"/>
    <mergeCell ref="G6:H6"/>
    <mergeCell ref="G7:H7"/>
    <mergeCell ref="C6:E6"/>
    <mergeCell ref="C7:E7"/>
    <mergeCell ref="B9:B10"/>
    <mergeCell ref="C9:C10"/>
    <mergeCell ref="D9:D10"/>
    <mergeCell ref="E9:E10"/>
    <mergeCell ref="F9:G9"/>
    <mergeCell ref="H10:I10"/>
    <mergeCell ref="H11:I11"/>
    <mergeCell ref="H9:J9"/>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5:I35"/>
    <mergeCell ref="H30:I30"/>
    <mergeCell ref="H31:I31"/>
    <mergeCell ref="H32:I32"/>
    <mergeCell ref="H33:I33"/>
    <mergeCell ref="H34:I34"/>
  </mergeCells>
  <printOptions horizontalCentered="1"/>
  <pageMargins left="0.5" right="0.5" top="0.75" bottom="0.75" header="0.3" footer="0.3"/>
  <pageSetup scale="86" fitToHeight="0"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600-000000000000}">
          <x14:formula1>
            <xm:f>'Validation Reference'!$C$20:$C$75</xm:f>
          </x14:formula1>
          <xm:sqref>D11:D35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D174"/>
  <sheetViews>
    <sheetView showGridLines="0" zoomScale="80" zoomScaleNormal="80" workbookViewId="0">
      <selection activeCell="D11" sqref="D11:J29"/>
    </sheetView>
  </sheetViews>
  <sheetFormatPr defaultColWidth="9.1796875" defaultRowHeight="14.5" x14ac:dyDescent="0.35"/>
  <cols>
    <col min="1" max="1" width="2.54296875" style="2" customWidth="1"/>
    <col min="2" max="2" width="6.7265625" style="2" customWidth="1"/>
    <col min="3" max="3" width="8.81640625" style="2" customWidth="1"/>
    <col min="4" max="4" width="28.1796875" style="2" customWidth="1"/>
    <col min="5" max="5" width="8.6328125" style="2" customWidth="1"/>
    <col min="6" max="6" width="5.54296875" style="2" customWidth="1"/>
    <col min="7" max="7" width="3.54296875" style="2" customWidth="1"/>
    <col min="8" max="8" width="7.54296875" style="2" customWidth="1"/>
    <col min="9" max="10" width="7.6328125" style="2" customWidth="1"/>
    <col min="11" max="12" width="5" style="2" customWidth="1"/>
    <col min="13" max="13" width="1.81640625" style="2" customWidth="1"/>
    <col min="14" max="14" width="5" style="2" customWidth="1"/>
    <col min="15" max="15" width="7.6328125" style="2" customWidth="1"/>
    <col min="16" max="16" width="9.1796875" style="2"/>
    <col min="17" max="21" width="10.6328125" style="2" hidden="1" customWidth="1"/>
    <col min="22" max="22" width="5.6328125" style="2" hidden="1" customWidth="1"/>
    <col min="23" max="23" width="62.453125" style="2" hidden="1" customWidth="1"/>
    <col min="24" max="24" width="5.6328125" style="2" hidden="1" customWidth="1"/>
    <col min="25" max="28" width="10.6328125" style="2" hidden="1" customWidth="1"/>
    <col min="29" max="29" width="5.6328125" style="2" hidden="1" customWidth="1"/>
    <col min="30" max="46" width="8.6328125" style="2" hidden="1" customWidth="1"/>
    <col min="47" max="47" width="11" style="2" hidden="1" customWidth="1"/>
    <col min="48" max="55" width="8.6328125" style="2" hidden="1" customWidth="1"/>
    <col min="56" max="56" width="0" style="2" hidden="1" customWidth="1"/>
    <col min="57" max="16384" width="9.1796875" style="2"/>
  </cols>
  <sheetData>
    <row r="1" spans="1:56" ht="22" customHeight="1" x14ac:dyDescent="0.35">
      <c r="A1" s="164"/>
      <c r="B1" s="173"/>
      <c r="C1" s="414"/>
      <c r="D1" s="770" t="s">
        <v>2744</v>
      </c>
      <c r="E1" s="771"/>
      <c r="F1" s="771"/>
      <c r="G1" s="771"/>
      <c r="H1" s="771"/>
      <c r="I1" s="771"/>
      <c r="J1" s="771"/>
      <c r="K1" s="771"/>
      <c r="L1" s="771"/>
      <c r="M1" s="771"/>
      <c r="N1" s="771"/>
      <c r="O1" s="772"/>
    </row>
    <row r="2" spans="1:56" ht="13" customHeight="1" x14ac:dyDescent="0.35">
      <c r="A2" s="164"/>
      <c r="B2" s="142"/>
      <c r="C2" s="143"/>
      <c r="D2" s="864" t="s">
        <v>2738</v>
      </c>
      <c r="E2" s="773"/>
      <c r="F2" s="773"/>
      <c r="G2" s="773"/>
      <c r="H2" s="773"/>
      <c r="I2" s="773"/>
      <c r="J2" s="773"/>
      <c r="K2" s="773"/>
      <c r="L2" s="773"/>
      <c r="M2" s="773"/>
      <c r="N2" s="773"/>
      <c r="O2" s="774"/>
    </row>
    <row r="3" spans="1:56" ht="13" customHeight="1" x14ac:dyDescent="0.35">
      <c r="A3" s="164"/>
      <c r="B3" s="854" t="s">
        <v>2714</v>
      </c>
      <c r="C3" s="855"/>
      <c r="D3" s="417">
        <f>IF('Energy Checklist - Alterations'!H3="","",'Energy Checklist - Alterations'!H3)</f>
        <v>37</v>
      </c>
      <c r="E3" s="899">
        <f>IF('Energy Checklist - Alterations'!K3="","",'Energy Checklist - Alterations'!K3)</f>
        <v>2203</v>
      </c>
      <c r="F3" s="811"/>
      <c r="G3" s="899" t="str">
        <f>IF('Energy Checklist - Alterations'!O3="","",'Energy Checklist - Alterations'!O3)</f>
        <v>ABERDEEN STREET</v>
      </c>
      <c r="H3" s="811"/>
      <c r="I3" s="811"/>
      <c r="J3" s="812"/>
      <c r="K3" s="860" t="s">
        <v>3014</v>
      </c>
      <c r="L3" s="861"/>
      <c r="M3" s="870" t="str">
        <f>IF('Energy Checklist - Alterations'!AE3="","",'Energy Checklist - Alterations'!AE3)</f>
        <v/>
      </c>
      <c r="N3" s="870"/>
      <c r="O3" s="871"/>
    </row>
    <row r="4" spans="1:56" ht="13" customHeight="1" x14ac:dyDescent="0.35">
      <c r="A4" s="164"/>
      <c r="B4" s="854" t="s">
        <v>2713</v>
      </c>
      <c r="C4" s="855"/>
      <c r="D4" s="417" t="str">
        <f>IF('Energy Checklist - Alterations'!H4="","",'Energy Checklist - Alterations'!H4)</f>
        <v/>
      </c>
      <c r="E4" s="899" t="str">
        <f>IF('Energy Checklist - Alterations'!K4="","",'Energy Checklist - Alterations'!K4)</f>
        <v/>
      </c>
      <c r="F4" s="811"/>
      <c r="G4" s="899" t="str">
        <f>IF('Energy Checklist - Alterations'!O4="","",'Energy Checklist - Alterations'!O4)</f>
        <v/>
      </c>
      <c r="H4" s="811"/>
      <c r="I4" s="811"/>
      <c r="J4" s="812"/>
      <c r="K4" s="862"/>
      <c r="L4" s="863"/>
      <c r="M4" s="870"/>
      <c r="N4" s="870"/>
      <c r="O4" s="871"/>
    </row>
    <row r="5" spans="1:56" ht="5.25" customHeight="1" x14ac:dyDescent="0.35">
      <c r="A5" s="164"/>
      <c r="B5" s="174"/>
      <c r="C5" s="150"/>
      <c r="D5" s="150"/>
      <c r="E5" s="150"/>
      <c r="F5" s="150"/>
      <c r="G5" s="150"/>
      <c r="H5" s="150"/>
      <c r="I5" s="150"/>
      <c r="J5" s="150"/>
      <c r="K5" s="150"/>
      <c r="L5" s="150"/>
      <c r="M5" s="150"/>
      <c r="N5" s="150"/>
      <c r="O5" s="175"/>
    </row>
    <row r="6" spans="1:56" ht="13" customHeight="1" x14ac:dyDescent="0.35">
      <c r="A6" s="164"/>
      <c r="B6" s="854" t="s">
        <v>2722</v>
      </c>
      <c r="C6" s="855"/>
      <c r="D6" s="418"/>
      <c r="E6" s="416"/>
      <c r="F6" s="177" t="s">
        <v>2719</v>
      </c>
      <c r="G6" s="892"/>
      <c r="H6" s="893"/>
      <c r="I6" s="893"/>
      <c r="J6" s="893"/>
      <c r="K6" s="177" t="s">
        <v>2720</v>
      </c>
      <c r="L6" s="177"/>
      <c r="M6" s="759"/>
      <c r="N6" s="759"/>
      <c r="O6" s="760"/>
    </row>
    <row r="7" spans="1:56" ht="13" customHeight="1" x14ac:dyDescent="0.35">
      <c r="A7" s="164"/>
      <c r="B7" s="854" t="s">
        <v>2721</v>
      </c>
      <c r="C7" s="855"/>
      <c r="D7" s="418"/>
      <c r="E7" s="416"/>
      <c r="F7" s="177" t="s">
        <v>2719</v>
      </c>
      <c r="G7" s="892"/>
      <c r="H7" s="893"/>
      <c r="I7" s="893"/>
      <c r="J7" s="893"/>
      <c r="K7" s="177" t="s">
        <v>2720</v>
      </c>
      <c r="L7" s="177"/>
      <c r="M7" s="759"/>
      <c r="N7" s="759"/>
      <c r="O7" s="760"/>
    </row>
    <row r="8" spans="1:56" ht="5.25" customHeight="1" thickBot="1" x14ac:dyDescent="0.4">
      <c r="A8" s="164"/>
      <c r="B8" s="142"/>
      <c r="C8" s="143"/>
      <c r="D8" s="143"/>
      <c r="E8" s="143"/>
      <c r="F8" s="143"/>
      <c r="G8" s="143"/>
      <c r="H8" s="143"/>
      <c r="I8" s="143"/>
      <c r="J8" s="143"/>
      <c r="K8" s="143"/>
      <c r="L8" s="143"/>
      <c r="M8" s="143"/>
      <c r="N8" s="143"/>
      <c r="O8" s="502"/>
    </row>
    <row r="9" spans="1:56" ht="20.149999999999999" customHeight="1" thickBot="1" x14ac:dyDescent="0.4">
      <c r="A9" s="164"/>
      <c r="B9" s="900" t="s">
        <v>3040</v>
      </c>
      <c r="C9" s="901"/>
      <c r="D9" s="874" t="s">
        <v>3045</v>
      </c>
      <c r="E9" s="874" t="s">
        <v>3016</v>
      </c>
      <c r="F9" s="872" t="s">
        <v>3011</v>
      </c>
      <c r="G9" s="873"/>
      <c r="H9" s="874" t="s">
        <v>3012</v>
      </c>
      <c r="I9" s="874" t="s">
        <v>3036</v>
      </c>
      <c r="J9" s="874" t="s">
        <v>3044</v>
      </c>
      <c r="K9" s="825" t="s">
        <v>12</v>
      </c>
      <c r="L9" s="829"/>
      <c r="M9" s="829"/>
      <c r="N9" s="829"/>
      <c r="O9" s="875"/>
      <c r="Q9" s="883" t="s">
        <v>3042</v>
      </c>
      <c r="R9" s="884"/>
      <c r="S9" s="884"/>
      <c r="T9" s="884"/>
      <c r="U9" s="885"/>
      <c r="W9" s="449">
        <v>2</v>
      </c>
      <c r="X9" s="449"/>
      <c r="Y9" s="880" t="s">
        <v>3032</v>
      </c>
      <c r="Z9" s="881"/>
      <c r="AA9" s="881"/>
      <c r="AB9" s="882"/>
      <c r="AC9" s="449">
        <v>3</v>
      </c>
      <c r="AD9" s="448">
        <v>4</v>
      </c>
      <c r="AE9" s="448">
        <v>5</v>
      </c>
      <c r="AF9" s="448"/>
      <c r="AG9" s="448">
        <v>6</v>
      </c>
      <c r="AH9" s="448">
        <v>7</v>
      </c>
      <c r="AI9" s="448"/>
      <c r="AJ9" s="448">
        <v>8</v>
      </c>
      <c r="AK9" s="448">
        <v>9</v>
      </c>
      <c r="AL9" s="448"/>
      <c r="AM9" s="448">
        <v>10</v>
      </c>
      <c r="AN9" s="448">
        <v>11</v>
      </c>
      <c r="AO9" s="448"/>
      <c r="AP9" s="448">
        <v>12</v>
      </c>
      <c r="AQ9" s="448">
        <v>13</v>
      </c>
      <c r="AR9" s="448"/>
      <c r="AS9" s="448">
        <v>14</v>
      </c>
      <c r="AT9" s="448"/>
      <c r="AU9" s="448">
        <v>15</v>
      </c>
      <c r="AV9" s="448"/>
      <c r="AW9" s="448">
        <v>16</v>
      </c>
      <c r="AX9" s="448">
        <v>17</v>
      </c>
      <c r="AY9" s="448">
        <v>18</v>
      </c>
      <c r="AZ9" s="448"/>
      <c r="BA9" s="448">
        <v>19</v>
      </c>
      <c r="BB9" s="448">
        <v>20</v>
      </c>
      <c r="BC9" s="487"/>
      <c r="BD9" s="487">
        <v>21</v>
      </c>
    </row>
    <row r="10" spans="1:56" ht="26.5" thickBot="1" x14ac:dyDescent="0.4">
      <c r="A10" s="164"/>
      <c r="B10" s="902"/>
      <c r="C10" s="797"/>
      <c r="D10" s="800"/>
      <c r="E10" s="800"/>
      <c r="F10" s="792"/>
      <c r="G10" s="798"/>
      <c r="H10" s="800"/>
      <c r="I10" s="800"/>
      <c r="J10" s="800"/>
      <c r="K10" s="856" t="s">
        <v>2743</v>
      </c>
      <c r="L10" s="878"/>
      <c r="M10" s="879"/>
      <c r="N10" s="856" t="s">
        <v>2703</v>
      </c>
      <c r="O10" s="857"/>
      <c r="Q10" s="886"/>
      <c r="R10" s="887"/>
      <c r="S10" s="887"/>
      <c r="T10" s="887"/>
      <c r="U10" s="888"/>
      <c r="W10" s="454" t="s">
        <v>3034</v>
      </c>
      <c r="X10" s="468"/>
      <c r="Y10" s="455" t="s">
        <v>3031</v>
      </c>
      <c r="Z10" s="456" t="s">
        <v>3030</v>
      </c>
      <c r="AA10" s="456" t="s">
        <v>3029</v>
      </c>
      <c r="AB10" s="457" t="s">
        <v>3013</v>
      </c>
      <c r="AD10" s="894" t="s">
        <v>3017</v>
      </c>
      <c r="AE10" s="895"/>
      <c r="AF10" s="505" t="s">
        <v>3033</v>
      </c>
      <c r="AG10" s="896" t="s">
        <v>3018</v>
      </c>
      <c r="AH10" s="895"/>
      <c r="AI10" s="505" t="s">
        <v>3033</v>
      </c>
      <c r="AJ10" s="889" t="s">
        <v>3017</v>
      </c>
      <c r="AK10" s="890"/>
      <c r="AL10" s="506" t="s">
        <v>3033</v>
      </c>
      <c r="AM10" s="891" t="s">
        <v>3018</v>
      </c>
      <c r="AN10" s="890"/>
      <c r="AO10" s="506" t="s">
        <v>3033</v>
      </c>
      <c r="AP10" s="850" t="s">
        <v>3021</v>
      </c>
      <c r="AQ10" s="851"/>
      <c r="AR10" s="508" t="s">
        <v>3033</v>
      </c>
      <c r="AS10" s="509" t="s">
        <v>3019</v>
      </c>
      <c r="AT10" s="510" t="s">
        <v>3033</v>
      </c>
      <c r="AU10" s="511" t="s">
        <v>3020</v>
      </c>
      <c r="AV10" s="512" t="s">
        <v>3033</v>
      </c>
      <c r="AW10" s="852" t="s">
        <v>3035</v>
      </c>
      <c r="AX10" s="853"/>
      <c r="AY10" s="853"/>
      <c r="AZ10" s="458" t="s">
        <v>3033</v>
      </c>
      <c r="BA10" s="846" t="s">
        <v>3028</v>
      </c>
      <c r="BB10" s="847"/>
      <c r="BC10" s="507" t="s">
        <v>3033</v>
      </c>
    </row>
    <row r="11" spans="1:56" ht="20" x14ac:dyDescent="0.35">
      <c r="A11" s="164"/>
      <c r="B11" s="858"/>
      <c r="C11" s="859"/>
      <c r="D11" s="492"/>
      <c r="E11" s="493"/>
      <c r="F11" s="866"/>
      <c r="G11" s="867"/>
      <c r="H11" s="493"/>
      <c r="I11" s="490"/>
      <c r="J11" s="494"/>
      <c r="K11" s="500" t="str">
        <f>IF(D11="","",VLOOKUP(D11,'Code Tables'!Q$25:AK$57,AC$9,FALSE))</f>
        <v/>
      </c>
      <c r="L11" s="848" t="str">
        <f>IF(D11="","",IF(Q11&gt;0,Q11,IF(R11=0,IF(S11=0,IF(T11=0,IF(U11=0,"Missing Input",U11),T11&amp;"%"),S11),R11)))</f>
        <v/>
      </c>
      <c r="M11" s="849"/>
      <c r="N11" s="500" t="str">
        <f>IF(D11="","",VLOOKUP(D11,'Code Tables'!Q$25:AK$57,BD$9,FALSE))</f>
        <v/>
      </c>
      <c r="O11" s="495"/>
      <c r="Q11" s="489">
        <f>ROUND(AR11+AT11+BC11,2)</f>
        <v>0</v>
      </c>
      <c r="R11" s="469">
        <f>IF(AF11+AI11=0,0,AF11&amp;", "&amp;AI11)</f>
        <v>0</v>
      </c>
      <c r="S11" s="469">
        <f>IF(AL11+AO11=0,0,AL11&amp;", "&amp;AO11)</f>
        <v>0</v>
      </c>
      <c r="T11" s="488">
        <f>IF(AU11&gt;0,_xlfn.VALUETOTEXT(AU11,0),0)</f>
        <v>0</v>
      </c>
      <c r="U11" s="469">
        <f>IF(AW11+AZ11=0,0,AW11&amp;"%"&amp;", "&amp;AZ11)</f>
        <v>0</v>
      </c>
      <c r="W11" s="2" t="str">
        <f>IF(D11="","",VLOOKUP(D11,'Code Tables'!Q$25:AK$57,2,FALSE))</f>
        <v/>
      </c>
      <c r="X11" s="4"/>
      <c r="Y11" s="450">
        <f>E11</f>
        <v>0</v>
      </c>
      <c r="Z11" s="450">
        <f>F11</f>
        <v>0</v>
      </c>
      <c r="AA11" s="450">
        <f>H11</f>
        <v>0</v>
      </c>
      <c r="AB11" s="450">
        <f>J11</f>
        <v>0</v>
      </c>
      <c r="AD11" s="451" t="str">
        <f>IF($D11="","",VLOOKUP($D11,'Code Tables'!$Q$25:$AK$57,AD$9,FALSE))</f>
        <v/>
      </c>
      <c r="AE11" s="4" t="str">
        <f>IF($D11="","",VLOOKUP($D11,'Code Tables'!$Q$25:$AK$57,AE$9,FALSE))</f>
        <v/>
      </c>
      <c r="AF11" s="462">
        <f>IF(Z11=0,0,ROUND(AD11+(AE11*Z11),2))</f>
        <v>0</v>
      </c>
      <c r="AG11" s="485" t="str">
        <f>IF($D11="","",VLOOKUP($D11,'Code Tables'!$Q$25:$AK$57,AG$9,FALSE))</f>
        <v/>
      </c>
      <c r="AH11" s="4" t="str">
        <f>IF($D11="","",VLOOKUP($D11,'Code Tables'!$Q$25:$AK$57,AH$9,FALSE))</f>
        <v/>
      </c>
      <c r="AI11" s="459">
        <f>IF(Z11=0,0,ROUND(AG11+(AH11*Z11),2))</f>
        <v>0</v>
      </c>
      <c r="AJ11" s="451" t="str">
        <f>IF($D11="","",VLOOKUP($D11,'Code Tables'!$Q$25:$AK$57,AJ$9,FALSE))</f>
        <v/>
      </c>
      <c r="AK11" s="4" t="str">
        <f>IF($D11="","",VLOOKUP($D11,'Code Tables'!$Q$25:$AK$57,AK$9,FALSE))</f>
        <v/>
      </c>
      <c r="AL11" s="462">
        <f>IF(Z11=0,0,ROUND((AJ11*Z11)-AK11,2))</f>
        <v>0</v>
      </c>
      <c r="AM11" s="4" t="str">
        <f>IF($D11="","",VLOOKUP($D11,'Code Tables'!$Q$25:$AK$57,AM$9,FALSE))</f>
        <v/>
      </c>
      <c r="AN11" s="4" t="str">
        <f>IF($D11="","",VLOOKUP($D11,'Code Tables'!$Q$25:$AK$57,AN$9,FALSE))</f>
        <v/>
      </c>
      <c r="AO11" s="459">
        <f>IF(Z11=0,0,ROUND((AM11*Z11)-AN11,2))</f>
        <v>0</v>
      </c>
      <c r="AP11" s="451" t="str">
        <f>IF($D11="","",VLOOKUP($D11,'Code Tables'!$Q$25:$AK$57,AP$9,FALSE))</f>
        <v/>
      </c>
      <c r="AQ11" s="4" t="str">
        <f>IF($D11="","",VLOOKUP($D11,'Code Tables'!$Q$25:$AK$57,AQ$9,FALSE))</f>
        <v/>
      </c>
      <c r="AR11" s="461">
        <f>IF(Z11=0,0,AP11+(AQ11/Z11))</f>
        <v>0</v>
      </c>
      <c r="AS11" s="451">
        <f>IF($D11="",0,VLOOKUP($D11,'Code Tables'!$Q$25:$AK$57,AS$9,FALSE))</f>
        <v>0</v>
      </c>
      <c r="AT11" s="463">
        <f>IF(AS11=0,0,AS11)</f>
        <v>0</v>
      </c>
      <c r="AU11" s="451">
        <f>IF($D11="",0,VLOOKUP($D11,'Code Tables'!$Q$25:$AK$57,AU$9,FALSE))</f>
        <v>0</v>
      </c>
      <c r="AV11" s="459">
        <f>IF(AU11=0,0,AU11)</f>
        <v>0</v>
      </c>
      <c r="AW11" s="451">
        <f>IF($D11="",0,VLOOKUP($D11,'Code Tables'!$Q$25:$AK$57,AW$9,FALSE))</f>
        <v>0</v>
      </c>
      <c r="AX11" s="4" t="str">
        <f>IF($D11="","",VLOOKUP($D11,'Code Tables'!$Q$25:$AK$57,AX$9,FALSE))</f>
        <v/>
      </c>
      <c r="AY11" s="4" t="str">
        <f>IF($D11="","",VLOOKUP($D11,'Code Tables'!$Q$25:$AK$57,AY$9,FALSE))</f>
        <v/>
      </c>
      <c r="AZ11" s="462">
        <f>IF(Z11=0,0,ROUND((AX11*Y11)+(AY11*SQRT(Z11)),2))</f>
        <v>0</v>
      </c>
      <c r="BA11" s="451" t="str">
        <f>IF($D11="","",VLOOKUP($D11,'Code Tables'!$Q$25:$AK$57,BA$9,FALSE))</f>
        <v/>
      </c>
      <c r="BB11" s="4" t="str">
        <f>IF($D11="","",VLOOKUP($D11,'Code Tables'!$Q$25:$AK$57,BB$9,FALSE))</f>
        <v/>
      </c>
      <c r="BC11" s="460">
        <f>IF(AA11=0,0,IF(AB11=0,0,BA11+(BB11*Z11)))</f>
        <v>0</v>
      </c>
    </row>
    <row r="12" spans="1:56" ht="20" customHeight="1" x14ac:dyDescent="0.35">
      <c r="A12" s="164"/>
      <c r="B12" s="858"/>
      <c r="C12" s="859"/>
      <c r="D12" s="492"/>
      <c r="E12" s="493"/>
      <c r="F12" s="866"/>
      <c r="G12" s="867"/>
      <c r="H12" s="493"/>
      <c r="I12" s="490"/>
      <c r="J12" s="494"/>
      <c r="K12" s="500" t="str">
        <f>IF(D12="","",VLOOKUP(D12,'Code Tables'!Q$25:AK$57,AC$9,FALSE))</f>
        <v/>
      </c>
      <c r="L12" s="848" t="str">
        <f t="shared" ref="L12:L34" si="0">IF(D12="","",IF(Q12&gt;0,Q12,IF(R12=0,IF(S12=0,IF(T12=0,IF(U12=0,"N/A",U12),T12&amp;"%"),S12),R12)))</f>
        <v/>
      </c>
      <c r="M12" s="849"/>
      <c r="N12" s="500" t="str">
        <f>IF(D12="","",VLOOKUP(D12,'Code Tables'!Q$25:AK$57,BD$9,FALSE))</f>
        <v/>
      </c>
      <c r="O12" s="495"/>
      <c r="Q12" s="489">
        <f t="shared" ref="Q12:Q34" si="1">ROUND(AR12+AT12+BC12,2)</f>
        <v>0</v>
      </c>
      <c r="R12" s="469">
        <f t="shared" ref="R12:R34" si="2">IF(AF12+AI12=0,0,AF12&amp;", "&amp;AI12)</f>
        <v>0</v>
      </c>
      <c r="S12" s="469">
        <f t="shared" ref="S12:S34" si="3">IF(AL12+AO12=0,0,AL12&amp;", "&amp;AO12)</f>
        <v>0</v>
      </c>
      <c r="T12" s="488">
        <f t="shared" ref="T12:T34" si="4">IF(AU12&gt;0,_xlfn.VALUETOTEXT(AU12,0),0)</f>
        <v>0</v>
      </c>
      <c r="U12" s="469">
        <f t="shared" ref="U12:U34" si="5">IF(AW12+AZ12=0,0,AW12&amp;"%"&amp;", "&amp;AZ12)</f>
        <v>0</v>
      </c>
      <c r="W12" s="2" t="str">
        <f>IF(D12="","",VLOOKUP(D12,'Code Tables'!Q$25:AK$57,2,FALSE))</f>
        <v/>
      </c>
      <c r="Y12" s="450">
        <f t="shared" ref="Y12:Y34" si="6">E12</f>
        <v>0</v>
      </c>
      <c r="Z12" s="450">
        <f t="shared" ref="Z12:Z34" si="7">F12</f>
        <v>0</v>
      </c>
      <c r="AA12" s="450">
        <f t="shared" ref="AA12:AA34" si="8">H12</f>
        <v>0</v>
      </c>
      <c r="AB12" s="450">
        <f t="shared" ref="AB12:AB34" si="9">J12</f>
        <v>0</v>
      </c>
      <c r="AD12" s="451" t="str">
        <f>IF($D12="","",VLOOKUP($D12,'Code Tables'!$Q$25:$AK$57,AD$9,FALSE))</f>
        <v/>
      </c>
      <c r="AE12" s="4" t="str">
        <f>IF($D12="","",VLOOKUP($D12,'Code Tables'!$Q$25:$AK$57,AE$9,FALSE))</f>
        <v/>
      </c>
      <c r="AF12" s="462">
        <f t="shared" ref="AF12:AF34" si="10">IF(Z12=0,0,ROUND(AD12+(AE12*Z12),2))</f>
        <v>0</v>
      </c>
      <c r="AG12" s="4" t="str">
        <f>IF($D12="","",VLOOKUP($D12,'Code Tables'!$Q$25:$AK$57,AG$9,FALSE))</f>
        <v/>
      </c>
      <c r="AH12" s="4" t="str">
        <f>IF($D12="","",VLOOKUP($D12,'Code Tables'!$Q$25:$AK$57,AH$9,FALSE))</f>
        <v/>
      </c>
      <c r="AI12" s="459">
        <f t="shared" ref="AI12:AI34" si="11">IF(Z12=0,0,ROUND(AG12+(AH12*Z12),2))</f>
        <v>0</v>
      </c>
      <c r="AJ12" s="451" t="str">
        <f>IF($D12="","",VLOOKUP($D12,'Code Tables'!$Q$25:$AK$57,AJ$9,FALSE))</f>
        <v/>
      </c>
      <c r="AK12" s="4" t="str">
        <f>IF($D12="","",VLOOKUP($D12,'Code Tables'!$Q$25:$AK$57,AK$9,FALSE))</f>
        <v/>
      </c>
      <c r="AL12" s="462">
        <f>IF(Z12=0,0,ROUND((AJ12*Z12)-AK12,2))</f>
        <v>0</v>
      </c>
      <c r="AM12" s="4" t="str">
        <f>IF($D12="","",VLOOKUP($D12,'Code Tables'!$Q$25:$AK$57,AM$9,FALSE))</f>
        <v/>
      </c>
      <c r="AN12" s="4" t="str">
        <f>IF($D12="","",VLOOKUP($D12,'Code Tables'!$Q$25:$AK$57,AN$9,FALSE))</f>
        <v/>
      </c>
      <c r="AO12" s="459">
        <f>IF(Z12=0,0,ROUND((AM12*Z12)-AN12,2))</f>
        <v>0</v>
      </c>
      <c r="AP12" s="451" t="str">
        <f>IF($D12="","",VLOOKUP($D12,'Code Tables'!$Q$25:$AK$57,AP$9,FALSE))</f>
        <v/>
      </c>
      <c r="AQ12" s="4" t="str">
        <f>IF($D12="","",VLOOKUP($D12,'Code Tables'!$Q$25:$AK$57,AQ$9,FALSE))</f>
        <v/>
      </c>
      <c r="AR12" s="461">
        <f t="shared" ref="AR12:AR34" si="12">IF(Z12=0,0,AP12+(AQ12/Z12))</f>
        <v>0</v>
      </c>
      <c r="AS12" s="451">
        <f>IF($D12="",0,VLOOKUP($D12,'Code Tables'!$Q$25:$AK$57,AS$9,FALSE))</f>
        <v>0</v>
      </c>
      <c r="AT12" s="463">
        <f t="shared" ref="AT12:AT34" si="13">IF(AS12=0,0,AS12)</f>
        <v>0</v>
      </c>
      <c r="AU12" s="451">
        <f>IF($D12="",0,VLOOKUP($D12,'Code Tables'!$Q$25:$AK$57,AU$9,FALSE))</f>
        <v>0</v>
      </c>
      <c r="AV12" s="459">
        <f t="shared" ref="AV12:AV34" si="14">IF(AU12=0,0,AU12)</f>
        <v>0</v>
      </c>
      <c r="AW12" s="451">
        <f>IF($D12="",0,VLOOKUP($D12,'Code Tables'!$Q$25:$AK$57,AW$9,FALSE))</f>
        <v>0</v>
      </c>
      <c r="AX12" s="4" t="str">
        <f>IF($D12="","",VLOOKUP($D12,'Code Tables'!$Q$25:$AK$57,AX$9,FALSE))</f>
        <v/>
      </c>
      <c r="AY12" s="4" t="str">
        <f>IF($D12="","",VLOOKUP($D12,'Code Tables'!$Q$25:$AK$57,AY$9,FALSE))</f>
        <v/>
      </c>
      <c r="AZ12" s="462">
        <f t="shared" ref="AZ12:AZ34" si="15">IF(Z12=0,0,ROUND((AX12*Y12)+(AY12*SQRT(Z12)),2))</f>
        <v>0</v>
      </c>
      <c r="BA12" s="451" t="str">
        <f>IF($D12="","",VLOOKUP($D12,'Code Tables'!$Q$25:$AK$57,BA$9,FALSE))</f>
        <v/>
      </c>
      <c r="BB12" s="4" t="str">
        <f>IF($D12="","",VLOOKUP($D12,'Code Tables'!$Q$25:$AK$57,BB$9,FALSE))</f>
        <v/>
      </c>
      <c r="BC12" s="460">
        <f t="shared" ref="BC12:BC34" si="16">IF(AA12=0,0,IF(AB12=0,0,BA12+(BB12*Z12)))</f>
        <v>0</v>
      </c>
    </row>
    <row r="13" spans="1:56" x14ac:dyDescent="0.35">
      <c r="A13" s="164"/>
      <c r="B13" s="858"/>
      <c r="C13" s="859"/>
      <c r="D13" s="492"/>
      <c r="E13" s="493"/>
      <c r="F13" s="866"/>
      <c r="G13" s="867"/>
      <c r="H13" s="493"/>
      <c r="I13" s="490"/>
      <c r="J13" s="494"/>
      <c r="K13" s="500" t="str">
        <f>IF(D13="","",VLOOKUP(D13,'Code Tables'!Q$25:AK$57,AC$9,FALSE))</f>
        <v/>
      </c>
      <c r="L13" s="848" t="str">
        <f t="shared" si="0"/>
        <v/>
      </c>
      <c r="M13" s="849"/>
      <c r="N13" s="500" t="str">
        <f>IF(D13="","",VLOOKUP(D13,'Code Tables'!Q$25:AK$57,BD$9,FALSE))</f>
        <v/>
      </c>
      <c r="O13" s="495"/>
      <c r="Q13" s="489">
        <f t="shared" si="1"/>
        <v>0</v>
      </c>
      <c r="R13" s="469">
        <f t="shared" si="2"/>
        <v>0</v>
      </c>
      <c r="S13" s="469">
        <f t="shared" si="3"/>
        <v>0</v>
      </c>
      <c r="T13" s="488">
        <f t="shared" si="4"/>
        <v>0</v>
      </c>
      <c r="U13" s="469">
        <f t="shared" si="5"/>
        <v>0</v>
      </c>
      <c r="W13" s="2" t="str">
        <f>IF(D13="","",VLOOKUP(D13,'Code Tables'!Q$25:AK$57,2,FALSE))</f>
        <v/>
      </c>
      <c r="Y13" s="450">
        <f t="shared" si="6"/>
        <v>0</v>
      </c>
      <c r="Z13" s="450">
        <f t="shared" si="7"/>
        <v>0</v>
      </c>
      <c r="AA13" s="450">
        <f t="shared" si="8"/>
        <v>0</v>
      </c>
      <c r="AB13" s="450">
        <f t="shared" si="9"/>
        <v>0</v>
      </c>
      <c r="AD13" s="451" t="str">
        <f>IF($D13="","",VLOOKUP($D13,'Code Tables'!$Q$25:$AK$57,AD$9,FALSE))</f>
        <v/>
      </c>
      <c r="AE13" s="4" t="str">
        <f>IF($D13="","",VLOOKUP($D13,'Code Tables'!$Q$25:$AK$57,AE$9,FALSE))</f>
        <v/>
      </c>
      <c r="AF13" s="462">
        <f t="shared" si="10"/>
        <v>0</v>
      </c>
      <c r="AG13" s="4" t="str">
        <f>IF($D13="","",VLOOKUP($D13,'Code Tables'!$Q$25:$AK$57,AG$9,FALSE))</f>
        <v/>
      </c>
      <c r="AH13" s="4" t="str">
        <f>IF($D13="","",VLOOKUP($D13,'Code Tables'!$Q$25:$AK$57,AH$9,FALSE))</f>
        <v/>
      </c>
      <c r="AI13" s="459">
        <f t="shared" si="11"/>
        <v>0</v>
      </c>
      <c r="AJ13" s="451" t="str">
        <f>IF($D13="","",VLOOKUP($D13,'Code Tables'!$Q$25:$AK$57,AJ$9,FALSE))</f>
        <v/>
      </c>
      <c r="AK13" s="4" t="str">
        <f>IF($D13="","",VLOOKUP($D13,'Code Tables'!$Q$25:$AK$57,AK$9,FALSE))</f>
        <v/>
      </c>
      <c r="AL13" s="462">
        <f t="shared" ref="AL13:AL34" si="17">IF(Z13=0,0,ROUND((AJ13*Z13)-AK13,2))</f>
        <v>0</v>
      </c>
      <c r="AM13" s="4" t="str">
        <f>IF($D13="","",VLOOKUP($D13,'Code Tables'!$Q$25:$AK$57,AM$9,FALSE))</f>
        <v/>
      </c>
      <c r="AN13" s="4" t="str">
        <f>IF($D13="","",VLOOKUP($D13,'Code Tables'!$Q$25:$AK$57,AN$9,FALSE))</f>
        <v/>
      </c>
      <c r="AO13" s="459">
        <f t="shared" ref="AO13:AO34" si="18">IF(Z13=0,0,ROUND((AM13*Z13)-AN13,2))</f>
        <v>0</v>
      </c>
      <c r="AP13" s="451" t="str">
        <f>IF($D13="","",VLOOKUP($D13,'Code Tables'!$Q$25:$AK$57,AP$9,FALSE))</f>
        <v/>
      </c>
      <c r="AQ13" s="4" t="str">
        <f>IF($D13="","",VLOOKUP($D13,'Code Tables'!$Q$25:$AK$57,AQ$9,FALSE))</f>
        <v/>
      </c>
      <c r="AR13" s="461">
        <f t="shared" si="12"/>
        <v>0</v>
      </c>
      <c r="AS13" s="451">
        <f>IF($D13="",0,VLOOKUP($D13,'Code Tables'!$Q$25:$AK$57,AS$9,FALSE))</f>
        <v>0</v>
      </c>
      <c r="AT13" s="463">
        <f t="shared" si="13"/>
        <v>0</v>
      </c>
      <c r="AU13" s="451">
        <f>IF($D13="",0,VLOOKUP($D13,'Code Tables'!$Q$25:$AK$57,AU$9,FALSE))</f>
        <v>0</v>
      </c>
      <c r="AV13" s="459">
        <f t="shared" si="14"/>
        <v>0</v>
      </c>
      <c r="AW13" s="451">
        <f>IF($D13="",0,VLOOKUP($D13,'Code Tables'!$Q$25:$AK$57,AW$9,FALSE))</f>
        <v>0</v>
      </c>
      <c r="AX13" s="4" t="str">
        <f>IF($D13="","",VLOOKUP($D13,'Code Tables'!$Q$25:$AK$57,AX$9,FALSE))</f>
        <v/>
      </c>
      <c r="AY13" s="4" t="str">
        <f>IF($D13="","",VLOOKUP($D13,'Code Tables'!$Q$25:$AK$57,AY$9,FALSE))</f>
        <v/>
      </c>
      <c r="AZ13" s="462">
        <f t="shared" si="15"/>
        <v>0</v>
      </c>
      <c r="BA13" s="451" t="str">
        <f>IF($D13="","",VLOOKUP($D13,'Code Tables'!$Q$25:$AK$57,BA$9,FALSE))</f>
        <v/>
      </c>
      <c r="BB13" s="4" t="str">
        <f>IF($D13="","",VLOOKUP($D13,'Code Tables'!$Q$25:$AK$57,BB$9,FALSE))</f>
        <v/>
      </c>
      <c r="BC13" s="460">
        <f t="shared" si="16"/>
        <v>0</v>
      </c>
    </row>
    <row r="14" spans="1:56" x14ac:dyDescent="0.35">
      <c r="A14" s="164"/>
      <c r="B14" s="858"/>
      <c r="C14" s="859"/>
      <c r="D14" s="492"/>
      <c r="E14" s="493"/>
      <c r="F14" s="866"/>
      <c r="G14" s="867"/>
      <c r="H14" s="493"/>
      <c r="I14" s="490"/>
      <c r="J14" s="494"/>
      <c r="K14" s="500" t="str">
        <f>IF(D14="","",VLOOKUP(D14,'Code Tables'!Q$25:AK$57,AC$9,FALSE))</f>
        <v/>
      </c>
      <c r="L14" s="848" t="str">
        <f t="shared" si="0"/>
        <v/>
      </c>
      <c r="M14" s="849"/>
      <c r="N14" s="500" t="str">
        <f>IF(D14="","",VLOOKUP(D14,'Code Tables'!Q$25:AK$57,BD$9,FALSE))</f>
        <v/>
      </c>
      <c r="O14" s="495"/>
      <c r="Q14" s="489">
        <f t="shared" si="1"/>
        <v>0</v>
      </c>
      <c r="R14" s="469">
        <f t="shared" si="2"/>
        <v>0</v>
      </c>
      <c r="S14" s="469">
        <f t="shared" si="3"/>
        <v>0</v>
      </c>
      <c r="T14" s="488">
        <f t="shared" si="4"/>
        <v>0</v>
      </c>
      <c r="U14" s="469">
        <f t="shared" si="5"/>
        <v>0</v>
      </c>
      <c r="W14" s="2" t="str">
        <f>IF(D14="","",VLOOKUP(D14,'Code Tables'!Q$25:AK$57,2,FALSE))</f>
        <v/>
      </c>
      <c r="Y14" s="450">
        <f t="shared" si="6"/>
        <v>0</v>
      </c>
      <c r="Z14" s="450">
        <f t="shared" si="7"/>
        <v>0</v>
      </c>
      <c r="AA14" s="450">
        <f t="shared" si="8"/>
        <v>0</v>
      </c>
      <c r="AB14" s="450">
        <f t="shared" si="9"/>
        <v>0</v>
      </c>
      <c r="AD14" s="451" t="str">
        <f>IF($D14="","",VLOOKUP($D14,'Code Tables'!$Q$25:$AK$57,AD$9,FALSE))</f>
        <v/>
      </c>
      <c r="AE14" s="4" t="str">
        <f>IF($D14="","",VLOOKUP($D14,'Code Tables'!$Q$25:$AK$57,AE$9,FALSE))</f>
        <v/>
      </c>
      <c r="AF14" s="462">
        <f t="shared" si="10"/>
        <v>0</v>
      </c>
      <c r="AG14" s="4" t="str">
        <f>IF($D14="","",VLOOKUP($D14,'Code Tables'!$Q$25:$AK$57,AG$9,FALSE))</f>
        <v/>
      </c>
      <c r="AH14" s="4" t="str">
        <f>IF($D14="","",VLOOKUP($D14,'Code Tables'!$Q$25:$AK$57,AH$9,FALSE))</f>
        <v/>
      </c>
      <c r="AI14" s="459">
        <f t="shared" si="11"/>
        <v>0</v>
      </c>
      <c r="AJ14" s="451" t="str">
        <f>IF($D14="","",VLOOKUP($D14,'Code Tables'!$Q$25:$AK$57,AJ$9,FALSE))</f>
        <v/>
      </c>
      <c r="AK14" s="4" t="str">
        <f>IF($D14="","",VLOOKUP($D14,'Code Tables'!$Q$25:$AK$57,AK$9,FALSE))</f>
        <v/>
      </c>
      <c r="AL14" s="462">
        <f t="shared" si="17"/>
        <v>0</v>
      </c>
      <c r="AM14" s="4" t="str">
        <f>IF($D14="","",VLOOKUP($D14,'Code Tables'!$Q$25:$AK$57,AM$9,FALSE))</f>
        <v/>
      </c>
      <c r="AN14" s="4" t="str">
        <f>IF($D14="","",VLOOKUP($D14,'Code Tables'!$Q$25:$AK$57,AN$9,FALSE))</f>
        <v/>
      </c>
      <c r="AO14" s="459">
        <f t="shared" si="18"/>
        <v>0</v>
      </c>
      <c r="AP14" s="451" t="str">
        <f>IF($D14="","",VLOOKUP($D14,'Code Tables'!$Q$25:$AK$57,AP$9,FALSE))</f>
        <v/>
      </c>
      <c r="AQ14" s="4" t="str">
        <f>IF($D14="","",VLOOKUP($D14,'Code Tables'!$Q$25:$AK$57,AQ$9,FALSE))</f>
        <v/>
      </c>
      <c r="AR14" s="461">
        <f t="shared" si="12"/>
        <v>0</v>
      </c>
      <c r="AS14" s="451">
        <f>IF($D14="",0,VLOOKUP($D14,'Code Tables'!$Q$25:$AK$57,AS$9,FALSE))</f>
        <v>0</v>
      </c>
      <c r="AT14" s="463">
        <f t="shared" si="13"/>
        <v>0</v>
      </c>
      <c r="AU14" s="451">
        <f>IF($D14="",0,VLOOKUP($D14,'Code Tables'!$Q$25:$AK$57,AU$9,FALSE))</f>
        <v>0</v>
      </c>
      <c r="AV14" s="459">
        <f t="shared" si="14"/>
        <v>0</v>
      </c>
      <c r="AW14" s="451">
        <f>IF($D14="",0,VLOOKUP($D14,'Code Tables'!$Q$25:$AK$57,AW$9,FALSE))</f>
        <v>0</v>
      </c>
      <c r="AX14" s="4" t="str">
        <f>IF($D14="","",VLOOKUP($D14,'Code Tables'!$Q$25:$AK$57,AX$9,FALSE))</f>
        <v/>
      </c>
      <c r="AY14" s="4" t="str">
        <f>IF($D14="","",VLOOKUP($D14,'Code Tables'!$Q$25:$AK$57,AY$9,FALSE))</f>
        <v/>
      </c>
      <c r="AZ14" s="462">
        <f t="shared" si="15"/>
        <v>0</v>
      </c>
      <c r="BA14" s="451" t="str">
        <f>IF($D14="","",VLOOKUP($D14,'Code Tables'!$Q$25:$AK$57,BA$9,FALSE))</f>
        <v/>
      </c>
      <c r="BB14" s="4" t="str">
        <f>IF($D14="","",VLOOKUP($D14,'Code Tables'!$Q$25:$AK$57,BB$9,FALSE))</f>
        <v/>
      </c>
      <c r="BC14" s="460">
        <f t="shared" si="16"/>
        <v>0</v>
      </c>
    </row>
    <row r="15" spans="1:56" x14ac:dyDescent="0.35">
      <c r="A15" s="164"/>
      <c r="B15" s="858"/>
      <c r="C15" s="859"/>
      <c r="D15" s="492"/>
      <c r="E15" s="493"/>
      <c r="F15" s="866"/>
      <c r="G15" s="867"/>
      <c r="H15" s="493"/>
      <c r="I15" s="490"/>
      <c r="J15" s="494"/>
      <c r="K15" s="500" t="str">
        <f>IF(D15="","",VLOOKUP(D15,'Code Tables'!Q$25:AK$57,AC$9,FALSE))</f>
        <v/>
      </c>
      <c r="L15" s="848" t="str">
        <f t="shared" si="0"/>
        <v/>
      </c>
      <c r="M15" s="849"/>
      <c r="N15" s="500" t="str">
        <f>IF(D15="","",VLOOKUP(D15,'Code Tables'!Q$25:AK$57,BD$9,FALSE))</f>
        <v/>
      </c>
      <c r="O15" s="495"/>
      <c r="Q15" s="489">
        <f t="shared" si="1"/>
        <v>0</v>
      </c>
      <c r="R15" s="469">
        <f t="shared" si="2"/>
        <v>0</v>
      </c>
      <c r="S15" s="469">
        <f t="shared" si="3"/>
        <v>0</v>
      </c>
      <c r="T15" s="488">
        <f t="shared" si="4"/>
        <v>0</v>
      </c>
      <c r="U15" s="469">
        <f t="shared" si="5"/>
        <v>0</v>
      </c>
      <c r="W15" s="2" t="str">
        <f>IF(D15="","",VLOOKUP(D15,'Code Tables'!Q$25:AK$57,2,FALSE))</f>
        <v/>
      </c>
      <c r="Y15" s="450">
        <f t="shared" si="6"/>
        <v>0</v>
      </c>
      <c r="Z15" s="450">
        <f t="shared" si="7"/>
        <v>0</v>
      </c>
      <c r="AA15" s="450">
        <f t="shared" si="8"/>
        <v>0</v>
      </c>
      <c r="AB15" s="450">
        <f t="shared" si="9"/>
        <v>0</v>
      </c>
      <c r="AD15" s="451" t="str">
        <f>IF($D15="","",VLOOKUP($D15,'Code Tables'!$Q$25:$AK$57,AD$9,FALSE))</f>
        <v/>
      </c>
      <c r="AE15" s="4" t="str">
        <f>IF($D15="","",VLOOKUP($D15,'Code Tables'!$Q$25:$AK$57,AE$9,FALSE))</f>
        <v/>
      </c>
      <c r="AF15" s="462">
        <f t="shared" si="10"/>
        <v>0</v>
      </c>
      <c r="AG15" s="4" t="str">
        <f>IF($D15="","",VLOOKUP($D15,'Code Tables'!$Q$25:$AK$57,AG$9,FALSE))</f>
        <v/>
      </c>
      <c r="AH15" s="4" t="str">
        <f>IF($D15="","",VLOOKUP($D15,'Code Tables'!$Q$25:$AK$57,AH$9,FALSE))</f>
        <v/>
      </c>
      <c r="AI15" s="459">
        <f t="shared" si="11"/>
        <v>0</v>
      </c>
      <c r="AJ15" s="451" t="str">
        <f>IF($D15="","",VLOOKUP($D15,'Code Tables'!$Q$25:$AK$57,AJ$9,FALSE))</f>
        <v/>
      </c>
      <c r="AK15" s="4" t="str">
        <f>IF($D15="","",VLOOKUP($D15,'Code Tables'!$Q$25:$AK$57,AK$9,FALSE))</f>
        <v/>
      </c>
      <c r="AL15" s="462">
        <f t="shared" si="17"/>
        <v>0</v>
      </c>
      <c r="AM15" s="4" t="str">
        <f>IF($D15="","",VLOOKUP($D15,'Code Tables'!$Q$25:$AK$57,AM$9,FALSE))</f>
        <v/>
      </c>
      <c r="AN15" s="4" t="str">
        <f>IF($D15="","",VLOOKUP($D15,'Code Tables'!$Q$25:$AK$57,AN$9,FALSE))</f>
        <v/>
      </c>
      <c r="AO15" s="459">
        <f t="shared" si="18"/>
        <v>0</v>
      </c>
      <c r="AP15" s="451" t="str">
        <f>IF($D15="","",VLOOKUP($D15,'Code Tables'!$Q$25:$AK$57,AP$9,FALSE))</f>
        <v/>
      </c>
      <c r="AQ15" s="4" t="str">
        <f>IF($D15="","",VLOOKUP($D15,'Code Tables'!$Q$25:$AK$57,AQ$9,FALSE))</f>
        <v/>
      </c>
      <c r="AR15" s="461">
        <f t="shared" si="12"/>
        <v>0</v>
      </c>
      <c r="AS15" s="451">
        <f>IF($D15="",0,VLOOKUP($D15,'Code Tables'!$Q$25:$AK$57,AS$9,FALSE))</f>
        <v>0</v>
      </c>
      <c r="AT15" s="463">
        <f t="shared" si="13"/>
        <v>0</v>
      </c>
      <c r="AU15" s="451">
        <f>IF($D15="",0,VLOOKUP($D15,'Code Tables'!$Q$25:$AK$57,AU$9,FALSE))</f>
        <v>0</v>
      </c>
      <c r="AV15" s="459">
        <f t="shared" si="14"/>
        <v>0</v>
      </c>
      <c r="AW15" s="451">
        <f>IF($D15="",0,VLOOKUP($D15,'Code Tables'!$Q$25:$AK$57,AW$9,FALSE))</f>
        <v>0</v>
      </c>
      <c r="AX15" s="4" t="str">
        <f>IF($D15="","",VLOOKUP($D15,'Code Tables'!$Q$25:$AK$57,AX$9,FALSE))</f>
        <v/>
      </c>
      <c r="AY15" s="4" t="str">
        <f>IF($D15="","",VLOOKUP($D15,'Code Tables'!$Q$25:$AK$57,AY$9,FALSE))</f>
        <v/>
      </c>
      <c r="AZ15" s="462">
        <f t="shared" si="15"/>
        <v>0</v>
      </c>
      <c r="BA15" s="451" t="str">
        <f>IF($D15="","",VLOOKUP($D15,'Code Tables'!$Q$25:$AK$57,BA$9,FALSE))</f>
        <v/>
      </c>
      <c r="BB15" s="4" t="str">
        <f>IF($D15="","",VLOOKUP($D15,'Code Tables'!$Q$25:$AK$57,BB$9,FALSE))</f>
        <v/>
      </c>
      <c r="BC15" s="460">
        <f t="shared" si="16"/>
        <v>0</v>
      </c>
    </row>
    <row r="16" spans="1:56" x14ac:dyDescent="0.35">
      <c r="A16" s="164"/>
      <c r="B16" s="858"/>
      <c r="C16" s="859"/>
      <c r="D16" s="492"/>
      <c r="E16" s="493"/>
      <c r="F16" s="866"/>
      <c r="G16" s="867"/>
      <c r="H16" s="493"/>
      <c r="I16" s="490"/>
      <c r="J16" s="494"/>
      <c r="K16" s="500" t="str">
        <f>IF(D16="","",VLOOKUP(D16,'Code Tables'!Q$25:AK$57,AC$9,FALSE))</f>
        <v/>
      </c>
      <c r="L16" s="848" t="str">
        <f t="shared" si="0"/>
        <v/>
      </c>
      <c r="M16" s="849"/>
      <c r="N16" s="500" t="str">
        <f>IF(D16="","",VLOOKUP(D16,'Code Tables'!Q$25:AK$57,BD$9,FALSE))</f>
        <v/>
      </c>
      <c r="O16" s="495"/>
      <c r="Q16" s="489">
        <f t="shared" si="1"/>
        <v>0</v>
      </c>
      <c r="R16" s="469">
        <f t="shared" si="2"/>
        <v>0</v>
      </c>
      <c r="S16" s="469">
        <f t="shared" si="3"/>
        <v>0</v>
      </c>
      <c r="T16" s="488">
        <f t="shared" si="4"/>
        <v>0</v>
      </c>
      <c r="U16" s="469">
        <f t="shared" si="5"/>
        <v>0</v>
      </c>
      <c r="W16" s="2" t="str">
        <f>IF(D16="","",VLOOKUP(D16,'Code Tables'!Q$25:AK$57,2,FALSE))</f>
        <v/>
      </c>
      <c r="Y16" s="450">
        <f t="shared" si="6"/>
        <v>0</v>
      </c>
      <c r="Z16" s="450">
        <f t="shared" si="7"/>
        <v>0</v>
      </c>
      <c r="AA16" s="450">
        <f t="shared" si="8"/>
        <v>0</v>
      </c>
      <c r="AB16" s="450">
        <f t="shared" si="9"/>
        <v>0</v>
      </c>
      <c r="AD16" s="451" t="str">
        <f>IF($D16="","",VLOOKUP($D16,'Code Tables'!$Q$25:$AK$57,AD$9,FALSE))</f>
        <v/>
      </c>
      <c r="AE16" s="4" t="str">
        <f>IF($D16="","",VLOOKUP($D16,'Code Tables'!$Q$25:$AK$57,AE$9,FALSE))</f>
        <v/>
      </c>
      <c r="AF16" s="462">
        <f t="shared" si="10"/>
        <v>0</v>
      </c>
      <c r="AG16" s="4" t="str">
        <f>IF($D16="","",VLOOKUP($D16,'Code Tables'!$Q$25:$AK$57,AG$9,FALSE))</f>
        <v/>
      </c>
      <c r="AH16" s="4" t="str">
        <f>IF($D16="","",VLOOKUP($D16,'Code Tables'!$Q$25:$AK$57,AH$9,FALSE))</f>
        <v/>
      </c>
      <c r="AI16" s="459">
        <f t="shared" si="11"/>
        <v>0</v>
      </c>
      <c r="AJ16" s="451" t="str">
        <f>IF($D16="","",VLOOKUP($D16,'Code Tables'!$Q$25:$AK$57,AJ$9,FALSE))</f>
        <v/>
      </c>
      <c r="AK16" s="4" t="str">
        <f>IF($D16="","",VLOOKUP($D16,'Code Tables'!$Q$25:$AK$57,AK$9,FALSE))</f>
        <v/>
      </c>
      <c r="AL16" s="462">
        <f t="shared" si="17"/>
        <v>0</v>
      </c>
      <c r="AM16" s="4" t="str">
        <f>IF($D16="","",VLOOKUP($D16,'Code Tables'!$Q$25:$AK$57,AM$9,FALSE))</f>
        <v/>
      </c>
      <c r="AN16" s="4" t="str">
        <f>IF($D16="","",VLOOKUP($D16,'Code Tables'!$Q$25:$AK$57,AN$9,FALSE))</f>
        <v/>
      </c>
      <c r="AO16" s="459">
        <f t="shared" si="18"/>
        <v>0</v>
      </c>
      <c r="AP16" s="451" t="str">
        <f>IF($D16="","",VLOOKUP($D16,'Code Tables'!$Q$25:$AK$57,AP$9,FALSE))</f>
        <v/>
      </c>
      <c r="AQ16" s="4" t="str">
        <f>IF($D16="","",VLOOKUP($D16,'Code Tables'!$Q$25:$AK$57,AQ$9,FALSE))</f>
        <v/>
      </c>
      <c r="AR16" s="461">
        <f t="shared" si="12"/>
        <v>0</v>
      </c>
      <c r="AS16" s="451">
        <f>IF($D16="",0,VLOOKUP($D16,'Code Tables'!$Q$25:$AK$57,AS$9,FALSE))</f>
        <v>0</v>
      </c>
      <c r="AT16" s="463">
        <f t="shared" si="13"/>
        <v>0</v>
      </c>
      <c r="AU16" s="451">
        <f>IF($D16="",0,VLOOKUP($D16,'Code Tables'!$Q$25:$AK$57,AU$9,FALSE))</f>
        <v>0</v>
      </c>
      <c r="AV16" s="459">
        <f t="shared" si="14"/>
        <v>0</v>
      </c>
      <c r="AW16" s="451">
        <f>IF($D16="",0,VLOOKUP($D16,'Code Tables'!$Q$25:$AK$57,AW$9,FALSE))</f>
        <v>0</v>
      </c>
      <c r="AX16" s="4" t="str">
        <f>IF($D16="","",VLOOKUP($D16,'Code Tables'!$Q$25:$AK$57,AX$9,FALSE))</f>
        <v/>
      </c>
      <c r="AY16" s="4" t="str">
        <f>IF($D16="","",VLOOKUP($D16,'Code Tables'!$Q$25:$AK$57,AY$9,FALSE))</f>
        <v/>
      </c>
      <c r="AZ16" s="462">
        <f t="shared" si="15"/>
        <v>0</v>
      </c>
      <c r="BA16" s="451" t="str">
        <f>IF($D16="","",VLOOKUP($D16,'Code Tables'!$Q$25:$AK$57,BA$9,FALSE))</f>
        <v/>
      </c>
      <c r="BB16" s="4" t="str">
        <f>IF($D16="","",VLOOKUP($D16,'Code Tables'!$Q$25:$AK$57,BB$9,FALSE))</f>
        <v/>
      </c>
      <c r="BC16" s="460">
        <f>IF(AA16=0,0,IF(AB16=0,0,BA16+(BB16*Z16)))</f>
        <v>0</v>
      </c>
    </row>
    <row r="17" spans="1:55" ht="20" x14ac:dyDescent="0.35">
      <c r="A17" s="164"/>
      <c r="B17" s="858"/>
      <c r="C17" s="859"/>
      <c r="D17" s="492"/>
      <c r="E17" s="493"/>
      <c r="F17" s="866"/>
      <c r="G17" s="867"/>
      <c r="H17" s="493"/>
      <c r="I17" s="490"/>
      <c r="J17" s="494"/>
      <c r="K17" s="500" t="str">
        <f>IF(D17="","",VLOOKUP(D17,'Code Tables'!Q$25:AK$57,AC$9,FALSE))</f>
        <v/>
      </c>
      <c r="L17" s="848" t="str">
        <f t="shared" si="0"/>
        <v/>
      </c>
      <c r="M17" s="849"/>
      <c r="N17" s="500" t="str">
        <f>IF(D17="","",VLOOKUP(D17,'Code Tables'!Q$25:AK$57,BD$9,FALSE))</f>
        <v/>
      </c>
      <c r="O17" s="495"/>
      <c r="Q17" s="489">
        <f t="shared" si="1"/>
        <v>0</v>
      </c>
      <c r="R17" s="469">
        <f t="shared" si="2"/>
        <v>0</v>
      </c>
      <c r="S17" s="469">
        <f t="shared" si="3"/>
        <v>0</v>
      </c>
      <c r="T17" s="488">
        <f t="shared" si="4"/>
        <v>0</v>
      </c>
      <c r="U17" s="469">
        <f t="shared" si="5"/>
        <v>0</v>
      </c>
      <c r="W17" s="2" t="str">
        <f>IF(D17="","",VLOOKUP(D17,'Code Tables'!Q$25:AK$57,2,FALSE))</f>
        <v/>
      </c>
      <c r="Y17" s="450">
        <f t="shared" si="6"/>
        <v>0</v>
      </c>
      <c r="Z17" s="450">
        <f t="shared" si="7"/>
        <v>0</v>
      </c>
      <c r="AA17" s="450">
        <f t="shared" si="8"/>
        <v>0</v>
      </c>
      <c r="AB17" s="450">
        <f t="shared" si="9"/>
        <v>0</v>
      </c>
      <c r="AD17" s="451" t="str">
        <f>IF($D17="","",VLOOKUP($D17,'Code Tables'!$Q$25:$AK$57,AD$9,FALSE))</f>
        <v/>
      </c>
      <c r="AE17" s="4" t="str">
        <f>IF($D17="","",VLOOKUP($D17,'Code Tables'!$Q$25:$AK$57,AE$9,FALSE))</f>
        <v/>
      </c>
      <c r="AF17" s="462">
        <f t="shared" si="10"/>
        <v>0</v>
      </c>
      <c r="AG17" s="4" t="str">
        <f>IF($D17="","",VLOOKUP($D17,'Code Tables'!$Q$25:$AK$57,AG$9,FALSE))</f>
        <v/>
      </c>
      <c r="AH17" s="4" t="str">
        <f>IF($D17="","",VLOOKUP($D17,'Code Tables'!$Q$25:$AK$57,AH$9,FALSE))</f>
        <v/>
      </c>
      <c r="AI17" s="459">
        <f t="shared" si="11"/>
        <v>0</v>
      </c>
      <c r="AJ17" s="451" t="str">
        <f>IF($D17="","",VLOOKUP($D17,'Code Tables'!$Q$25:$AK$57,AJ$9,FALSE))</f>
        <v/>
      </c>
      <c r="AK17" s="4" t="str">
        <f>IF($D17="","",VLOOKUP($D17,'Code Tables'!$Q$25:$AK$57,AK$9,FALSE))</f>
        <v/>
      </c>
      <c r="AL17" s="462">
        <f t="shared" si="17"/>
        <v>0</v>
      </c>
      <c r="AM17" s="4" t="str">
        <f>IF($D17="","",VLOOKUP($D17,'Code Tables'!$Q$25:$AK$57,AM$9,FALSE))</f>
        <v/>
      </c>
      <c r="AN17" s="4" t="str">
        <f>IF($D17="","",VLOOKUP($D17,'Code Tables'!$Q$25:$AK$57,AN$9,FALSE))</f>
        <v/>
      </c>
      <c r="AO17" s="459">
        <f t="shared" si="18"/>
        <v>0</v>
      </c>
      <c r="AP17" s="451" t="str">
        <f>IF($D17="","",VLOOKUP($D17,'Code Tables'!$Q$25:$AK$57,AP$9,FALSE))</f>
        <v/>
      </c>
      <c r="AQ17" s="4" t="str">
        <f>IF($D17="","",VLOOKUP($D17,'Code Tables'!$Q$25:$AK$57,AQ$9,FALSE))</f>
        <v/>
      </c>
      <c r="AR17" s="461">
        <f t="shared" si="12"/>
        <v>0</v>
      </c>
      <c r="AS17" s="451">
        <f>IF($D17="",0,VLOOKUP($D17,'Code Tables'!$Q$25:$AK$57,AS$9,FALSE))</f>
        <v>0</v>
      </c>
      <c r="AT17" s="463">
        <f t="shared" si="13"/>
        <v>0</v>
      </c>
      <c r="AU17" s="451">
        <f>IF($D17="",0,VLOOKUP($D17,'Code Tables'!$Q$25:$AK$57,AU$9,FALSE))</f>
        <v>0</v>
      </c>
      <c r="AV17" s="459">
        <f t="shared" si="14"/>
        <v>0</v>
      </c>
      <c r="AW17" s="451">
        <f>IF($D17="",0,VLOOKUP($D17,'Code Tables'!$Q$25:$AK$57,AW$9,FALSE))</f>
        <v>0</v>
      </c>
      <c r="AX17" s="4" t="str">
        <f>IF($D17="","",VLOOKUP($D17,'Code Tables'!$Q$25:$AK$57,AX$9,FALSE))</f>
        <v/>
      </c>
      <c r="AY17" s="4" t="str">
        <f>IF($D17="","",VLOOKUP($D17,'Code Tables'!$Q$25:$AK$57,AY$9,FALSE))</f>
        <v/>
      </c>
      <c r="AZ17" s="462">
        <f t="shared" si="15"/>
        <v>0</v>
      </c>
      <c r="BA17" s="451" t="str">
        <f>IF($D17="","",VLOOKUP($D17,'Code Tables'!$Q$25:$AK$57,BA$9,FALSE))</f>
        <v/>
      </c>
      <c r="BB17" s="4" t="str">
        <f>IF($D17="","",VLOOKUP($D17,'Code Tables'!$Q$25:$AK$57,BB$9,FALSE))</f>
        <v/>
      </c>
      <c r="BC17" s="460">
        <f t="shared" si="16"/>
        <v>0</v>
      </c>
    </row>
    <row r="18" spans="1:55" x14ac:dyDescent="0.35">
      <c r="A18" s="164"/>
      <c r="B18" s="858"/>
      <c r="C18" s="859"/>
      <c r="D18" s="492"/>
      <c r="E18" s="493"/>
      <c r="F18" s="866"/>
      <c r="G18" s="867"/>
      <c r="H18" s="493"/>
      <c r="I18" s="490"/>
      <c r="J18" s="494"/>
      <c r="K18" s="500" t="str">
        <f>IF(D18="","",VLOOKUP(D18,'Code Tables'!Q$25:AK$57,AC$9,FALSE))</f>
        <v/>
      </c>
      <c r="L18" s="848" t="str">
        <f t="shared" si="0"/>
        <v/>
      </c>
      <c r="M18" s="849"/>
      <c r="N18" s="500" t="str">
        <f>IF(D18="","",VLOOKUP(D18,'Code Tables'!Q$25:AK$57,BD$9,FALSE))</f>
        <v/>
      </c>
      <c r="O18" s="495"/>
      <c r="Q18" s="489">
        <f t="shared" si="1"/>
        <v>0</v>
      </c>
      <c r="R18" s="469">
        <f t="shared" si="2"/>
        <v>0</v>
      </c>
      <c r="S18" s="469">
        <f t="shared" si="3"/>
        <v>0</v>
      </c>
      <c r="T18" s="488">
        <f t="shared" si="4"/>
        <v>0</v>
      </c>
      <c r="U18" s="469">
        <f t="shared" si="5"/>
        <v>0</v>
      </c>
      <c r="W18" s="2" t="str">
        <f>IF(D18="","",VLOOKUP(D18,'Code Tables'!Q$25:AK$57,2,FALSE))</f>
        <v/>
      </c>
      <c r="Y18" s="450">
        <f t="shared" si="6"/>
        <v>0</v>
      </c>
      <c r="Z18" s="450">
        <f t="shared" si="7"/>
        <v>0</v>
      </c>
      <c r="AA18" s="450">
        <f t="shared" si="8"/>
        <v>0</v>
      </c>
      <c r="AB18" s="450">
        <f t="shared" si="9"/>
        <v>0</v>
      </c>
      <c r="AD18" s="451" t="str">
        <f>IF($D18="","",VLOOKUP($D18,'Code Tables'!$Q$25:$AK$57,AD$9,FALSE))</f>
        <v/>
      </c>
      <c r="AE18" s="4" t="str">
        <f>IF($D18="","",VLOOKUP($D18,'Code Tables'!$Q$25:$AK$57,AE$9,FALSE))</f>
        <v/>
      </c>
      <c r="AF18" s="462">
        <f t="shared" si="10"/>
        <v>0</v>
      </c>
      <c r="AG18" s="4" t="str">
        <f>IF($D18="","",VLOOKUP($D18,'Code Tables'!$Q$25:$AK$57,AG$9,FALSE))</f>
        <v/>
      </c>
      <c r="AH18" s="4" t="str">
        <f>IF($D18="","",VLOOKUP($D18,'Code Tables'!$Q$25:$AK$57,AH$9,FALSE))</f>
        <v/>
      </c>
      <c r="AI18" s="459">
        <f t="shared" si="11"/>
        <v>0</v>
      </c>
      <c r="AJ18" s="451" t="str">
        <f>IF($D18="","",VLOOKUP($D18,'Code Tables'!$Q$25:$AK$57,AJ$9,FALSE))</f>
        <v/>
      </c>
      <c r="AK18" s="4" t="str">
        <f>IF($D18="","",VLOOKUP($D18,'Code Tables'!$Q$25:$AK$57,AK$9,FALSE))</f>
        <v/>
      </c>
      <c r="AL18" s="462">
        <f t="shared" si="17"/>
        <v>0</v>
      </c>
      <c r="AM18" s="4" t="str">
        <f>IF($D18="","",VLOOKUP($D18,'Code Tables'!$Q$25:$AK$57,AM$9,FALSE))</f>
        <v/>
      </c>
      <c r="AN18" s="4" t="str">
        <f>IF($D18="","",VLOOKUP($D18,'Code Tables'!$Q$25:$AK$57,AN$9,FALSE))</f>
        <v/>
      </c>
      <c r="AO18" s="459">
        <f t="shared" si="18"/>
        <v>0</v>
      </c>
      <c r="AP18" s="451" t="str">
        <f>IF($D18="","",VLOOKUP($D18,'Code Tables'!$Q$25:$AK$57,AP$9,FALSE))</f>
        <v/>
      </c>
      <c r="AQ18" s="4" t="str">
        <f>IF($D18="","",VLOOKUP($D18,'Code Tables'!$Q$25:$AK$57,AQ$9,FALSE))</f>
        <v/>
      </c>
      <c r="AR18" s="461">
        <f t="shared" si="12"/>
        <v>0</v>
      </c>
      <c r="AS18" s="451">
        <f>IF($D18="",0,VLOOKUP($D18,'Code Tables'!$Q$25:$AK$57,AS$9,FALSE))</f>
        <v>0</v>
      </c>
      <c r="AT18" s="463">
        <f t="shared" si="13"/>
        <v>0</v>
      </c>
      <c r="AU18" s="451">
        <f>IF($D18="",0,VLOOKUP($D18,'Code Tables'!$Q$25:$AK$57,AU$9,FALSE))</f>
        <v>0</v>
      </c>
      <c r="AV18" s="459">
        <f t="shared" si="14"/>
        <v>0</v>
      </c>
      <c r="AW18" s="451">
        <f>IF($D18="",0,VLOOKUP($D18,'Code Tables'!$Q$25:$AK$57,AW$9,FALSE))</f>
        <v>0</v>
      </c>
      <c r="AX18" s="4" t="str">
        <f>IF($D18="","",VLOOKUP($D18,'Code Tables'!$Q$25:$AK$57,AX$9,FALSE))</f>
        <v/>
      </c>
      <c r="AY18" s="4" t="str">
        <f>IF($D18="","",VLOOKUP($D18,'Code Tables'!$Q$25:$AK$57,AY$9,FALSE))</f>
        <v/>
      </c>
      <c r="AZ18" s="462">
        <f t="shared" si="15"/>
        <v>0</v>
      </c>
      <c r="BA18" s="451" t="str">
        <f>IF($D18="","",VLOOKUP($D18,'Code Tables'!$Q$25:$AK$57,BA$9,FALSE))</f>
        <v/>
      </c>
      <c r="BB18" s="4" t="str">
        <f>IF($D18="","",VLOOKUP($D18,'Code Tables'!$Q$25:$AK$57,BB$9,FALSE))</f>
        <v/>
      </c>
      <c r="BC18" s="460">
        <f t="shared" si="16"/>
        <v>0</v>
      </c>
    </row>
    <row r="19" spans="1:55" ht="20" customHeight="1" x14ac:dyDescent="0.35">
      <c r="A19" s="164"/>
      <c r="B19" s="858"/>
      <c r="C19" s="859"/>
      <c r="D19" s="492"/>
      <c r="E19" s="493"/>
      <c r="F19" s="866"/>
      <c r="G19" s="867"/>
      <c r="H19" s="493"/>
      <c r="I19" s="490"/>
      <c r="J19" s="494"/>
      <c r="K19" s="500" t="str">
        <f>IF(D19="","",VLOOKUP(D19,'Code Tables'!Q$25:AK$57,AC$9,FALSE))</f>
        <v/>
      </c>
      <c r="L19" s="848" t="str">
        <f t="shared" si="0"/>
        <v/>
      </c>
      <c r="M19" s="849"/>
      <c r="N19" s="500" t="str">
        <f>IF(D19="","",VLOOKUP(D19,'Code Tables'!Q$25:AK$57,BD$9,FALSE))</f>
        <v/>
      </c>
      <c r="O19" s="495"/>
      <c r="Q19" s="489">
        <f t="shared" si="1"/>
        <v>0</v>
      </c>
      <c r="R19" s="469">
        <f t="shared" si="2"/>
        <v>0</v>
      </c>
      <c r="S19" s="469">
        <f t="shared" si="3"/>
        <v>0</v>
      </c>
      <c r="T19" s="488">
        <f t="shared" si="4"/>
        <v>0</v>
      </c>
      <c r="U19" s="469">
        <f t="shared" si="5"/>
        <v>0</v>
      </c>
      <c r="W19" s="2" t="str">
        <f>IF(D19="","",VLOOKUP(D19,'Code Tables'!Q$25:AK$57,2,FALSE))</f>
        <v/>
      </c>
      <c r="Y19" s="450">
        <f t="shared" si="6"/>
        <v>0</v>
      </c>
      <c r="Z19" s="450">
        <f t="shared" si="7"/>
        <v>0</v>
      </c>
      <c r="AA19" s="450">
        <f t="shared" si="8"/>
        <v>0</v>
      </c>
      <c r="AB19" s="450">
        <f t="shared" si="9"/>
        <v>0</v>
      </c>
      <c r="AD19" s="451" t="str">
        <f>IF($D19="","",VLOOKUP($D19,'Code Tables'!$Q$25:$AK$57,AD$9,FALSE))</f>
        <v/>
      </c>
      <c r="AE19" s="4" t="str">
        <f>IF($D19="","",VLOOKUP($D19,'Code Tables'!$Q$25:$AK$57,AE$9,FALSE))</f>
        <v/>
      </c>
      <c r="AF19" s="462">
        <f t="shared" si="10"/>
        <v>0</v>
      </c>
      <c r="AG19" s="4" t="str">
        <f>IF($D19="","",VLOOKUP($D19,'Code Tables'!$Q$25:$AK$57,AG$9,FALSE))</f>
        <v/>
      </c>
      <c r="AH19" s="4" t="str">
        <f>IF($D19="","",VLOOKUP($D19,'Code Tables'!$Q$25:$AK$57,AH$9,FALSE))</f>
        <v/>
      </c>
      <c r="AI19" s="459">
        <f t="shared" si="11"/>
        <v>0</v>
      </c>
      <c r="AJ19" s="451" t="str">
        <f>IF($D19="","",VLOOKUP($D19,'Code Tables'!$Q$25:$AK$57,AJ$9,FALSE))</f>
        <v/>
      </c>
      <c r="AK19" s="4" t="str">
        <f>IF($D19="","",VLOOKUP($D19,'Code Tables'!$Q$25:$AK$57,AK$9,FALSE))</f>
        <v/>
      </c>
      <c r="AL19" s="462">
        <f t="shared" si="17"/>
        <v>0</v>
      </c>
      <c r="AM19" s="4" t="str">
        <f>IF($D19="","",VLOOKUP($D19,'Code Tables'!$Q$25:$AK$57,AM$9,FALSE))</f>
        <v/>
      </c>
      <c r="AN19" s="4" t="str">
        <f>IF($D19="","",VLOOKUP($D19,'Code Tables'!$Q$25:$AK$57,AN$9,FALSE))</f>
        <v/>
      </c>
      <c r="AO19" s="459">
        <f t="shared" si="18"/>
        <v>0</v>
      </c>
      <c r="AP19" s="451" t="str">
        <f>IF($D19="","",VLOOKUP($D19,'Code Tables'!$Q$25:$AK$57,AP$9,FALSE))</f>
        <v/>
      </c>
      <c r="AQ19" s="4" t="str">
        <f>IF($D19="","",VLOOKUP($D19,'Code Tables'!$Q$25:$AK$57,AQ$9,FALSE))</f>
        <v/>
      </c>
      <c r="AR19" s="461">
        <f t="shared" si="12"/>
        <v>0</v>
      </c>
      <c r="AS19" s="451">
        <f>IF($D19="",0,VLOOKUP($D19,'Code Tables'!$Q$25:$AK$57,AS$9,FALSE))</f>
        <v>0</v>
      </c>
      <c r="AT19" s="463">
        <f t="shared" si="13"/>
        <v>0</v>
      </c>
      <c r="AU19" s="451">
        <f>IF($D19="",0,VLOOKUP($D19,'Code Tables'!$Q$25:$AK$57,AU$9,FALSE))</f>
        <v>0</v>
      </c>
      <c r="AV19" s="459">
        <f t="shared" si="14"/>
        <v>0</v>
      </c>
      <c r="AW19" s="451">
        <f>IF($D19="",0,VLOOKUP($D19,'Code Tables'!$Q$25:$AK$57,AW$9,FALSE))</f>
        <v>0</v>
      </c>
      <c r="AX19" s="4" t="str">
        <f>IF($D19="","",VLOOKUP($D19,'Code Tables'!$Q$25:$AK$57,AX$9,FALSE))</f>
        <v/>
      </c>
      <c r="AY19" s="4" t="str">
        <f>IF($D19="","",VLOOKUP($D19,'Code Tables'!$Q$25:$AK$57,AY$9,FALSE))</f>
        <v/>
      </c>
      <c r="AZ19" s="462">
        <f t="shared" si="15"/>
        <v>0</v>
      </c>
      <c r="BA19" s="451" t="str">
        <f>IF($D19="","",VLOOKUP($D19,'Code Tables'!$Q$25:$AK$57,BA$9,FALSE))</f>
        <v/>
      </c>
      <c r="BB19" s="4" t="str">
        <f>IF($D19="","",VLOOKUP($D19,'Code Tables'!$Q$25:$AK$57,BB$9,FALSE))</f>
        <v/>
      </c>
      <c r="BC19" s="460">
        <f t="shared" si="16"/>
        <v>0</v>
      </c>
    </row>
    <row r="20" spans="1:55" x14ac:dyDescent="0.35">
      <c r="A20" s="164"/>
      <c r="B20" s="858"/>
      <c r="C20" s="859"/>
      <c r="D20" s="492"/>
      <c r="E20" s="493"/>
      <c r="F20" s="866"/>
      <c r="G20" s="867"/>
      <c r="H20" s="493"/>
      <c r="I20" s="490"/>
      <c r="J20" s="494"/>
      <c r="K20" s="500" t="str">
        <f>IF(D20="","",VLOOKUP(D20,'Code Tables'!Q$25:AK$57,AC$9,FALSE))</f>
        <v/>
      </c>
      <c r="L20" s="848" t="str">
        <f t="shared" si="0"/>
        <v/>
      </c>
      <c r="M20" s="849"/>
      <c r="N20" s="500" t="str">
        <f>IF(D20="","",VLOOKUP(D20,'Code Tables'!Q$25:AK$57,BD$9,FALSE))</f>
        <v/>
      </c>
      <c r="O20" s="495"/>
      <c r="Q20" s="489">
        <f t="shared" si="1"/>
        <v>0</v>
      </c>
      <c r="R20" s="469">
        <f t="shared" si="2"/>
        <v>0</v>
      </c>
      <c r="S20" s="469">
        <f t="shared" si="3"/>
        <v>0</v>
      </c>
      <c r="T20" s="488">
        <f t="shared" si="4"/>
        <v>0</v>
      </c>
      <c r="U20" s="469">
        <f t="shared" si="5"/>
        <v>0</v>
      </c>
      <c r="W20" s="2" t="str">
        <f>IF(D20="","",VLOOKUP(D20,'Code Tables'!Q$25:AK$57,2,FALSE))</f>
        <v/>
      </c>
      <c r="Y20" s="450">
        <f t="shared" si="6"/>
        <v>0</v>
      </c>
      <c r="Z20" s="450">
        <f t="shared" si="7"/>
        <v>0</v>
      </c>
      <c r="AA20" s="450">
        <f t="shared" si="8"/>
        <v>0</v>
      </c>
      <c r="AB20" s="450">
        <f t="shared" si="9"/>
        <v>0</v>
      </c>
      <c r="AD20" s="451" t="str">
        <f>IF($D20="","",VLOOKUP($D20,'Code Tables'!$Q$25:$AK$57,AD$9,FALSE))</f>
        <v/>
      </c>
      <c r="AE20" s="4" t="str">
        <f>IF($D20="","",VLOOKUP($D20,'Code Tables'!$Q$25:$AK$57,AE$9,FALSE))</f>
        <v/>
      </c>
      <c r="AF20" s="462">
        <f t="shared" si="10"/>
        <v>0</v>
      </c>
      <c r="AG20" s="4" t="str">
        <f>IF($D20="","",VLOOKUP($D20,'Code Tables'!$Q$25:$AK$57,AG$9,FALSE))</f>
        <v/>
      </c>
      <c r="AH20" s="4" t="str">
        <f>IF($D20="","",VLOOKUP($D20,'Code Tables'!$Q$25:$AK$57,AH$9,FALSE))</f>
        <v/>
      </c>
      <c r="AI20" s="459">
        <f t="shared" si="11"/>
        <v>0</v>
      </c>
      <c r="AJ20" s="451" t="str">
        <f>IF($D20="","",VLOOKUP($D20,'Code Tables'!$Q$25:$AK$57,AJ$9,FALSE))</f>
        <v/>
      </c>
      <c r="AK20" s="4" t="str">
        <f>IF($D20="","",VLOOKUP($D20,'Code Tables'!$Q$25:$AK$57,AK$9,FALSE))</f>
        <v/>
      </c>
      <c r="AL20" s="462">
        <f t="shared" si="17"/>
        <v>0</v>
      </c>
      <c r="AM20" s="4" t="str">
        <f>IF($D20="","",VLOOKUP($D20,'Code Tables'!$Q$25:$AK$57,AM$9,FALSE))</f>
        <v/>
      </c>
      <c r="AN20" s="4" t="str">
        <f>IF($D20="","",VLOOKUP($D20,'Code Tables'!$Q$25:$AK$57,AN$9,FALSE))</f>
        <v/>
      </c>
      <c r="AO20" s="459">
        <f t="shared" si="18"/>
        <v>0</v>
      </c>
      <c r="AP20" s="451" t="str">
        <f>IF($D20="","",VLOOKUP($D20,'Code Tables'!$Q$25:$AK$57,AP$9,FALSE))</f>
        <v/>
      </c>
      <c r="AQ20" s="4" t="str">
        <f>IF($D20="","",VLOOKUP($D20,'Code Tables'!$Q$25:$AK$57,AQ$9,FALSE))</f>
        <v/>
      </c>
      <c r="AR20" s="461">
        <f t="shared" si="12"/>
        <v>0</v>
      </c>
      <c r="AS20" s="451">
        <f>IF($D20="",0,VLOOKUP($D20,'Code Tables'!$Q$25:$AK$57,AS$9,FALSE))</f>
        <v>0</v>
      </c>
      <c r="AT20" s="463">
        <f t="shared" si="13"/>
        <v>0</v>
      </c>
      <c r="AU20" s="451">
        <f>IF($D20="",0,VLOOKUP($D20,'Code Tables'!$Q$25:$AK$57,AU$9,FALSE))</f>
        <v>0</v>
      </c>
      <c r="AV20" s="459">
        <f t="shared" si="14"/>
        <v>0</v>
      </c>
      <c r="AW20" s="451">
        <f>IF($D20="",0,VLOOKUP($D20,'Code Tables'!$Q$25:$AK$57,AW$9,FALSE))</f>
        <v>0</v>
      </c>
      <c r="AX20" s="4" t="str">
        <f>IF($D20="","",VLOOKUP($D20,'Code Tables'!$Q$25:$AK$57,AX$9,FALSE))</f>
        <v/>
      </c>
      <c r="AY20" s="4" t="str">
        <f>IF($D20="","",VLOOKUP($D20,'Code Tables'!$Q$25:$AK$57,AY$9,FALSE))</f>
        <v/>
      </c>
      <c r="AZ20" s="462">
        <f t="shared" si="15"/>
        <v>0</v>
      </c>
      <c r="BA20" s="451" t="str">
        <f>IF($D20="","",VLOOKUP($D20,'Code Tables'!$Q$25:$AK$57,BA$9,FALSE))</f>
        <v/>
      </c>
      <c r="BB20" s="4" t="str">
        <f>IF($D20="","",VLOOKUP($D20,'Code Tables'!$Q$25:$AK$57,BB$9,FALSE))</f>
        <v/>
      </c>
      <c r="BC20" s="460">
        <f t="shared" si="16"/>
        <v>0</v>
      </c>
    </row>
    <row r="21" spans="1:55" x14ac:dyDescent="0.35">
      <c r="A21" s="164"/>
      <c r="B21" s="858"/>
      <c r="C21" s="859"/>
      <c r="D21" s="492"/>
      <c r="E21" s="493"/>
      <c r="F21" s="866"/>
      <c r="G21" s="867"/>
      <c r="H21" s="493"/>
      <c r="I21" s="490"/>
      <c r="J21" s="494"/>
      <c r="K21" s="500" t="str">
        <f>IF(D21="","",VLOOKUP(D21,'Code Tables'!Q$25:AK$57,AC$9,FALSE))</f>
        <v/>
      </c>
      <c r="L21" s="848" t="str">
        <f t="shared" si="0"/>
        <v/>
      </c>
      <c r="M21" s="849"/>
      <c r="N21" s="500" t="str">
        <f>IF(D21="","",VLOOKUP(D21,'Code Tables'!Q$25:AK$57,BD$9,FALSE))</f>
        <v/>
      </c>
      <c r="O21" s="495"/>
      <c r="Q21" s="489">
        <f t="shared" si="1"/>
        <v>0</v>
      </c>
      <c r="R21" s="469">
        <f t="shared" si="2"/>
        <v>0</v>
      </c>
      <c r="S21" s="469">
        <f t="shared" si="3"/>
        <v>0</v>
      </c>
      <c r="T21" s="488">
        <f t="shared" si="4"/>
        <v>0</v>
      </c>
      <c r="U21" s="469">
        <f t="shared" si="5"/>
        <v>0</v>
      </c>
      <c r="W21" s="2" t="str">
        <f>IF(D21="","",VLOOKUP(D21,'Code Tables'!Q$25:AK$57,2,FALSE))</f>
        <v/>
      </c>
      <c r="Y21" s="450">
        <f t="shared" si="6"/>
        <v>0</v>
      </c>
      <c r="Z21" s="450">
        <f t="shared" si="7"/>
        <v>0</v>
      </c>
      <c r="AA21" s="450">
        <f t="shared" si="8"/>
        <v>0</v>
      </c>
      <c r="AB21" s="450">
        <f t="shared" si="9"/>
        <v>0</v>
      </c>
      <c r="AD21" s="451" t="str">
        <f>IF($D21="","",VLOOKUP($D21,'Code Tables'!$Q$25:$AK$57,AD$9,FALSE))</f>
        <v/>
      </c>
      <c r="AE21" s="4" t="str">
        <f>IF($D21="","",VLOOKUP($D21,'Code Tables'!$Q$25:$AK$57,AE$9,FALSE))</f>
        <v/>
      </c>
      <c r="AF21" s="462">
        <f t="shared" si="10"/>
        <v>0</v>
      </c>
      <c r="AG21" s="4" t="str">
        <f>IF($D21="","",VLOOKUP($D21,'Code Tables'!$Q$25:$AK$57,AG$9,FALSE))</f>
        <v/>
      </c>
      <c r="AH21" s="4" t="str">
        <f>IF($D21="","",VLOOKUP($D21,'Code Tables'!$Q$25:$AK$57,AH$9,FALSE))</f>
        <v/>
      </c>
      <c r="AI21" s="459">
        <f t="shared" si="11"/>
        <v>0</v>
      </c>
      <c r="AJ21" s="451" t="str">
        <f>IF($D21="","",VLOOKUP($D21,'Code Tables'!$Q$25:$AK$57,AJ$9,FALSE))</f>
        <v/>
      </c>
      <c r="AK21" s="4" t="str">
        <f>IF($D21="","",VLOOKUP($D21,'Code Tables'!$Q$25:$AK$57,AK$9,FALSE))</f>
        <v/>
      </c>
      <c r="AL21" s="462">
        <f t="shared" si="17"/>
        <v>0</v>
      </c>
      <c r="AM21" s="4" t="str">
        <f>IF($D21="","",VLOOKUP($D21,'Code Tables'!$Q$25:$AK$57,AM$9,FALSE))</f>
        <v/>
      </c>
      <c r="AN21" s="4" t="str">
        <f>IF($D21="","",VLOOKUP($D21,'Code Tables'!$Q$25:$AK$57,AN$9,FALSE))</f>
        <v/>
      </c>
      <c r="AO21" s="459">
        <f t="shared" si="18"/>
        <v>0</v>
      </c>
      <c r="AP21" s="451" t="str">
        <f>IF($D21="","",VLOOKUP($D21,'Code Tables'!$Q$25:$AK$57,AP$9,FALSE))</f>
        <v/>
      </c>
      <c r="AQ21" s="4" t="str">
        <f>IF($D21="","",VLOOKUP($D21,'Code Tables'!$Q$25:$AK$57,AQ$9,FALSE))</f>
        <v/>
      </c>
      <c r="AR21" s="461">
        <f t="shared" si="12"/>
        <v>0</v>
      </c>
      <c r="AS21" s="451">
        <f>IF($D21="",0,VLOOKUP($D21,'Code Tables'!$Q$25:$AK$57,AS$9,FALSE))</f>
        <v>0</v>
      </c>
      <c r="AT21" s="463">
        <f t="shared" si="13"/>
        <v>0</v>
      </c>
      <c r="AU21" s="451">
        <f>IF($D21="",0,VLOOKUP($D21,'Code Tables'!$Q$25:$AK$57,AU$9,FALSE))</f>
        <v>0</v>
      </c>
      <c r="AV21" s="459">
        <f t="shared" si="14"/>
        <v>0</v>
      </c>
      <c r="AW21" s="451">
        <f>IF($D21="",0,VLOOKUP($D21,'Code Tables'!$Q$25:$AK$57,AW$9,FALSE))</f>
        <v>0</v>
      </c>
      <c r="AX21" s="4" t="str">
        <f>IF($D21="","",VLOOKUP($D21,'Code Tables'!$Q$25:$AK$57,AX$9,FALSE))</f>
        <v/>
      </c>
      <c r="AY21" s="4" t="str">
        <f>IF($D21="","",VLOOKUP($D21,'Code Tables'!$Q$25:$AK$57,AY$9,FALSE))</f>
        <v/>
      </c>
      <c r="AZ21" s="462">
        <f t="shared" si="15"/>
        <v>0</v>
      </c>
      <c r="BA21" s="451" t="str">
        <f>IF($D21="","",VLOOKUP($D21,'Code Tables'!$Q$25:$AK$57,BA$9,FALSE))</f>
        <v/>
      </c>
      <c r="BB21" s="4" t="str">
        <f>IF($D21="","",VLOOKUP($D21,'Code Tables'!$Q$25:$AK$57,BB$9,FALSE))</f>
        <v/>
      </c>
      <c r="BC21" s="460">
        <f t="shared" si="16"/>
        <v>0</v>
      </c>
    </row>
    <row r="22" spans="1:55" x14ac:dyDescent="0.35">
      <c r="A22" s="164"/>
      <c r="B22" s="858"/>
      <c r="C22" s="859"/>
      <c r="D22" s="492"/>
      <c r="E22" s="493"/>
      <c r="F22" s="866"/>
      <c r="G22" s="867"/>
      <c r="H22" s="493"/>
      <c r="I22" s="490"/>
      <c r="J22" s="494"/>
      <c r="K22" s="500" t="str">
        <f>IF(D22="","",VLOOKUP(D22,'Code Tables'!Q$25:AK$57,AC$9,FALSE))</f>
        <v/>
      </c>
      <c r="L22" s="848" t="str">
        <f t="shared" si="0"/>
        <v/>
      </c>
      <c r="M22" s="849"/>
      <c r="N22" s="500" t="str">
        <f>IF(D22="","",VLOOKUP(D22,'Code Tables'!Q$25:AK$57,BD$9,FALSE))</f>
        <v/>
      </c>
      <c r="O22" s="495"/>
      <c r="Q22" s="489">
        <f t="shared" si="1"/>
        <v>0</v>
      </c>
      <c r="R22" s="469">
        <f t="shared" si="2"/>
        <v>0</v>
      </c>
      <c r="S22" s="469">
        <f t="shared" si="3"/>
        <v>0</v>
      </c>
      <c r="T22" s="488">
        <f t="shared" si="4"/>
        <v>0</v>
      </c>
      <c r="U22" s="469">
        <f t="shared" si="5"/>
        <v>0</v>
      </c>
      <c r="W22" s="2" t="str">
        <f>IF(D22="","",VLOOKUP(D22,'Code Tables'!Q$25:AK$57,2,FALSE))</f>
        <v/>
      </c>
      <c r="Y22" s="450">
        <f t="shared" si="6"/>
        <v>0</v>
      </c>
      <c r="Z22" s="450">
        <f t="shared" si="7"/>
        <v>0</v>
      </c>
      <c r="AA22" s="450">
        <f t="shared" si="8"/>
        <v>0</v>
      </c>
      <c r="AB22" s="450">
        <f t="shared" si="9"/>
        <v>0</v>
      </c>
      <c r="AD22" s="451" t="str">
        <f>IF($D22="","",VLOOKUP($D22,'Code Tables'!$Q$25:$AK$57,AD$9,FALSE))</f>
        <v/>
      </c>
      <c r="AE22" s="4" t="str">
        <f>IF($D22="","",VLOOKUP($D22,'Code Tables'!$Q$25:$AK$57,AE$9,FALSE))</f>
        <v/>
      </c>
      <c r="AF22" s="462">
        <f t="shared" si="10"/>
        <v>0</v>
      </c>
      <c r="AG22" s="4" t="str">
        <f>IF($D22="","",VLOOKUP($D22,'Code Tables'!$Q$25:$AK$57,AG$9,FALSE))</f>
        <v/>
      </c>
      <c r="AH22" s="4" t="str">
        <f>IF($D22="","",VLOOKUP($D22,'Code Tables'!$Q$25:$AK$57,AH$9,FALSE))</f>
        <v/>
      </c>
      <c r="AI22" s="459">
        <f t="shared" si="11"/>
        <v>0</v>
      </c>
      <c r="AJ22" s="451" t="str">
        <f>IF($D22="","",VLOOKUP($D22,'Code Tables'!$Q$25:$AK$57,AJ$9,FALSE))</f>
        <v/>
      </c>
      <c r="AK22" s="4" t="str">
        <f>IF($D22="","",VLOOKUP($D22,'Code Tables'!$Q$25:$AK$57,AK$9,FALSE))</f>
        <v/>
      </c>
      <c r="AL22" s="462">
        <f t="shared" si="17"/>
        <v>0</v>
      </c>
      <c r="AM22" s="4" t="str">
        <f>IF($D22="","",VLOOKUP($D22,'Code Tables'!$Q$25:$AK$57,AM$9,FALSE))</f>
        <v/>
      </c>
      <c r="AN22" s="4" t="str">
        <f>IF($D22="","",VLOOKUP($D22,'Code Tables'!$Q$25:$AK$57,AN$9,FALSE))</f>
        <v/>
      </c>
      <c r="AO22" s="459">
        <f t="shared" si="18"/>
        <v>0</v>
      </c>
      <c r="AP22" s="451" t="str">
        <f>IF($D22="","",VLOOKUP($D22,'Code Tables'!$Q$25:$AK$57,AP$9,FALSE))</f>
        <v/>
      </c>
      <c r="AQ22" s="4" t="str">
        <f>IF($D22="","",VLOOKUP($D22,'Code Tables'!$Q$25:$AK$57,AQ$9,FALSE))</f>
        <v/>
      </c>
      <c r="AR22" s="461">
        <f t="shared" si="12"/>
        <v>0</v>
      </c>
      <c r="AS22" s="451">
        <f>IF($D22="",0,VLOOKUP($D22,'Code Tables'!$Q$25:$AK$57,AS$9,FALSE))</f>
        <v>0</v>
      </c>
      <c r="AT22" s="463">
        <f t="shared" si="13"/>
        <v>0</v>
      </c>
      <c r="AU22" s="451">
        <f>IF($D22="",0,VLOOKUP($D22,'Code Tables'!$Q$25:$AK$57,AU$9,FALSE))</f>
        <v>0</v>
      </c>
      <c r="AV22" s="459">
        <f t="shared" si="14"/>
        <v>0</v>
      </c>
      <c r="AW22" s="451">
        <f>IF($D22="",0,VLOOKUP($D22,'Code Tables'!$Q$25:$AK$57,AW$9,FALSE))</f>
        <v>0</v>
      </c>
      <c r="AX22" s="4" t="str">
        <f>IF($D22="","",VLOOKUP($D22,'Code Tables'!$Q$25:$AK$57,AX$9,FALSE))</f>
        <v/>
      </c>
      <c r="AY22" s="4" t="str">
        <f>IF($D22="","",VLOOKUP($D22,'Code Tables'!$Q$25:$AK$57,AY$9,FALSE))</f>
        <v/>
      </c>
      <c r="AZ22" s="462">
        <f t="shared" si="15"/>
        <v>0</v>
      </c>
      <c r="BA22" s="451" t="str">
        <f>IF($D22="","",VLOOKUP($D22,'Code Tables'!$Q$25:$AK$57,BA$9,FALSE))</f>
        <v/>
      </c>
      <c r="BB22" s="4" t="str">
        <f>IF($D22="","",VLOOKUP($D22,'Code Tables'!$Q$25:$AK$57,BB$9,FALSE))</f>
        <v/>
      </c>
      <c r="BC22" s="460">
        <f t="shared" si="16"/>
        <v>0</v>
      </c>
    </row>
    <row r="23" spans="1:55" ht="20" x14ac:dyDescent="0.35">
      <c r="A23" s="164"/>
      <c r="B23" s="858"/>
      <c r="C23" s="859"/>
      <c r="D23" s="492"/>
      <c r="E23" s="493"/>
      <c r="F23" s="866"/>
      <c r="G23" s="867"/>
      <c r="H23" s="493"/>
      <c r="I23" s="490"/>
      <c r="J23" s="494"/>
      <c r="K23" s="500" t="str">
        <f>IF(D23="","",VLOOKUP(D23,'Code Tables'!Q$25:AK$57,AC$9,FALSE))</f>
        <v/>
      </c>
      <c r="L23" s="848" t="str">
        <f t="shared" si="0"/>
        <v/>
      </c>
      <c r="M23" s="849"/>
      <c r="N23" s="500" t="str">
        <f>IF(D23="","",VLOOKUP(D23,'Code Tables'!Q$25:AK$57,BD$9,FALSE))</f>
        <v/>
      </c>
      <c r="O23" s="495"/>
      <c r="Q23" s="489">
        <f t="shared" si="1"/>
        <v>0</v>
      </c>
      <c r="R23" s="469">
        <f t="shared" si="2"/>
        <v>0</v>
      </c>
      <c r="S23" s="469">
        <f t="shared" si="3"/>
        <v>0</v>
      </c>
      <c r="T23" s="488">
        <f t="shared" si="4"/>
        <v>0</v>
      </c>
      <c r="U23" s="469">
        <f t="shared" si="5"/>
        <v>0</v>
      </c>
      <c r="W23" s="2" t="str">
        <f>IF(D23="","",VLOOKUP(D23,'Code Tables'!Q$25:AK$57,2,FALSE))</f>
        <v/>
      </c>
      <c r="Y23" s="450">
        <f t="shared" si="6"/>
        <v>0</v>
      </c>
      <c r="Z23" s="450">
        <f t="shared" si="7"/>
        <v>0</v>
      </c>
      <c r="AA23" s="450">
        <f t="shared" si="8"/>
        <v>0</v>
      </c>
      <c r="AB23" s="450">
        <f t="shared" si="9"/>
        <v>0</v>
      </c>
      <c r="AD23" s="451" t="str">
        <f>IF($D23="","",VLOOKUP($D23,'Code Tables'!$Q$25:$AK$57,AD$9,FALSE))</f>
        <v/>
      </c>
      <c r="AE23" s="4" t="str">
        <f>IF($D23="","",VLOOKUP($D23,'Code Tables'!$Q$25:$AK$57,AE$9,FALSE))</f>
        <v/>
      </c>
      <c r="AF23" s="462">
        <f t="shared" si="10"/>
        <v>0</v>
      </c>
      <c r="AG23" s="4" t="str">
        <f>IF($D23="","",VLOOKUP($D23,'Code Tables'!$Q$25:$AK$57,AG$9,FALSE))</f>
        <v/>
      </c>
      <c r="AH23" s="4" t="str">
        <f>IF($D23="","",VLOOKUP($D23,'Code Tables'!$Q$25:$AK$57,AH$9,FALSE))</f>
        <v/>
      </c>
      <c r="AI23" s="459">
        <f t="shared" si="11"/>
        <v>0</v>
      </c>
      <c r="AJ23" s="451" t="str">
        <f>IF($D23="","",VLOOKUP($D23,'Code Tables'!$Q$25:$AK$57,AJ$9,FALSE))</f>
        <v/>
      </c>
      <c r="AK23" s="4" t="str">
        <f>IF($D23="","",VLOOKUP($D23,'Code Tables'!$Q$25:$AK$57,AK$9,FALSE))</f>
        <v/>
      </c>
      <c r="AL23" s="462">
        <f t="shared" si="17"/>
        <v>0</v>
      </c>
      <c r="AM23" s="4" t="str">
        <f>IF($D23="","",VLOOKUP($D23,'Code Tables'!$Q$25:$AK$57,AM$9,FALSE))</f>
        <v/>
      </c>
      <c r="AN23" s="4" t="str">
        <f>IF($D23="","",VLOOKUP($D23,'Code Tables'!$Q$25:$AK$57,AN$9,FALSE))</f>
        <v/>
      </c>
      <c r="AO23" s="459">
        <f t="shared" si="18"/>
        <v>0</v>
      </c>
      <c r="AP23" s="451" t="str">
        <f>IF($D23="","",VLOOKUP($D23,'Code Tables'!$Q$25:$AK$57,AP$9,FALSE))</f>
        <v/>
      </c>
      <c r="AQ23" s="4" t="str">
        <f>IF($D23="","",VLOOKUP($D23,'Code Tables'!$Q$25:$AK$57,AQ$9,FALSE))</f>
        <v/>
      </c>
      <c r="AR23" s="461">
        <f t="shared" si="12"/>
        <v>0</v>
      </c>
      <c r="AS23" s="451">
        <f>IF($D23="",0,VLOOKUP($D23,'Code Tables'!$Q$25:$AK$57,AS$9,FALSE))</f>
        <v>0</v>
      </c>
      <c r="AT23" s="463">
        <f t="shared" si="13"/>
        <v>0</v>
      </c>
      <c r="AU23" s="451">
        <f>IF($D23="",0,VLOOKUP($D23,'Code Tables'!$Q$25:$AK$57,AU$9,FALSE))</f>
        <v>0</v>
      </c>
      <c r="AV23" s="459">
        <f t="shared" si="14"/>
        <v>0</v>
      </c>
      <c r="AW23" s="451">
        <f>IF($D23="",0,VLOOKUP($D23,'Code Tables'!$Q$25:$AK$57,AW$9,FALSE))</f>
        <v>0</v>
      </c>
      <c r="AX23" s="4" t="str">
        <f>IF($D23="","",VLOOKUP($D23,'Code Tables'!$Q$25:$AK$57,AX$9,FALSE))</f>
        <v/>
      </c>
      <c r="AY23" s="4" t="str">
        <f>IF($D23="","",VLOOKUP($D23,'Code Tables'!$Q$25:$AK$57,AY$9,FALSE))</f>
        <v/>
      </c>
      <c r="AZ23" s="462">
        <f t="shared" si="15"/>
        <v>0</v>
      </c>
      <c r="BA23" s="451" t="str">
        <f>IF($D23="","",VLOOKUP($D23,'Code Tables'!$Q$25:$AK$57,BA$9,FALSE))</f>
        <v/>
      </c>
      <c r="BB23" s="4" t="str">
        <f>IF($D23="","",VLOOKUP($D23,'Code Tables'!$Q$25:$AK$57,BB$9,FALSE))</f>
        <v/>
      </c>
      <c r="BC23" s="460">
        <f t="shared" si="16"/>
        <v>0</v>
      </c>
    </row>
    <row r="24" spans="1:55" x14ac:dyDescent="0.35">
      <c r="A24" s="164"/>
      <c r="B24" s="858"/>
      <c r="C24" s="859"/>
      <c r="D24" s="492"/>
      <c r="E24" s="493"/>
      <c r="F24" s="866"/>
      <c r="G24" s="867"/>
      <c r="H24" s="493"/>
      <c r="I24" s="490"/>
      <c r="J24" s="494"/>
      <c r="K24" s="500" t="str">
        <f>IF(D24="","",VLOOKUP(D24,'Code Tables'!Q$25:AK$57,AC$9,FALSE))</f>
        <v/>
      </c>
      <c r="L24" s="848" t="str">
        <f t="shared" si="0"/>
        <v/>
      </c>
      <c r="M24" s="849"/>
      <c r="N24" s="500" t="str">
        <f>IF(D24="","",VLOOKUP(D24,'Code Tables'!Q$25:AK$57,BD$9,FALSE))</f>
        <v/>
      </c>
      <c r="O24" s="495"/>
      <c r="Q24" s="489">
        <f t="shared" si="1"/>
        <v>0</v>
      </c>
      <c r="R24" s="469">
        <f t="shared" si="2"/>
        <v>0</v>
      </c>
      <c r="S24" s="469">
        <f t="shared" si="3"/>
        <v>0</v>
      </c>
      <c r="T24" s="488">
        <f t="shared" si="4"/>
        <v>0</v>
      </c>
      <c r="U24" s="469">
        <f t="shared" si="5"/>
        <v>0</v>
      </c>
      <c r="W24" s="2" t="str">
        <f>IF(D24="","",VLOOKUP(D24,'Code Tables'!Q$25:AK$57,2,FALSE))</f>
        <v/>
      </c>
      <c r="Y24" s="450">
        <f t="shared" si="6"/>
        <v>0</v>
      </c>
      <c r="Z24" s="450">
        <f t="shared" si="7"/>
        <v>0</v>
      </c>
      <c r="AA24" s="450">
        <f t="shared" si="8"/>
        <v>0</v>
      </c>
      <c r="AB24" s="450">
        <f t="shared" si="9"/>
        <v>0</v>
      </c>
      <c r="AD24" s="451" t="str">
        <f>IF($D24="","",VLOOKUP($D24,'Code Tables'!$Q$25:$AK$57,AD$9,FALSE))</f>
        <v/>
      </c>
      <c r="AE24" s="4" t="str">
        <f>IF($D24="","",VLOOKUP($D24,'Code Tables'!$Q$25:$AK$57,AE$9,FALSE))</f>
        <v/>
      </c>
      <c r="AF24" s="462">
        <f t="shared" si="10"/>
        <v>0</v>
      </c>
      <c r="AG24" s="4" t="str">
        <f>IF($D24="","",VLOOKUP($D24,'Code Tables'!$Q$25:$AK$57,AG$9,FALSE))</f>
        <v/>
      </c>
      <c r="AH24" s="4" t="str">
        <f>IF($D24="","",VLOOKUP($D24,'Code Tables'!$Q$25:$AK$57,AH$9,FALSE))</f>
        <v/>
      </c>
      <c r="AI24" s="459">
        <f t="shared" si="11"/>
        <v>0</v>
      </c>
      <c r="AJ24" s="451" t="str">
        <f>IF($D24="","",VLOOKUP($D24,'Code Tables'!$Q$25:$AK$57,AJ$9,FALSE))</f>
        <v/>
      </c>
      <c r="AK24" s="4" t="str">
        <f>IF($D24="","",VLOOKUP($D24,'Code Tables'!$Q$25:$AK$57,AK$9,FALSE))</f>
        <v/>
      </c>
      <c r="AL24" s="462">
        <f t="shared" si="17"/>
        <v>0</v>
      </c>
      <c r="AM24" s="4" t="str">
        <f>IF($D24="","",VLOOKUP($D24,'Code Tables'!$Q$25:$AK$57,AM$9,FALSE))</f>
        <v/>
      </c>
      <c r="AN24" s="4" t="str">
        <f>IF($D24="","",VLOOKUP($D24,'Code Tables'!$Q$25:$AK$57,AN$9,FALSE))</f>
        <v/>
      </c>
      <c r="AO24" s="459">
        <f t="shared" si="18"/>
        <v>0</v>
      </c>
      <c r="AP24" s="451" t="str">
        <f>IF($D24="","",VLOOKUP($D24,'Code Tables'!$Q$25:$AK$57,AP$9,FALSE))</f>
        <v/>
      </c>
      <c r="AQ24" s="4" t="str">
        <f>IF($D24="","",VLOOKUP($D24,'Code Tables'!$Q$25:$AK$57,AQ$9,FALSE))</f>
        <v/>
      </c>
      <c r="AR24" s="461">
        <f t="shared" si="12"/>
        <v>0</v>
      </c>
      <c r="AS24" s="451">
        <f>IF($D24="",0,VLOOKUP($D24,'Code Tables'!$Q$25:$AK$57,AS$9,FALSE))</f>
        <v>0</v>
      </c>
      <c r="AT24" s="463">
        <f t="shared" si="13"/>
        <v>0</v>
      </c>
      <c r="AU24" s="451">
        <f>IF($D24="",0,VLOOKUP($D24,'Code Tables'!$Q$25:$AK$57,AU$9,FALSE))</f>
        <v>0</v>
      </c>
      <c r="AV24" s="459">
        <f t="shared" si="14"/>
        <v>0</v>
      </c>
      <c r="AW24" s="451">
        <f>IF($D24="",0,VLOOKUP($D24,'Code Tables'!$Q$25:$AK$57,AW$9,FALSE))</f>
        <v>0</v>
      </c>
      <c r="AX24" s="4" t="str">
        <f>IF($D24="","",VLOOKUP($D24,'Code Tables'!$Q$25:$AK$57,AX$9,FALSE))</f>
        <v/>
      </c>
      <c r="AY24" s="4" t="str">
        <f>IF($D24="","",VLOOKUP($D24,'Code Tables'!$Q$25:$AK$57,AY$9,FALSE))</f>
        <v/>
      </c>
      <c r="AZ24" s="462">
        <f t="shared" si="15"/>
        <v>0</v>
      </c>
      <c r="BA24" s="451" t="str">
        <f>IF($D24="","",VLOOKUP($D24,'Code Tables'!$Q$25:$AK$57,BA$9,FALSE))</f>
        <v/>
      </c>
      <c r="BB24" s="4" t="str">
        <f>IF($D24="","",VLOOKUP($D24,'Code Tables'!$Q$25:$AK$57,BB$9,FALSE))</f>
        <v/>
      </c>
      <c r="BC24" s="460">
        <f t="shared" si="16"/>
        <v>0</v>
      </c>
    </row>
    <row r="25" spans="1:55" x14ac:dyDescent="0.35">
      <c r="A25" s="164"/>
      <c r="B25" s="858"/>
      <c r="C25" s="859"/>
      <c r="D25" s="492"/>
      <c r="E25" s="493"/>
      <c r="F25" s="866"/>
      <c r="G25" s="867"/>
      <c r="H25" s="493"/>
      <c r="I25" s="490"/>
      <c r="J25" s="494"/>
      <c r="K25" s="500" t="str">
        <f>IF(D25="","",VLOOKUP(D25,'Code Tables'!Q$25:AK$57,AC$9,FALSE))</f>
        <v/>
      </c>
      <c r="L25" s="848" t="str">
        <f t="shared" si="0"/>
        <v/>
      </c>
      <c r="M25" s="849"/>
      <c r="N25" s="500" t="str">
        <f>IF(D25="","",VLOOKUP(D25,'Code Tables'!Q$25:AK$57,BD$9,FALSE))</f>
        <v/>
      </c>
      <c r="O25" s="495"/>
      <c r="Q25" s="489">
        <f t="shared" si="1"/>
        <v>0</v>
      </c>
      <c r="R25" s="469">
        <f t="shared" si="2"/>
        <v>0</v>
      </c>
      <c r="S25" s="469">
        <f t="shared" si="3"/>
        <v>0</v>
      </c>
      <c r="T25" s="488">
        <f t="shared" si="4"/>
        <v>0</v>
      </c>
      <c r="U25" s="469">
        <f t="shared" si="5"/>
        <v>0</v>
      </c>
      <c r="W25" s="2" t="str">
        <f>IF(D25="","",VLOOKUP(D25,'Code Tables'!Q$25:AK$57,2,FALSE))</f>
        <v/>
      </c>
      <c r="Y25" s="450">
        <f t="shared" si="6"/>
        <v>0</v>
      </c>
      <c r="Z25" s="450">
        <f t="shared" si="7"/>
        <v>0</v>
      </c>
      <c r="AA25" s="450">
        <f t="shared" si="8"/>
        <v>0</v>
      </c>
      <c r="AB25" s="450">
        <f t="shared" si="9"/>
        <v>0</v>
      </c>
      <c r="AD25" s="451" t="str">
        <f>IF($D25="","",VLOOKUP($D25,'Code Tables'!$Q$25:$AK$57,AD$9,FALSE))</f>
        <v/>
      </c>
      <c r="AE25" s="4" t="str">
        <f>IF($D25="","",VLOOKUP($D25,'Code Tables'!$Q$25:$AK$57,AE$9,FALSE))</f>
        <v/>
      </c>
      <c r="AF25" s="462">
        <f t="shared" si="10"/>
        <v>0</v>
      </c>
      <c r="AG25" s="4" t="str">
        <f>IF($D25="","",VLOOKUP($D25,'Code Tables'!$Q$25:$AK$57,AG$9,FALSE))</f>
        <v/>
      </c>
      <c r="AH25" s="4" t="str">
        <f>IF($D25="","",VLOOKUP($D25,'Code Tables'!$Q$25:$AK$57,AH$9,FALSE))</f>
        <v/>
      </c>
      <c r="AI25" s="459">
        <f t="shared" si="11"/>
        <v>0</v>
      </c>
      <c r="AJ25" s="451" t="str">
        <f>IF($D25="","",VLOOKUP($D25,'Code Tables'!$Q$25:$AK$57,AJ$9,FALSE))</f>
        <v/>
      </c>
      <c r="AK25" s="4" t="str">
        <f>IF($D25="","",VLOOKUP($D25,'Code Tables'!$Q$25:$AK$57,AK$9,FALSE))</f>
        <v/>
      </c>
      <c r="AL25" s="462">
        <f t="shared" si="17"/>
        <v>0</v>
      </c>
      <c r="AM25" s="4" t="str">
        <f>IF($D25="","",VLOOKUP($D25,'Code Tables'!$Q$25:$AK$57,AM$9,FALSE))</f>
        <v/>
      </c>
      <c r="AN25" s="4" t="str">
        <f>IF($D25="","",VLOOKUP($D25,'Code Tables'!$Q$25:$AK$57,AN$9,FALSE))</f>
        <v/>
      </c>
      <c r="AO25" s="459">
        <f t="shared" si="18"/>
        <v>0</v>
      </c>
      <c r="AP25" s="451" t="str">
        <f>IF($D25="","",VLOOKUP($D25,'Code Tables'!$Q$25:$AK$57,AP$9,FALSE))</f>
        <v/>
      </c>
      <c r="AQ25" s="4" t="str">
        <f>IF($D25="","",VLOOKUP($D25,'Code Tables'!$Q$25:$AK$57,AQ$9,FALSE))</f>
        <v/>
      </c>
      <c r="AR25" s="461">
        <f t="shared" si="12"/>
        <v>0</v>
      </c>
      <c r="AS25" s="451">
        <f>IF($D25="",0,VLOOKUP($D25,'Code Tables'!$Q$25:$AK$57,AS$9,FALSE))</f>
        <v>0</v>
      </c>
      <c r="AT25" s="463">
        <f t="shared" si="13"/>
        <v>0</v>
      </c>
      <c r="AU25" s="451">
        <f>IF($D25="",0,VLOOKUP($D25,'Code Tables'!$Q$25:$AK$57,AU$9,FALSE))</f>
        <v>0</v>
      </c>
      <c r="AV25" s="459">
        <f t="shared" si="14"/>
        <v>0</v>
      </c>
      <c r="AW25" s="451">
        <f>IF($D25="",0,VLOOKUP($D25,'Code Tables'!$Q$25:$AK$57,AW$9,FALSE))</f>
        <v>0</v>
      </c>
      <c r="AX25" s="4" t="str">
        <f>IF($D25="","",VLOOKUP($D25,'Code Tables'!$Q$25:$AK$57,AX$9,FALSE))</f>
        <v/>
      </c>
      <c r="AY25" s="4" t="str">
        <f>IF($D25="","",VLOOKUP($D25,'Code Tables'!$Q$25:$AK$57,AY$9,FALSE))</f>
        <v/>
      </c>
      <c r="AZ25" s="462">
        <f t="shared" si="15"/>
        <v>0</v>
      </c>
      <c r="BA25" s="451" t="str">
        <f>IF($D25="","",VLOOKUP($D25,'Code Tables'!$Q$25:$AK$57,BA$9,FALSE))</f>
        <v/>
      </c>
      <c r="BB25" s="4" t="str">
        <f>IF($D25="","",VLOOKUP($D25,'Code Tables'!$Q$25:$AK$57,BB$9,FALSE))</f>
        <v/>
      </c>
      <c r="BC25" s="460">
        <f t="shared" si="16"/>
        <v>0</v>
      </c>
    </row>
    <row r="26" spans="1:55" x14ac:dyDescent="0.35">
      <c r="A26" s="164"/>
      <c r="B26" s="858"/>
      <c r="C26" s="859"/>
      <c r="D26" s="492"/>
      <c r="E26" s="493"/>
      <c r="F26" s="866"/>
      <c r="G26" s="867"/>
      <c r="H26" s="493"/>
      <c r="I26" s="490"/>
      <c r="J26" s="494"/>
      <c r="K26" s="500" t="str">
        <f>IF(D26="","",VLOOKUP(D26,'Code Tables'!Q$25:AK$57,AC$9,FALSE))</f>
        <v/>
      </c>
      <c r="L26" s="848" t="str">
        <f t="shared" si="0"/>
        <v/>
      </c>
      <c r="M26" s="849"/>
      <c r="N26" s="500" t="str">
        <f>IF(D26="","",VLOOKUP(D26,'Code Tables'!Q$25:AK$57,BD$9,FALSE))</f>
        <v/>
      </c>
      <c r="O26" s="495"/>
      <c r="Q26" s="489">
        <f t="shared" si="1"/>
        <v>0</v>
      </c>
      <c r="R26" s="469">
        <f t="shared" si="2"/>
        <v>0</v>
      </c>
      <c r="S26" s="469">
        <f t="shared" si="3"/>
        <v>0</v>
      </c>
      <c r="T26" s="488">
        <f t="shared" si="4"/>
        <v>0</v>
      </c>
      <c r="U26" s="469">
        <f t="shared" si="5"/>
        <v>0</v>
      </c>
      <c r="W26" s="2" t="str">
        <f>IF(D26="","",VLOOKUP(D26,'Code Tables'!Q$25:AK$57,2,FALSE))</f>
        <v/>
      </c>
      <c r="Y26" s="450">
        <f t="shared" si="6"/>
        <v>0</v>
      </c>
      <c r="Z26" s="450">
        <f t="shared" si="7"/>
        <v>0</v>
      </c>
      <c r="AA26" s="450">
        <f t="shared" si="8"/>
        <v>0</v>
      </c>
      <c r="AB26" s="450">
        <f t="shared" si="9"/>
        <v>0</v>
      </c>
      <c r="AD26" s="451" t="str">
        <f>IF($D26="","",VLOOKUP($D26,'Code Tables'!$Q$25:$AK$57,AD$9,FALSE))</f>
        <v/>
      </c>
      <c r="AE26" s="4" t="str">
        <f>IF($D26="","",VLOOKUP($D26,'Code Tables'!$Q$25:$AK$57,AE$9,FALSE))</f>
        <v/>
      </c>
      <c r="AF26" s="462">
        <f t="shared" si="10"/>
        <v>0</v>
      </c>
      <c r="AG26" s="4" t="str">
        <f>IF($D26="","",VLOOKUP($D26,'Code Tables'!$Q$25:$AK$57,AG$9,FALSE))</f>
        <v/>
      </c>
      <c r="AH26" s="4" t="str">
        <f>IF($D26="","",VLOOKUP($D26,'Code Tables'!$Q$25:$AK$57,AH$9,FALSE))</f>
        <v/>
      </c>
      <c r="AI26" s="459">
        <f t="shared" si="11"/>
        <v>0</v>
      </c>
      <c r="AJ26" s="451" t="str">
        <f>IF($D26="","",VLOOKUP($D26,'Code Tables'!$Q$25:$AK$57,AJ$9,FALSE))</f>
        <v/>
      </c>
      <c r="AK26" s="4" t="str">
        <f>IF($D26="","",VLOOKUP($D26,'Code Tables'!$Q$25:$AK$57,AK$9,FALSE))</f>
        <v/>
      </c>
      <c r="AL26" s="462">
        <f t="shared" si="17"/>
        <v>0</v>
      </c>
      <c r="AM26" s="4" t="str">
        <f>IF($D26="","",VLOOKUP($D26,'Code Tables'!$Q$25:$AK$57,AM$9,FALSE))</f>
        <v/>
      </c>
      <c r="AN26" s="4" t="str">
        <f>IF($D26="","",VLOOKUP($D26,'Code Tables'!$Q$25:$AK$57,AN$9,FALSE))</f>
        <v/>
      </c>
      <c r="AO26" s="459">
        <f t="shared" si="18"/>
        <v>0</v>
      </c>
      <c r="AP26" s="451" t="str">
        <f>IF($D26="","",VLOOKUP($D26,'Code Tables'!$Q$25:$AK$57,AP$9,FALSE))</f>
        <v/>
      </c>
      <c r="AQ26" s="4" t="str">
        <f>IF($D26="","",VLOOKUP($D26,'Code Tables'!$Q$25:$AK$57,AQ$9,FALSE))</f>
        <v/>
      </c>
      <c r="AR26" s="461">
        <f t="shared" si="12"/>
        <v>0</v>
      </c>
      <c r="AS26" s="451">
        <f>IF($D26="",0,VLOOKUP($D26,'Code Tables'!$Q$25:$AK$57,AS$9,FALSE))</f>
        <v>0</v>
      </c>
      <c r="AT26" s="463">
        <f t="shared" si="13"/>
        <v>0</v>
      </c>
      <c r="AU26" s="451">
        <f>IF($D26="",0,VLOOKUP($D26,'Code Tables'!$Q$25:$AK$57,AU$9,FALSE))</f>
        <v>0</v>
      </c>
      <c r="AV26" s="459">
        <f t="shared" si="14"/>
        <v>0</v>
      </c>
      <c r="AW26" s="451">
        <f>IF($D26="",0,VLOOKUP($D26,'Code Tables'!$Q$25:$AK$57,AW$9,FALSE))</f>
        <v>0</v>
      </c>
      <c r="AX26" s="4" t="str">
        <f>IF($D26="","",VLOOKUP($D26,'Code Tables'!$Q$25:$AK$57,AX$9,FALSE))</f>
        <v/>
      </c>
      <c r="AY26" s="4" t="str">
        <f>IF($D26="","",VLOOKUP($D26,'Code Tables'!$Q$25:$AK$57,AY$9,FALSE))</f>
        <v/>
      </c>
      <c r="AZ26" s="462">
        <f t="shared" si="15"/>
        <v>0</v>
      </c>
      <c r="BA26" s="451" t="str">
        <f>IF($D26="","",VLOOKUP($D26,'Code Tables'!$Q$25:$AK$57,BA$9,FALSE))</f>
        <v/>
      </c>
      <c r="BB26" s="4" t="str">
        <f>IF($D26="","",VLOOKUP($D26,'Code Tables'!$Q$25:$AK$57,BB$9,FALSE))</f>
        <v/>
      </c>
      <c r="BC26" s="460">
        <f t="shared" si="16"/>
        <v>0</v>
      </c>
    </row>
    <row r="27" spans="1:55" x14ac:dyDescent="0.35">
      <c r="A27" s="164"/>
      <c r="B27" s="858"/>
      <c r="C27" s="859"/>
      <c r="D27" s="492"/>
      <c r="E27" s="493"/>
      <c r="F27" s="866"/>
      <c r="G27" s="867"/>
      <c r="H27" s="493"/>
      <c r="I27" s="490"/>
      <c r="J27" s="494"/>
      <c r="K27" s="500" t="str">
        <f>IF(D27="","",VLOOKUP(D27,'Code Tables'!Q$25:AK$57,AC$9,FALSE))</f>
        <v/>
      </c>
      <c r="L27" s="848" t="str">
        <f t="shared" si="0"/>
        <v/>
      </c>
      <c r="M27" s="849"/>
      <c r="N27" s="500" t="str">
        <f>IF(D27="","",VLOOKUP(D27,'Code Tables'!Q$25:AK$57,BD$9,FALSE))</f>
        <v/>
      </c>
      <c r="O27" s="495"/>
      <c r="Q27" s="489">
        <f t="shared" si="1"/>
        <v>0</v>
      </c>
      <c r="R27" s="469">
        <f t="shared" si="2"/>
        <v>0</v>
      </c>
      <c r="S27" s="469">
        <f t="shared" si="3"/>
        <v>0</v>
      </c>
      <c r="T27" s="488">
        <f t="shared" si="4"/>
        <v>0</v>
      </c>
      <c r="U27" s="469">
        <f t="shared" si="5"/>
        <v>0</v>
      </c>
      <c r="W27" s="2" t="str">
        <f>IF(D27="","",VLOOKUP(D27,'Code Tables'!Q$25:AK$57,2,FALSE))</f>
        <v/>
      </c>
      <c r="Y27" s="450">
        <f t="shared" si="6"/>
        <v>0</v>
      </c>
      <c r="Z27" s="450">
        <f t="shared" si="7"/>
        <v>0</v>
      </c>
      <c r="AA27" s="450">
        <f t="shared" si="8"/>
        <v>0</v>
      </c>
      <c r="AB27" s="450">
        <f t="shared" si="9"/>
        <v>0</v>
      </c>
      <c r="AD27" s="451" t="str">
        <f>IF($D27="","",VLOOKUP($D27,'Code Tables'!$Q$25:$AK$57,AD$9,FALSE))</f>
        <v/>
      </c>
      <c r="AE27" s="4" t="str">
        <f>IF($D27="","",VLOOKUP($D27,'Code Tables'!$Q$25:$AK$57,AE$9,FALSE))</f>
        <v/>
      </c>
      <c r="AF27" s="462">
        <f t="shared" si="10"/>
        <v>0</v>
      </c>
      <c r="AG27" s="4" t="str">
        <f>IF($D27="","",VLOOKUP($D27,'Code Tables'!$Q$25:$AK$57,AG$9,FALSE))</f>
        <v/>
      </c>
      <c r="AH27" s="4" t="str">
        <f>IF($D27="","",VLOOKUP($D27,'Code Tables'!$Q$25:$AK$57,AH$9,FALSE))</f>
        <v/>
      </c>
      <c r="AI27" s="459">
        <f t="shared" si="11"/>
        <v>0</v>
      </c>
      <c r="AJ27" s="451" t="str">
        <f>IF($D27="","",VLOOKUP($D27,'Code Tables'!$Q$25:$AK$57,AJ$9,FALSE))</f>
        <v/>
      </c>
      <c r="AK27" s="4" t="str">
        <f>IF($D27="","",VLOOKUP($D27,'Code Tables'!$Q$25:$AK$57,AK$9,FALSE))</f>
        <v/>
      </c>
      <c r="AL27" s="462">
        <f t="shared" si="17"/>
        <v>0</v>
      </c>
      <c r="AM27" s="4" t="str">
        <f>IF($D27="","",VLOOKUP($D27,'Code Tables'!$Q$25:$AK$57,AM$9,FALSE))</f>
        <v/>
      </c>
      <c r="AN27" s="4" t="str">
        <f>IF($D27="","",VLOOKUP($D27,'Code Tables'!$Q$25:$AK$57,AN$9,FALSE))</f>
        <v/>
      </c>
      <c r="AO27" s="459">
        <f t="shared" si="18"/>
        <v>0</v>
      </c>
      <c r="AP27" s="451" t="str">
        <f>IF($D27="","",VLOOKUP($D27,'Code Tables'!$Q$25:$AK$57,AP$9,FALSE))</f>
        <v/>
      </c>
      <c r="AQ27" s="4" t="str">
        <f>IF($D27="","",VLOOKUP($D27,'Code Tables'!$Q$25:$AK$57,AQ$9,FALSE))</f>
        <v/>
      </c>
      <c r="AR27" s="461">
        <f t="shared" si="12"/>
        <v>0</v>
      </c>
      <c r="AS27" s="451">
        <f>IF($D27="",0,VLOOKUP($D27,'Code Tables'!$Q$25:$AK$57,AS$9,FALSE))</f>
        <v>0</v>
      </c>
      <c r="AT27" s="463">
        <f t="shared" si="13"/>
        <v>0</v>
      </c>
      <c r="AU27" s="451">
        <f>IF($D27="",0,VLOOKUP($D27,'Code Tables'!$Q$25:$AK$57,AU$9,FALSE))</f>
        <v>0</v>
      </c>
      <c r="AV27" s="459">
        <f t="shared" si="14"/>
        <v>0</v>
      </c>
      <c r="AW27" s="451">
        <f>IF($D27="",0,VLOOKUP($D27,'Code Tables'!$Q$25:$AK$57,AW$9,FALSE))</f>
        <v>0</v>
      </c>
      <c r="AX27" s="4" t="str">
        <f>IF($D27="","",VLOOKUP($D27,'Code Tables'!$Q$25:$AK$57,AX$9,FALSE))</f>
        <v/>
      </c>
      <c r="AY27" s="4" t="str">
        <f>IF($D27="","",VLOOKUP($D27,'Code Tables'!$Q$25:$AK$57,AY$9,FALSE))</f>
        <v/>
      </c>
      <c r="AZ27" s="462">
        <f t="shared" si="15"/>
        <v>0</v>
      </c>
      <c r="BA27" s="451" t="str">
        <f>IF($D27="","",VLOOKUP($D27,'Code Tables'!$Q$25:$AK$57,BA$9,FALSE))</f>
        <v/>
      </c>
      <c r="BB27" s="4" t="str">
        <f>IF($D27="","",VLOOKUP($D27,'Code Tables'!$Q$25:$AK$57,BB$9,FALSE))</f>
        <v/>
      </c>
      <c r="BC27" s="460">
        <f t="shared" si="16"/>
        <v>0</v>
      </c>
    </row>
    <row r="28" spans="1:55" ht="20" x14ac:dyDescent="0.35">
      <c r="A28" s="164"/>
      <c r="B28" s="858"/>
      <c r="C28" s="859"/>
      <c r="D28" s="492"/>
      <c r="E28" s="493"/>
      <c r="F28" s="866"/>
      <c r="G28" s="867"/>
      <c r="H28" s="493"/>
      <c r="I28" s="490"/>
      <c r="J28" s="494"/>
      <c r="K28" s="500" t="str">
        <f>IF(D28="","",VLOOKUP(D28,'Code Tables'!Q$25:AK$57,AC$9,FALSE))</f>
        <v/>
      </c>
      <c r="L28" s="848" t="str">
        <f t="shared" si="0"/>
        <v/>
      </c>
      <c r="M28" s="849"/>
      <c r="N28" s="500" t="str">
        <f>IF(D28="","",VLOOKUP(D28,'Code Tables'!Q$25:AK$57,BD$9,FALSE))</f>
        <v/>
      </c>
      <c r="O28" s="495"/>
      <c r="Q28" s="489">
        <f t="shared" si="1"/>
        <v>0</v>
      </c>
      <c r="R28" s="469">
        <f t="shared" si="2"/>
        <v>0</v>
      </c>
      <c r="S28" s="469">
        <f t="shared" si="3"/>
        <v>0</v>
      </c>
      <c r="T28" s="488">
        <f t="shared" si="4"/>
        <v>0</v>
      </c>
      <c r="U28" s="469">
        <f t="shared" si="5"/>
        <v>0</v>
      </c>
      <c r="W28" s="2" t="str">
        <f>IF(D28="","",VLOOKUP(D28,'Code Tables'!Q$25:AK$57,2,FALSE))</f>
        <v/>
      </c>
      <c r="Y28" s="450">
        <f t="shared" si="6"/>
        <v>0</v>
      </c>
      <c r="Z28" s="450">
        <f t="shared" si="7"/>
        <v>0</v>
      </c>
      <c r="AA28" s="450">
        <f t="shared" si="8"/>
        <v>0</v>
      </c>
      <c r="AB28" s="450">
        <f t="shared" si="9"/>
        <v>0</v>
      </c>
      <c r="AD28" s="451" t="str">
        <f>IF($D28="","",VLOOKUP($D28,'Code Tables'!$Q$25:$AK$57,AD$9,FALSE))</f>
        <v/>
      </c>
      <c r="AE28" s="4" t="str">
        <f>IF($D28="","",VLOOKUP($D28,'Code Tables'!$Q$25:$AK$57,AE$9,FALSE))</f>
        <v/>
      </c>
      <c r="AF28" s="462">
        <f t="shared" si="10"/>
        <v>0</v>
      </c>
      <c r="AG28" s="4" t="str">
        <f>IF($D28="","",VLOOKUP($D28,'Code Tables'!$Q$25:$AK$57,AG$9,FALSE))</f>
        <v/>
      </c>
      <c r="AH28" s="4" t="str">
        <f>IF($D28="","",VLOOKUP($D28,'Code Tables'!$Q$25:$AK$57,AH$9,FALSE))</f>
        <v/>
      </c>
      <c r="AI28" s="459">
        <f t="shared" si="11"/>
        <v>0</v>
      </c>
      <c r="AJ28" s="451" t="str">
        <f>IF($D28="","",VLOOKUP($D28,'Code Tables'!$Q$25:$AK$57,AJ$9,FALSE))</f>
        <v/>
      </c>
      <c r="AK28" s="4" t="str">
        <f>IF($D28="","",VLOOKUP($D28,'Code Tables'!$Q$25:$AK$57,AK$9,FALSE))</f>
        <v/>
      </c>
      <c r="AL28" s="462">
        <f t="shared" si="17"/>
        <v>0</v>
      </c>
      <c r="AM28" s="4" t="str">
        <f>IF($D28="","",VLOOKUP($D28,'Code Tables'!$Q$25:$AK$57,AM$9,FALSE))</f>
        <v/>
      </c>
      <c r="AN28" s="4" t="str">
        <f>IF($D28="","",VLOOKUP($D28,'Code Tables'!$Q$25:$AK$57,AN$9,FALSE))</f>
        <v/>
      </c>
      <c r="AO28" s="459">
        <f t="shared" si="18"/>
        <v>0</v>
      </c>
      <c r="AP28" s="451" t="str">
        <f>IF($D28="","",VLOOKUP($D28,'Code Tables'!$Q$25:$AK$57,AP$9,FALSE))</f>
        <v/>
      </c>
      <c r="AQ28" s="4" t="str">
        <f>IF($D28="","",VLOOKUP($D28,'Code Tables'!$Q$25:$AK$57,AQ$9,FALSE))</f>
        <v/>
      </c>
      <c r="AR28" s="461">
        <f t="shared" si="12"/>
        <v>0</v>
      </c>
      <c r="AS28" s="451">
        <f>IF($D28="",0,VLOOKUP($D28,'Code Tables'!$Q$25:$AK$57,AS$9,FALSE))</f>
        <v>0</v>
      </c>
      <c r="AT28" s="463">
        <f t="shared" si="13"/>
        <v>0</v>
      </c>
      <c r="AU28" s="451">
        <f>IF($D28="",0,VLOOKUP($D28,'Code Tables'!$Q$25:$AK$57,AU$9,FALSE))</f>
        <v>0</v>
      </c>
      <c r="AV28" s="459">
        <f t="shared" si="14"/>
        <v>0</v>
      </c>
      <c r="AW28" s="451">
        <f>IF($D28="",0,VLOOKUP($D28,'Code Tables'!$Q$25:$AK$57,AW$9,FALSE))</f>
        <v>0</v>
      </c>
      <c r="AX28" s="4" t="str">
        <f>IF($D28="","",VLOOKUP($D28,'Code Tables'!$Q$25:$AK$57,AX$9,FALSE))</f>
        <v/>
      </c>
      <c r="AY28" s="4" t="str">
        <f>IF($D28="","",VLOOKUP($D28,'Code Tables'!$Q$25:$AK$57,AY$9,FALSE))</f>
        <v/>
      </c>
      <c r="AZ28" s="462">
        <f t="shared" si="15"/>
        <v>0</v>
      </c>
      <c r="BA28" s="451" t="str">
        <f>IF($D28="","",VLOOKUP($D28,'Code Tables'!$Q$25:$AK$57,BA$9,FALSE))</f>
        <v/>
      </c>
      <c r="BB28" s="4" t="str">
        <f>IF($D28="","",VLOOKUP($D28,'Code Tables'!$Q$25:$AK$57,BB$9,FALSE))</f>
        <v/>
      </c>
      <c r="BC28" s="460">
        <f t="shared" si="16"/>
        <v>0</v>
      </c>
    </row>
    <row r="29" spans="1:55" ht="20" x14ac:dyDescent="0.35">
      <c r="A29" s="164"/>
      <c r="B29" s="858"/>
      <c r="C29" s="859"/>
      <c r="D29" s="492"/>
      <c r="E29" s="493"/>
      <c r="F29" s="866"/>
      <c r="G29" s="867"/>
      <c r="H29" s="493"/>
      <c r="I29" s="490"/>
      <c r="J29" s="494"/>
      <c r="K29" s="500" t="str">
        <f>IF(D29="","",VLOOKUP(D29,'Code Tables'!Q$25:AK$57,AC$9,FALSE))</f>
        <v/>
      </c>
      <c r="L29" s="848" t="str">
        <f t="shared" si="0"/>
        <v/>
      </c>
      <c r="M29" s="849"/>
      <c r="N29" s="500" t="str">
        <f>IF(D29="","",VLOOKUP(D29,'Code Tables'!Q$25:AK$57,BD$9,FALSE))</f>
        <v/>
      </c>
      <c r="O29" s="495"/>
      <c r="Q29" s="489">
        <f t="shared" si="1"/>
        <v>0</v>
      </c>
      <c r="R29" s="469">
        <f t="shared" si="2"/>
        <v>0</v>
      </c>
      <c r="S29" s="469">
        <f t="shared" si="3"/>
        <v>0</v>
      </c>
      <c r="T29" s="488">
        <f t="shared" si="4"/>
        <v>0</v>
      </c>
      <c r="U29" s="469">
        <f t="shared" si="5"/>
        <v>0</v>
      </c>
      <c r="W29" s="2" t="str">
        <f>IF(D29="","",VLOOKUP(D29,'Code Tables'!Q$25:AK$57,2,FALSE))</f>
        <v/>
      </c>
      <c r="Y29" s="450">
        <f t="shared" si="6"/>
        <v>0</v>
      </c>
      <c r="Z29" s="450">
        <f t="shared" si="7"/>
        <v>0</v>
      </c>
      <c r="AA29" s="450">
        <f t="shared" si="8"/>
        <v>0</v>
      </c>
      <c r="AB29" s="450">
        <f t="shared" si="9"/>
        <v>0</v>
      </c>
      <c r="AD29" s="451" t="str">
        <f>IF($D29="","",VLOOKUP($D29,'Code Tables'!$Q$25:$AK$57,AD$9,FALSE))</f>
        <v/>
      </c>
      <c r="AE29" s="4" t="str">
        <f>IF($D29="","",VLOOKUP($D29,'Code Tables'!$Q$25:$AK$57,AE$9,FALSE))</f>
        <v/>
      </c>
      <c r="AF29" s="462">
        <f t="shared" si="10"/>
        <v>0</v>
      </c>
      <c r="AG29" s="4" t="str">
        <f>IF($D29="","",VLOOKUP($D29,'Code Tables'!$Q$25:$AK$57,AG$9,FALSE))</f>
        <v/>
      </c>
      <c r="AH29" s="4" t="str">
        <f>IF($D29="","",VLOOKUP($D29,'Code Tables'!$Q$25:$AK$57,AH$9,FALSE))</f>
        <v/>
      </c>
      <c r="AI29" s="459">
        <f t="shared" si="11"/>
        <v>0</v>
      </c>
      <c r="AJ29" s="451" t="str">
        <f>IF($D29="","",VLOOKUP($D29,'Code Tables'!$Q$25:$AK$57,AJ$9,FALSE))</f>
        <v/>
      </c>
      <c r="AK29" s="4" t="str">
        <f>IF($D29="","",VLOOKUP($D29,'Code Tables'!$Q$25:$AK$57,AK$9,FALSE))</f>
        <v/>
      </c>
      <c r="AL29" s="462">
        <f t="shared" si="17"/>
        <v>0</v>
      </c>
      <c r="AM29" s="4" t="str">
        <f>IF($D29="","",VLOOKUP($D29,'Code Tables'!$Q$25:$AK$57,AM$9,FALSE))</f>
        <v/>
      </c>
      <c r="AN29" s="4" t="str">
        <f>IF($D29="","",VLOOKUP($D29,'Code Tables'!$Q$25:$AK$57,AN$9,FALSE))</f>
        <v/>
      </c>
      <c r="AO29" s="459">
        <f t="shared" si="18"/>
        <v>0</v>
      </c>
      <c r="AP29" s="451" t="str">
        <f>IF($D29="","",VLOOKUP($D29,'Code Tables'!$Q$25:$AK$57,AP$9,FALSE))</f>
        <v/>
      </c>
      <c r="AQ29" s="4" t="str">
        <f>IF($D29="","",VLOOKUP($D29,'Code Tables'!$Q$25:$AK$57,AQ$9,FALSE))</f>
        <v/>
      </c>
      <c r="AR29" s="461">
        <f t="shared" si="12"/>
        <v>0</v>
      </c>
      <c r="AS29" s="451">
        <f>IF($D29="",0,VLOOKUP($D29,'Code Tables'!$Q$25:$AK$57,AS$9,FALSE))</f>
        <v>0</v>
      </c>
      <c r="AT29" s="463">
        <f t="shared" si="13"/>
        <v>0</v>
      </c>
      <c r="AU29" s="451">
        <f>IF($D29="",0,VLOOKUP($D29,'Code Tables'!$Q$25:$AK$57,AU$9,FALSE))</f>
        <v>0</v>
      </c>
      <c r="AV29" s="459">
        <f t="shared" si="14"/>
        <v>0</v>
      </c>
      <c r="AW29" s="451">
        <f>IF($D29="",0,VLOOKUP($D29,'Code Tables'!$Q$25:$AK$57,AW$9,FALSE))</f>
        <v>0</v>
      </c>
      <c r="AX29" s="4" t="str">
        <f>IF($D29="","",VLOOKUP($D29,'Code Tables'!$Q$25:$AK$57,AX$9,FALSE))</f>
        <v/>
      </c>
      <c r="AY29" s="4" t="str">
        <f>IF($D29="","",VLOOKUP($D29,'Code Tables'!$Q$25:$AK$57,AY$9,FALSE))</f>
        <v/>
      </c>
      <c r="AZ29" s="462">
        <f t="shared" si="15"/>
        <v>0</v>
      </c>
      <c r="BA29" s="451" t="str">
        <f>IF($D29="","",VLOOKUP($D29,'Code Tables'!$Q$25:$AK$57,BA$9,FALSE))</f>
        <v/>
      </c>
      <c r="BB29" s="4" t="str">
        <f>IF($D29="","",VLOOKUP($D29,'Code Tables'!$Q$25:$AK$57,BB$9,FALSE))</f>
        <v/>
      </c>
      <c r="BC29" s="460">
        <f t="shared" si="16"/>
        <v>0</v>
      </c>
    </row>
    <row r="30" spans="1:55" x14ac:dyDescent="0.35">
      <c r="A30" s="164"/>
      <c r="B30" s="858"/>
      <c r="C30" s="859"/>
      <c r="D30" s="492"/>
      <c r="E30" s="493"/>
      <c r="F30" s="866"/>
      <c r="G30" s="867"/>
      <c r="H30" s="493"/>
      <c r="I30" s="490" t="str">
        <f t="shared" ref="I12:I34" si="19">IF(E30=0,"",IF(H30=0,"",((E30*1000)/H30)))</f>
        <v/>
      </c>
      <c r="J30" s="494"/>
      <c r="K30" s="500" t="str">
        <f>IF(D30="","",VLOOKUP(D30,'Code Tables'!Q$25:AK$57,AC$9,FALSE))</f>
        <v/>
      </c>
      <c r="L30" s="848" t="str">
        <f t="shared" si="0"/>
        <v/>
      </c>
      <c r="M30" s="849"/>
      <c r="N30" s="500" t="str">
        <f>IF(D30="","",VLOOKUP(D30,'Code Tables'!Q$25:AK$57,BD$9,FALSE))</f>
        <v/>
      </c>
      <c r="O30" s="495"/>
      <c r="Q30" s="489">
        <f t="shared" si="1"/>
        <v>0</v>
      </c>
      <c r="R30" s="469">
        <f t="shared" si="2"/>
        <v>0</v>
      </c>
      <c r="S30" s="469">
        <f t="shared" si="3"/>
        <v>0</v>
      </c>
      <c r="T30" s="488">
        <f t="shared" si="4"/>
        <v>0</v>
      </c>
      <c r="U30" s="469">
        <f t="shared" si="5"/>
        <v>0</v>
      </c>
      <c r="W30" s="2" t="str">
        <f>IF(D30="","",VLOOKUP(D30,'Code Tables'!Q$25:AK$57,2,FALSE))</f>
        <v/>
      </c>
      <c r="Y30" s="450">
        <f t="shared" si="6"/>
        <v>0</v>
      </c>
      <c r="Z30" s="450">
        <f t="shared" si="7"/>
        <v>0</v>
      </c>
      <c r="AA30" s="450">
        <f t="shared" si="8"/>
        <v>0</v>
      </c>
      <c r="AB30" s="450">
        <f t="shared" si="9"/>
        <v>0</v>
      </c>
      <c r="AD30" s="451" t="str">
        <f>IF($D30="","",VLOOKUP($D30,'Code Tables'!$Q$25:$AK$57,AD$9,FALSE))</f>
        <v/>
      </c>
      <c r="AE30" s="4" t="str">
        <f>IF($D30="","",VLOOKUP($D30,'Code Tables'!$Q$25:$AK$57,AE$9,FALSE))</f>
        <v/>
      </c>
      <c r="AF30" s="462">
        <f t="shared" si="10"/>
        <v>0</v>
      </c>
      <c r="AG30" s="4" t="str">
        <f>IF($D30="","",VLOOKUP($D30,'Code Tables'!$Q$25:$AK$57,AG$9,FALSE))</f>
        <v/>
      </c>
      <c r="AH30" s="4" t="str">
        <f>IF($D30="","",VLOOKUP($D30,'Code Tables'!$Q$25:$AK$57,AH$9,FALSE))</f>
        <v/>
      </c>
      <c r="AI30" s="459">
        <f t="shared" si="11"/>
        <v>0</v>
      </c>
      <c r="AJ30" s="451" t="str">
        <f>IF($D30="","",VLOOKUP($D30,'Code Tables'!$Q$25:$AK$57,AJ$9,FALSE))</f>
        <v/>
      </c>
      <c r="AK30" s="4" t="str">
        <f>IF($D30="","",VLOOKUP($D30,'Code Tables'!$Q$25:$AK$57,AK$9,FALSE))</f>
        <v/>
      </c>
      <c r="AL30" s="462">
        <f t="shared" si="17"/>
        <v>0</v>
      </c>
      <c r="AM30" s="4" t="str">
        <f>IF($D30="","",VLOOKUP($D30,'Code Tables'!$Q$25:$AK$57,AM$9,FALSE))</f>
        <v/>
      </c>
      <c r="AN30" s="4" t="str">
        <f>IF($D30="","",VLOOKUP($D30,'Code Tables'!$Q$25:$AK$57,AN$9,FALSE))</f>
        <v/>
      </c>
      <c r="AO30" s="459">
        <f t="shared" si="18"/>
        <v>0</v>
      </c>
      <c r="AP30" s="451" t="str">
        <f>IF($D30="","",VLOOKUP($D30,'Code Tables'!$Q$25:$AK$57,AP$9,FALSE))</f>
        <v/>
      </c>
      <c r="AQ30" s="4" t="str">
        <f>IF($D30="","",VLOOKUP($D30,'Code Tables'!$Q$25:$AK$57,AQ$9,FALSE))</f>
        <v/>
      </c>
      <c r="AR30" s="461">
        <f t="shared" si="12"/>
        <v>0</v>
      </c>
      <c r="AS30" s="451">
        <f>IF($D30="",0,VLOOKUP($D30,'Code Tables'!$Q$25:$AK$57,AS$9,FALSE))</f>
        <v>0</v>
      </c>
      <c r="AT30" s="463">
        <f t="shared" si="13"/>
        <v>0</v>
      </c>
      <c r="AU30" s="451">
        <f>IF($D30="",0,VLOOKUP($D30,'Code Tables'!$Q$25:$AK$57,AU$9,FALSE))</f>
        <v>0</v>
      </c>
      <c r="AV30" s="459">
        <f t="shared" si="14"/>
        <v>0</v>
      </c>
      <c r="AW30" s="451">
        <f>IF($D30="",0,VLOOKUP($D30,'Code Tables'!$Q$25:$AK$57,AW$9,FALSE))</f>
        <v>0</v>
      </c>
      <c r="AX30" s="4" t="str">
        <f>IF($D30="","",VLOOKUP($D30,'Code Tables'!$Q$25:$AK$57,AX$9,FALSE))</f>
        <v/>
      </c>
      <c r="AY30" s="4" t="str">
        <f>IF($D30="","",VLOOKUP($D30,'Code Tables'!$Q$25:$AK$57,AY$9,FALSE))</f>
        <v/>
      </c>
      <c r="AZ30" s="462">
        <f t="shared" si="15"/>
        <v>0</v>
      </c>
      <c r="BA30" s="451" t="str">
        <f>IF($D30="","",VLOOKUP($D30,'Code Tables'!$Q$25:$AK$57,BA$9,FALSE))</f>
        <v/>
      </c>
      <c r="BB30" s="4" t="str">
        <f>IF($D30="","",VLOOKUP($D30,'Code Tables'!$Q$25:$AK$57,BB$9,FALSE))</f>
        <v/>
      </c>
      <c r="BC30" s="460">
        <f t="shared" si="16"/>
        <v>0</v>
      </c>
    </row>
    <row r="31" spans="1:55" x14ac:dyDescent="0.35">
      <c r="A31" s="164"/>
      <c r="B31" s="858"/>
      <c r="C31" s="859"/>
      <c r="D31" s="492"/>
      <c r="E31" s="493"/>
      <c r="F31" s="866"/>
      <c r="G31" s="867"/>
      <c r="H31" s="493"/>
      <c r="I31" s="490" t="str">
        <f t="shared" si="19"/>
        <v/>
      </c>
      <c r="J31" s="494"/>
      <c r="K31" s="500" t="str">
        <f>IF(D31="","",VLOOKUP(D31,'Code Tables'!Q$25:AK$57,AC$9,FALSE))</f>
        <v/>
      </c>
      <c r="L31" s="848" t="str">
        <f t="shared" si="0"/>
        <v/>
      </c>
      <c r="M31" s="849"/>
      <c r="N31" s="500" t="str">
        <f>IF(D31="","",VLOOKUP(D31,'Code Tables'!Q$25:AK$57,BD$9,FALSE))</f>
        <v/>
      </c>
      <c r="O31" s="495"/>
      <c r="Q31" s="489">
        <f t="shared" si="1"/>
        <v>0</v>
      </c>
      <c r="R31" s="469">
        <f t="shared" si="2"/>
        <v>0</v>
      </c>
      <c r="S31" s="469">
        <f t="shared" si="3"/>
        <v>0</v>
      </c>
      <c r="T31" s="488">
        <f t="shared" si="4"/>
        <v>0</v>
      </c>
      <c r="U31" s="469">
        <f t="shared" si="5"/>
        <v>0</v>
      </c>
      <c r="W31" s="2" t="str">
        <f>IF(D31="","",VLOOKUP(D31,'Code Tables'!Q$25:AK$57,2,FALSE))</f>
        <v/>
      </c>
      <c r="Y31" s="450">
        <f t="shared" si="6"/>
        <v>0</v>
      </c>
      <c r="Z31" s="450">
        <f t="shared" si="7"/>
        <v>0</v>
      </c>
      <c r="AA31" s="450">
        <f t="shared" si="8"/>
        <v>0</v>
      </c>
      <c r="AB31" s="450">
        <f t="shared" si="9"/>
        <v>0</v>
      </c>
      <c r="AD31" s="451" t="str">
        <f>IF($D31="","",VLOOKUP($D31,'Code Tables'!$Q$25:$AK$57,AD$9,FALSE))</f>
        <v/>
      </c>
      <c r="AE31" s="4" t="str">
        <f>IF($D31="","",VLOOKUP($D31,'Code Tables'!$Q$25:$AK$57,AE$9,FALSE))</f>
        <v/>
      </c>
      <c r="AF31" s="462">
        <f t="shared" si="10"/>
        <v>0</v>
      </c>
      <c r="AG31" s="4" t="str">
        <f>IF($D31="","",VLOOKUP($D31,'Code Tables'!$Q$25:$AK$57,AG$9,FALSE))</f>
        <v/>
      </c>
      <c r="AH31" s="4" t="str">
        <f>IF($D31="","",VLOOKUP($D31,'Code Tables'!$Q$25:$AK$57,AH$9,FALSE))</f>
        <v/>
      </c>
      <c r="AI31" s="459">
        <f t="shared" si="11"/>
        <v>0</v>
      </c>
      <c r="AJ31" s="451" t="str">
        <f>IF($D31="","",VLOOKUP($D31,'Code Tables'!$Q$25:$AK$57,AJ$9,FALSE))</f>
        <v/>
      </c>
      <c r="AK31" s="4" t="str">
        <f>IF($D31="","",VLOOKUP($D31,'Code Tables'!$Q$25:$AK$57,AK$9,FALSE))</f>
        <v/>
      </c>
      <c r="AL31" s="462">
        <f t="shared" si="17"/>
        <v>0</v>
      </c>
      <c r="AM31" s="4" t="str">
        <f>IF($D31="","",VLOOKUP($D31,'Code Tables'!$Q$25:$AK$57,AM$9,FALSE))</f>
        <v/>
      </c>
      <c r="AN31" s="4" t="str">
        <f>IF($D31="","",VLOOKUP($D31,'Code Tables'!$Q$25:$AK$57,AN$9,FALSE))</f>
        <v/>
      </c>
      <c r="AO31" s="459">
        <f t="shared" si="18"/>
        <v>0</v>
      </c>
      <c r="AP31" s="451" t="str">
        <f>IF($D31="","",VLOOKUP($D31,'Code Tables'!$Q$25:$AK$57,AP$9,FALSE))</f>
        <v/>
      </c>
      <c r="AQ31" s="4" t="str">
        <f>IF($D31="","",VLOOKUP($D31,'Code Tables'!$Q$25:$AK$57,AQ$9,FALSE))</f>
        <v/>
      </c>
      <c r="AR31" s="461">
        <f t="shared" si="12"/>
        <v>0</v>
      </c>
      <c r="AS31" s="451">
        <f>IF($D31="",0,VLOOKUP($D31,'Code Tables'!$Q$25:$AK$57,AS$9,FALSE))</f>
        <v>0</v>
      </c>
      <c r="AT31" s="463">
        <f t="shared" si="13"/>
        <v>0</v>
      </c>
      <c r="AU31" s="451">
        <f>IF($D31="",0,VLOOKUP($D31,'Code Tables'!$Q$25:$AK$57,AU$9,FALSE))</f>
        <v>0</v>
      </c>
      <c r="AV31" s="459">
        <f t="shared" si="14"/>
        <v>0</v>
      </c>
      <c r="AW31" s="451">
        <f>IF($D31="",0,VLOOKUP($D31,'Code Tables'!$Q$25:$AK$57,AW$9,FALSE))</f>
        <v>0</v>
      </c>
      <c r="AX31" s="4" t="str">
        <f>IF($D31="","",VLOOKUP($D31,'Code Tables'!$Q$25:$AK$57,AX$9,FALSE))</f>
        <v/>
      </c>
      <c r="AY31" s="4" t="str">
        <f>IF($D31="","",VLOOKUP($D31,'Code Tables'!$Q$25:$AK$57,AY$9,FALSE))</f>
        <v/>
      </c>
      <c r="AZ31" s="462">
        <f t="shared" si="15"/>
        <v>0</v>
      </c>
      <c r="BA31" s="451" t="str">
        <f>IF($D31="","",VLOOKUP($D31,'Code Tables'!$Q$25:$AK$57,BA$9,FALSE))</f>
        <v/>
      </c>
      <c r="BB31" s="4" t="str">
        <f>IF($D31="","",VLOOKUP($D31,'Code Tables'!$Q$25:$AK$57,BB$9,FALSE))</f>
        <v/>
      </c>
      <c r="BC31" s="460">
        <f t="shared" si="16"/>
        <v>0</v>
      </c>
    </row>
    <row r="32" spans="1:55" x14ac:dyDescent="0.35">
      <c r="A32" s="164"/>
      <c r="B32" s="858"/>
      <c r="C32" s="859"/>
      <c r="D32" s="492"/>
      <c r="E32" s="493"/>
      <c r="F32" s="866"/>
      <c r="G32" s="867"/>
      <c r="H32" s="493"/>
      <c r="I32" s="490" t="str">
        <f t="shared" si="19"/>
        <v/>
      </c>
      <c r="J32" s="494"/>
      <c r="K32" s="500" t="str">
        <f>IF(D32="","",VLOOKUP(D32,'Code Tables'!Q$25:AK$57,AC$9,FALSE))</f>
        <v/>
      </c>
      <c r="L32" s="848" t="str">
        <f t="shared" si="0"/>
        <v/>
      </c>
      <c r="M32" s="849"/>
      <c r="N32" s="500" t="str">
        <f>IF(D32="","",VLOOKUP(D32,'Code Tables'!Q$25:AK$57,BD$9,FALSE))</f>
        <v/>
      </c>
      <c r="O32" s="495"/>
      <c r="Q32" s="489">
        <f t="shared" si="1"/>
        <v>0</v>
      </c>
      <c r="R32" s="469">
        <f t="shared" si="2"/>
        <v>0</v>
      </c>
      <c r="S32" s="469">
        <f t="shared" si="3"/>
        <v>0</v>
      </c>
      <c r="T32" s="488">
        <f t="shared" si="4"/>
        <v>0</v>
      </c>
      <c r="U32" s="469">
        <f t="shared" si="5"/>
        <v>0</v>
      </c>
      <c r="W32" s="2" t="str">
        <f>IF(D32="","",VLOOKUP(D32,'Code Tables'!Q$25:AK$57,2,FALSE))</f>
        <v/>
      </c>
      <c r="Y32" s="450">
        <f t="shared" si="6"/>
        <v>0</v>
      </c>
      <c r="Z32" s="450">
        <f t="shared" si="7"/>
        <v>0</v>
      </c>
      <c r="AA32" s="450">
        <f t="shared" si="8"/>
        <v>0</v>
      </c>
      <c r="AB32" s="450">
        <f t="shared" si="9"/>
        <v>0</v>
      </c>
      <c r="AD32" s="451" t="str">
        <f>IF($D32="","",VLOOKUP($D32,'Code Tables'!$Q$25:$AK$57,AD$9,FALSE))</f>
        <v/>
      </c>
      <c r="AE32" s="4" t="str">
        <f>IF($D32="","",VLOOKUP($D32,'Code Tables'!$Q$25:$AK$57,AE$9,FALSE))</f>
        <v/>
      </c>
      <c r="AF32" s="462">
        <f t="shared" si="10"/>
        <v>0</v>
      </c>
      <c r="AG32" s="4" t="str">
        <f>IF($D32="","",VLOOKUP($D32,'Code Tables'!$Q$25:$AK$57,AG$9,FALSE))</f>
        <v/>
      </c>
      <c r="AH32" s="4" t="str">
        <f>IF($D32="","",VLOOKUP($D32,'Code Tables'!$Q$25:$AK$57,AH$9,FALSE))</f>
        <v/>
      </c>
      <c r="AI32" s="459">
        <f t="shared" si="11"/>
        <v>0</v>
      </c>
      <c r="AJ32" s="451" t="str">
        <f>IF($D32="","",VLOOKUP($D32,'Code Tables'!$Q$25:$AK$57,AJ$9,FALSE))</f>
        <v/>
      </c>
      <c r="AK32" s="4" t="str">
        <f>IF($D32="","",VLOOKUP($D32,'Code Tables'!$Q$25:$AK$57,AK$9,FALSE))</f>
        <v/>
      </c>
      <c r="AL32" s="462">
        <f t="shared" si="17"/>
        <v>0</v>
      </c>
      <c r="AM32" s="4" t="str">
        <f>IF($D32="","",VLOOKUP($D32,'Code Tables'!$Q$25:$AK$57,AM$9,FALSE))</f>
        <v/>
      </c>
      <c r="AN32" s="4" t="str">
        <f>IF($D32="","",VLOOKUP($D32,'Code Tables'!$Q$25:$AK$57,AN$9,FALSE))</f>
        <v/>
      </c>
      <c r="AO32" s="459">
        <f t="shared" si="18"/>
        <v>0</v>
      </c>
      <c r="AP32" s="451" t="str">
        <f>IF($D32="","",VLOOKUP($D32,'Code Tables'!$Q$25:$AK$57,AP$9,FALSE))</f>
        <v/>
      </c>
      <c r="AQ32" s="4" t="str">
        <f>IF($D32="","",VLOOKUP($D32,'Code Tables'!$Q$25:$AK$57,AQ$9,FALSE))</f>
        <v/>
      </c>
      <c r="AR32" s="461">
        <f t="shared" si="12"/>
        <v>0</v>
      </c>
      <c r="AS32" s="451">
        <f>IF($D32="",0,VLOOKUP($D32,'Code Tables'!$Q$25:$AK$57,AS$9,FALSE))</f>
        <v>0</v>
      </c>
      <c r="AT32" s="463">
        <f t="shared" si="13"/>
        <v>0</v>
      </c>
      <c r="AU32" s="451">
        <f>IF($D32="",0,VLOOKUP($D32,'Code Tables'!$Q$25:$AK$57,AU$9,FALSE))</f>
        <v>0</v>
      </c>
      <c r="AV32" s="459">
        <f t="shared" si="14"/>
        <v>0</v>
      </c>
      <c r="AW32" s="451">
        <f>IF($D32="",0,VLOOKUP($D32,'Code Tables'!$Q$25:$AK$57,AW$9,FALSE))</f>
        <v>0</v>
      </c>
      <c r="AX32" s="4" t="str">
        <f>IF($D32="","",VLOOKUP($D32,'Code Tables'!$Q$25:$AK$57,AX$9,FALSE))</f>
        <v/>
      </c>
      <c r="AY32" s="4" t="str">
        <f>IF($D32="","",VLOOKUP($D32,'Code Tables'!$Q$25:$AK$57,AY$9,FALSE))</f>
        <v/>
      </c>
      <c r="AZ32" s="462">
        <f t="shared" si="15"/>
        <v>0</v>
      </c>
      <c r="BA32" s="451" t="str">
        <f>IF($D32="","",VLOOKUP($D32,'Code Tables'!$Q$25:$AK$57,BA$9,FALSE))</f>
        <v/>
      </c>
      <c r="BB32" s="4" t="str">
        <f>IF($D32="","",VLOOKUP($D32,'Code Tables'!$Q$25:$AK$57,BB$9,FALSE))</f>
        <v/>
      </c>
      <c r="BC32" s="460">
        <f t="shared" si="16"/>
        <v>0</v>
      </c>
    </row>
    <row r="33" spans="1:55" x14ac:dyDescent="0.35">
      <c r="A33" s="164"/>
      <c r="B33" s="858"/>
      <c r="C33" s="859"/>
      <c r="D33" s="492"/>
      <c r="E33" s="493"/>
      <c r="F33" s="866"/>
      <c r="G33" s="867"/>
      <c r="H33" s="493"/>
      <c r="I33" s="490" t="str">
        <f t="shared" si="19"/>
        <v/>
      </c>
      <c r="J33" s="494"/>
      <c r="K33" s="500" t="str">
        <f>IF(D33="","",VLOOKUP(D33,'Code Tables'!Q$25:AK$57,AC$9,FALSE))</f>
        <v/>
      </c>
      <c r="L33" s="848" t="str">
        <f t="shared" si="0"/>
        <v/>
      </c>
      <c r="M33" s="849"/>
      <c r="N33" s="500" t="str">
        <f>IF(D33="","",VLOOKUP(D33,'Code Tables'!Q$25:AK$57,BD$9,FALSE))</f>
        <v/>
      </c>
      <c r="O33" s="495"/>
      <c r="Q33" s="489">
        <f t="shared" si="1"/>
        <v>0</v>
      </c>
      <c r="R33" s="469">
        <f t="shared" si="2"/>
        <v>0</v>
      </c>
      <c r="S33" s="469">
        <f t="shared" si="3"/>
        <v>0</v>
      </c>
      <c r="T33" s="488">
        <f t="shared" si="4"/>
        <v>0</v>
      </c>
      <c r="U33" s="469">
        <f t="shared" si="5"/>
        <v>0</v>
      </c>
      <c r="W33" s="2" t="str">
        <f>IF(D33="","",VLOOKUP(D33,'Code Tables'!Q$25:AK$57,2,FALSE))</f>
        <v/>
      </c>
      <c r="Y33" s="450">
        <f t="shared" si="6"/>
        <v>0</v>
      </c>
      <c r="Z33" s="450">
        <f t="shared" si="7"/>
        <v>0</v>
      </c>
      <c r="AA33" s="450">
        <f t="shared" si="8"/>
        <v>0</v>
      </c>
      <c r="AB33" s="450">
        <f t="shared" si="9"/>
        <v>0</v>
      </c>
      <c r="AD33" s="451" t="str">
        <f>IF($D33="","",VLOOKUP($D33,'Code Tables'!$Q$25:$AK$57,AD$9,FALSE))</f>
        <v/>
      </c>
      <c r="AE33" s="4" t="str">
        <f>IF($D33="","",VLOOKUP($D33,'Code Tables'!$Q$25:$AK$57,AE$9,FALSE))</f>
        <v/>
      </c>
      <c r="AF33" s="462">
        <f t="shared" si="10"/>
        <v>0</v>
      </c>
      <c r="AG33" s="4" t="str">
        <f>IF($D33="","",VLOOKUP($D33,'Code Tables'!$Q$25:$AK$57,AG$9,FALSE))</f>
        <v/>
      </c>
      <c r="AH33" s="4" t="str">
        <f>IF($D33="","",VLOOKUP($D33,'Code Tables'!$Q$25:$AK$57,AH$9,FALSE))</f>
        <v/>
      </c>
      <c r="AI33" s="459">
        <f t="shared" si="11"/>
        <v>0</v>
      </c>
      <c r="AJ33" s="451" t="str">
        <f>IF($D33="","",VLOOKUP($D33,'Code Tables'!$Q$25:$AK$57,AJ$9,FALSE))</f>
        <v/>
      </c>
      <c r="AK33" s="4" t="str">
        <f>IF($D33="","",VLOOKUP($D33,'Code Tables'!$Q$25:$AK$57,AK$9,FALSE))</f>
        <v/>
      </c>
      <c r="AL33" s="462">
        <f t="shared" si="17"/>
        <v>0</v>
      </c>
      <c r="AM33" s="4" t="str">
        <f>IF($D33="","",VLOOKUP($D33,'Code Tables'!$Q$25:$AK$57,AM$9,FALSE))</f>
        <v/>
      </c>
      <c r="AN33" s="4" t="str">
        <f>IF($D33="","",VLOOKUP($D33,'Code Tables'!$Q$25:$AK$57,AN$9,FALSE))</f>
        <v/>
      </c>
      <c r="AO33" s="459">
        <f t="shared" si="18"/>
        <v>0</v>
      </c>
      <c r="AP33" s="451" t="str">
        <f>IF($D33="","",VLOOKUP($D33,'Code Tables'!$Q$25:$AK$57,AP$9,FALSE))</f>
        <v/>
      </c>
      <c r="AQ33" s="4" t="str">
        <f>IF($D33="","",VLOOKUP($D33,'Code Tables'!$Q$25:$AK$57,AQ$9,FALSE))</f>
        <v/>
      </c>
      <c r="AR33" s="461">
        <f t="shared" si="12"/>
        <v>0</v>
      </c>
      <c r="AS33" s="451">
        <f>IF($D33="",0,VLOOKUP($D33,'Code Tables'!$Q$25:$AK$57,AS$9,FALSE))</f>
        <v>0</v>
      </c>
      <c r="AT33" s="463">
        <f t="shared" si="13"/>
        <v>0</v>
      </c>
      <c r="AU33" s="451">
        <f>IF($D33="",0,VLOOKUP($D33,'Code Tables'!$Q$25:$AK$57,AU$9,FALSE))</f>
        <v>0</v>
      </c>
      <c r="AV33" s="459">
        <f t="shared" si="14"/>
        <v>0</v>
      </c>
      <c r="AW33" s="451">
        <f>IF($D33="",0,VLOOKUP($D33,'Code Tables'!$Q$25:$AK$57,AW$9,FALSE))</f>
        <v>0</v>
      </c>
      <c r="AX33" s="4" t="str">
        <f>IF($D33="","",VLOOKUP($D33,'Code Tables'!$Q$25:$AK$57,AX$9,FALSE))</f>
        <v/>
      </c>
      <c r="AY33" s="4" t="str">
        <f>IF($D33="","",VLOOKUP($D33,'Code Tables'!$Q$25:$AK$57,AY$9,FALSE))</f>
        <v/>
      </c>
      <c r="AZ33" s="462">
        <f t="shared" si="15"/>
        <v>0</v>
      </c>
      <c r="BA33" s="451" t="str">
        <f>IF($D33="","",VLOOKUP($D33,'Code Tables'!$Q$25:$AK$57,BA$9,FALSE))</f>
        <v/>
      </c>
      <c r="BB33" s="4" t="str">
        <f>IF($D33="","",VLOOKUP($D33,'Code Tables'!$Q$25:$AK$57,BB$9,FALSE))</f>
        <v/>
      </c>
      <c r="BC33" s="460">
        <f t="shared" si="16"/>
        <v>0</v>
      </c>
    </row>
    <row r="34" spans="1:55" ht="15" thickBot="1" x14ac:dyDescent="0.4">
      <c r="A34" s="164"/>
      <c r="B34" s="897"/>
      <c r="C34" s="898"/>
      <c r="D34" s="496"/>
      <c r="E34" s="497"/>
      <c r="F34" s="868"/>
      <c r="G34" s="869"/>
      <c r="H34" s="497"/>
      <c r="I34" s="491" t="str">
        <f t="shared" si="19"/>
        <v/>
      </c>
      <c r="J34" s="498"/>
      <c r="K34" s="501" t="str">
        <f>IF(D34="","",VLOOKUP(D34,'Code Tables'!Q$25:AK$57,AC$9,FALSE))</f>
        <v/>
      </c>
      <c r="L34" s="876" t="str">
        <f t="shared" si="0"/>
        <v/>
      </c>
      <c r="M34" s="877"/>
      <c r="N34" s="501" t="str">
        <f>IF(D34="","",VLOOKUP(D34,'Code Tables'!Q$25:AK$57,BD$9,FALSE))</f>
        <v/>
      </c>
      <c r="O34" s="499"/>
      <c r="Q34" s="489">
        <f t="shared" si="1"/>
        <v>0</v>
      </c>
      <c r="R34" s="469">
        <f t="shared" si="2"/>
        <v>0</v>
      </c>
      <c r="S34" s="469">
        <f t="shared" si="3"/>
        <v>0</v>
      </c>
      <c r="T34" s="488">
        <f t="shared" si="4"/>
        <v>0</v>
      </c>
      <c r="U34" s="469">
        <f t="shared" si="5"/>
        <v>0</v>
      </c>
      <c r="W34" s="2" t="str">
        <f>IF(D34="","",VLOOKUP(D34,'Code Tables'!Q$25:AK$57,2,FALSE))</f>
        <v/>
      </c>
      <c r="Y34" s="450">
        <f t="shared" si="6"/>
        <v>0</v>
      </c>
      <c r="Z34" s="450">
        <f t="shared" si="7"/>
        <v>0</v>
      </c>
      <c r="AA34" s="450">
        <f t="shared" si="8"/>
        <v>0</v>
      </c>
      <c r="AB34" s="450">
        <f t="shared" si="9"/>
        <v>0</v>
      </c>
      <c r="AD34" s="452" t="str">
        <f>IF($D34="","",VLOOKUP($D34,'Code Tables'!$Q$25:$AK$57,AD$9,FALSE))</f>
        <v/>
      </c>
      <c r="AE34" s="453" t="str">
        <f>IF($D34="","",VLOOKUP($D34,'Code Tables'!$Q$25:$AK$57,AE$9,FALSE))</f>
        <v/>
      </c>
      <c r="AF34" s="486">
        <f t="shared" si="10"/>
        <v>0</v>
      </c>
      <c r="AG34" s="453" t="str">
        <f>IF($D34="","",VLOOKUP($D34,'Code Tables'!$Q$25:$AK$57,AG$9,FALSE))</f>
        <v/>
      </c>
      <c r="AH34" s="453" t="str">
        <f>IF($D34="","",VLOOKUP($D34,'Code Tables'!$Q$25:$AK$57,AH$9,FALSE))</f>
        <v/>
      </c>
      <c r="AI34" s="467">
        <f t="shared" si="11"/>
        <v>0</v>
      </c>
      <c r="AJ34" s="452" t="str">
        <f>IF($D34="","",VLOOKUP($D34,'Code Tables'!$Q$25:$AK$57,AJ$9,FALSE))</f>
        <v/>
      </c>
      <c r="AK34" s="453" t="str">
        <f>IF($D34="","",VLOOKUP($D34,'Code Tables'!$Q$25:$AK$57,AK$9,FALSE))</f>
        <v/>
      </c>
      <c r="AL34" s="486">
        <f t="shared" si="17"/>
        <v>0</v>
      </c>
      <c r="AM34" s="453" t="str">
        <f>IF($D34="","",VLOOKUP($D34,'Code Tables'!$Q$25:$AK$57,AM$9,FALSE))</f>
        <v/>
      </c>
      <c r="AN34" s="453" t="str">
        <f>IF($D34="","",VLOOKUP($D34,'Code Tables'!$Q$25:$AK$57,AN$9,FALSE))</f>
        <v/>
      </c>
      <c r="AO34" s="467">
        <f t="shared" si="18"/>
        <v>0</v>
      </c>
      <c r="AP34" s="452" t="str">
        <f>IF($D34="","",VLOOKUP($D34,'Code Tables'!$Q$25:$AK$57,AP$9,FALSE))</f>
        <v/>
      </c>
      <c r="AQ34" s="453" t="str">
        <f>IF($D34="","",VLOOKUP($D34,'Code Tables'!$Q$25:$AK$57,AQ$9,FALSE))</f>
        <v/>
      </c>
      <c r="AR34" s="465">
        <f t="shared" si="12"/>
        <v>0</v>
      </c>
      <c r="AS34" s="452">
        <f>IF($D34="",0,VLOOKUP($D34,'Code Tables'!$Q$25:$AK$57,AS$9,FALSE))</f>
        <v>0</v>
      </c>
      <c r="AT34" s="466">
        <f t="shared" si="13"/>
        <v>0</v>
      </c>
      <c r="AU34" s="452">
        <f>IF($D34="",0,VLOOKUP($D34,'Code Tables'!$Q$25:$AK$57,AU$9,FALSE))</f>
        <v>0</v>
      </c>
      <c r="AV34" s="467">
        <f t="shared" si="14"/>
        <v>0</v>
      </c>
      <c r="AW34" s="452">
        <f>IF($D34="",0,VLOOKUP($D34,'Code Tables'!$Q$25:$AK$57,AW$9,FALSE))</f>
        <v>0</v>
      </c>
      <c r="AX34" s="453" t="str">
        <f>IF($D34="","",VLOOKUP($D34,'Code Tables'!$Q$25:$AK$57,AX$9,FALSE))</f>
        <v/>
      </c>
      <c r="AY34" s="453" t="str">
        <f>IF($D34="","",VLOOKUP($D34,'Code Tables'!$Q$25:$AK$57,AY$9,FALSE))</f>
        <v/>
      </c>
      <c r="AZ34" s="486">
        <f t="shared" si="15"/>
        <v>0</v>
      </c>
      <c r="BA34" s="452" t="str">
        <f>IF($D34="","",VLOOKUP($D34,'Code Tables'!$Q$25:$AK$57,BA$9,FALSE))</f>
        <v/>
      </c>
      <c r="BB34" s="453" t="str">
        <f>IF($D34="","",VLOOKUP($D34,'Code Tables'!$Q$25:$AK$57,BB$9,FALSE))</f>
        <v/>
      </c>
      <c r="BC34" s="464">
        <f t="shared" si="16"/>
        <v>0</v>
      </c>
    </row>
    <row r="35" spans="1:55" x14ac:dyDescent="0.35">
      <c r="A35" s="164"/>
      <c r="B35" s="164"/>
      <c r="C35" s="158" t="s">
        <v>489</v>
      </c>
      <c r="D35" s="164"/>
      <c r="E35" s="164"/>
      <c r="F35" s="164"/>
      <c r="G35" s="164"/>
      <c r="H35" s="164"/>
      <c r="I35" s="164"/>
      <c r="J35" s="164"/>
      <c r="K35" s="164"/>
      <c r="L35" s="164"/>
      <c r="M35" s="865" t="s">
        <v>3043</v>
      </c>
      <c r="N35" s="865"/>
      <c r="O35" s="865"/>
    </row>
    <row r="36" spans="1:55" x14ac:dyDescent="0.35">
      <c r="A36" s="164"/>
      <c r="B36" s="164"/>
      <c r="C36" s="164"/>
      <c r="D36" s="164"/>
      <c r="E36" s="164"/>
      <c r="F36" s="164"/>
      <c r="G36" s="164"/>
      <c r="H36" s="164"/>
      <c r="I36" s="164"/>
      <c r="J36" s="164"/>
      <c r="K36" s="164"/>
      <c r="L36" s="164"/>
      <c r="M36" s="164"/>
      <c r="N36" s="164"/>
      <c r="O36" s="164"/>
    </row>
    <row r="37" spans="1:55" x14ac:dyDescent="0.35">
      <c r="A37" s="164"/>
      <c r="B37" s="164"/>
      <c r="C37" s="164"/>
      <c r="D37" s="164"/>
      <c r="E37" s="164"/>
      <c r="F37" s="164"/>
      <c r="G37" s="164"/>
      <c r="H37" s="164"/>
      <c r="I37" s="164"/>
      <c r="J37" s="164"/>
      <c r="K37" s="164"/>
      <c r="L37" s="164"/>
      <c r="M37" s="164"/>
      <c r="N37" s="164"/>
      <c r="O37" s="164"/>
    </row>
    <row r="38" spans="1:55" x14ac:dyDescent="0.35">
      <c r="A38" s="164"/>
      <c r="B38" s="415"/>
      <c r="C38" s="415"/>
      <c r="D38" s="415"/>
      <c r="E38" s="164"/>
      <c r="F38" s="164"/>
      <c r="G38" s="164"/>
      <c r="H38" s="164"/>
      <c r="I38" s="164"/>
      <c r="J38" s="164"/>
      <c r="K38" s="164"/>
      <c r="L38" s="164"/>
      <c r="M38" s="164"/>
      <c r="N38" s="164"/>
      <c r="O38" s="164"/>
    </row>
    <row r="39" spans="1:55" x14ac:dyDescent="0.35">
      <c r="A39" s="164"/>
      <c r="B39" s="164"/>
      <c r="C39" s="164"/>
      <c r="D39" s="164"/>
      <c r="E39" s="164"/>
      <c r="F39" s="164"/>
      <c r="G39" s="164"/>
      <c r="H39" s="164"/>
      <c r="I39" s="164"/>
      <c r="J39" s="164"/>
      <c r="K39" s="164"/>
      <c r="L39" s="164"/>
      <c r="M39" s="164"/>
      <c r="N39" s="164"/>
      <c r="O39" s="164"/>
    </row>
    <row r="40" spans="1:55" x14ac:dyDescent="0.35">
      <c r="A40" s="164"/>
      <c r="B40" s="164"/>
      <c r="C40" s="164"/>
      <c r="D40" s="164"/>
      <c r="E40" s="164"/>
      <c r="F40" s="164"/>
      <c r="G40" s="164"/>
      <c r="H40" s="164"/>
      <c r="I40" s="164"/>
      <c r="J40" s="164"/>
      <c r="K40" s="164"/>
      <c r="L40" s="164"/>
      <c r="M40" s="164"/>
      <c r="N40" s="164"/>
      <c r="O40" s="164"/>
    </row>
    <row r="41" spans="1:55" x14ac:dyDescent="0.35">
      <c r="A41" s="164"/>
      <c r="B41" s="164"/>
      <c r="C41" s="164"/>
      <c r="D41" s="164"/>
      <c r="E41" s="164"/>
      <c r="F41" s="164"/>
      <c r="G41" s="164"/>
      <c r="H41" s="164"/>
      <c r="I41" s="164"/>
      <c r="J41" s="164"/>
      <c r="K41" s="164"/>
      <c r="L41" s="164"/>
      <c r="M41" s="164"/>
      <c r="N41" s="164"/>
      <c r="O41" s="164"/>
    </row>
    <row r="42" spans="1:55" x14ac:dyDescent="0.35">
      <c r="A42" s="164"/>
      <c r="B42" s="164"/>
      <c r="C42" s="164"/>
      <c r="D42" s="164"/>
      <c r="E42" s="164"/>
      <c r="F42" s="164"/>
      <c r="G42" s="164"/>
      <c r="H42" s="164"/>
      <c r="I42" s="164"/>
      <c r="J42" s="164"/>
      <c r="K42" s="164"/>
      <c r="L42" s="164"/>
      <c r="M42" s="164"/>
      <c r="N42" s="164"/>
      <c r="O42" s="164"/>
    </row>
    <row r="43" spans="1:55" x14ac:dyDescent="0.35">
      <c r="A43" s="164"/>
      <c r="B43" s="164"/>
      <c r="C43" s="164"/>
      <c r="D43" s="164"/>
      <c r="E43" s="164"/>
      <c r="F43" s="164"/>
      <c r="G43" s="164"/>
      <c r="H43" s="164"/>
      <c r="I43" s="164"/>
      <c r="J43" s="164"/>
      <c r="K43" s="164"/>
      <c r="L43" s="164"/>
      <c r="M43" s="164"/>
      <c r="N43" s="164"/>
      <c r="O43" s="164"/>
    </row>
    <row r="44" spans="1:55" x14ac:dyDescent="0.35">
      <c r="A44" s="164"/>
      <c r="B44" s="164"/>
      <c r="C44" s="164"/>
      <c r="D44" s="164"/>
      <c r="E44" s="164"/>
      <c r="F44" s="164"/>
      <c r="G44" s="164"/>
      <c r="H44" s="164"/>
      <c r="I44" s="164"/>
      <c r="J44" s="164"/>
      <c r="K44" s="164"/>
      <c r="L44" s="164"/>
      <c r="M44" s="164"/>
      <c r="N44" s="164"/>
      <c r="O44" s="164"/>
    </row>
    <row r="45" spans="1:55" x14ac:dyDescent="0.35">
      <c r="A45" s="164"/>
      <c r="B45" s="164"/>
      <c r="C45" s="164"/>
      <c r="D45" s="164"/>
      <c r="E45" s="164"/>
      <c r="F45" s="164"/>
      <c r="G45" s="164"/>
      <c r="H45" s="164"/>
      <c r="I45" s="164"/>
      <c r="J45" s="164"/>
      <c r="K45" s="164"/>
      <c r="L45" s="164"/>
      <c r="M45" s="164"/>
      <c r="N45" s="164"/>
      <c r="O45" s="164"/>
    </row>
    <row r="46" spans="1:55" x14ac:dyDescent="0.35">
      <c r="A46" s="164"/>
      <c r="B46" s="164"/>
      <c r="C46" s="164"/>
      <c r="D46" s="164"/>
      <c r="E46" s="164"/>
      <c r="F46" s="164"/>
      <c r="G46" s="164"/>
      <c r="H46" s="164"/>
      <c r="I46" s="164"/>
      <c r="J46" s="164"/>
      <c r="K46" s="164"/>
      <c r="L46" s="164"/>
      <c r="M46" s="164"/>
      <c r="N46" s="164"/>
      <c r="O46" s="164"/>
    </row>
    <row r="47" spans="1:55" x14ac:dyDescent="0.35">
      <c r="A47" s="164"/>
      <c r="B47" s="164"/>
      <c r="C47" s="164"/>
      <c r="D47" s="172"/>
      <c r="E47" s="172"/>
      <c r="F47" s="164"/>
      <c r="G47" s="164"/>
      <c r="H47" s="164"/>
      <c r="I47" s="164"/>
      <c r="J47" s="164"/>
      <c r="K47" s="164"/>
      <c r="L47" s="164"/>
      <c r="M47" s="164"/>
      <c r="N47" s="164"/>
      <c r="O47" s="172"/>
    </row>
    <row r="48" spans="1:55" x14ac:dyDescent="0.35">
      <c r="A48" s="164"/>
      <c r="B48" s="164"/>
      <c r="C48" s="164"/>
      <c r="D48" s="172"/>
      <c r="E48" s="172"/>
      <c r="F48" s="164"/>
      <c r="G48" s="164"/>
      <c r="H48" s="164"/>
      <c r="I48" s="164"/>
      <c r="J48" s="164"/>
      <c r="K48" s="164"/>
      <c r="L48" s="164"/>
      <c r="M48" s="164"/>
      <c r="N48" s="164"/>
      <c r="O48" s="172"/>
    </row>
    <row r="49" spans="1:15" x14ac:dyDescent="0.35">
      <c r="A49" s="164"/>
      <c r="B49" s="164"/>
      <c r="C49" s="164"/>
      <c r="D49" s="172"/>
      <c r="E49" s="172"/>
      <c r="F49" s="164"/>
      <c r="G49" s="164"/>
      <c r="H49" s="164"/>
      <c r="I49" s="164"/>
      <c r="J49" s="164"/>
      <c r="K49" s="164"/>
      <c r="L49" s="164"/>
      <c r="M49" s="164"/>
      <c r="N49" s="164"/>
      <c r="O49" s="172"/>
    </row>
    <row r="50" spans="1:15" x14ac:dyDescent="0.35">
      <c r="A50" s="164"/>
      <c r="B50" s="164"/>
      <c r="C50" s="164"/>
      <c r="D50" s="172"/>
      <c r="E50" s="172"/>
      <c r="F50" s="164"/>
      <c r="G50" s="164"/>
      <c r="H50" s="164"/>
      <c r="I50" s="164"/>
      <c r="J50" s="164"/>
      <c r="K50" s="164"/>
      <c r="L50" s="164"/>
      <c r="M50" s="164"/>
      <c r="N50" s="164"/>
      <c r="O50" s="172"/>
    </row>
    <row r="51" spans="1:15" x14ac:dyDescent="0.35">
      <c r="A51" s="164"/>
      <c r="B51" s="164"/>
      <c r="C51" s="164"/>
      <c r="D51" s="172"/>
      <c r="E51" s="172"/>
      <c r="F51" s="164"/>
      <c r="G51" s="164"/>
      <c r="H51" s="164"/>
      <c r="I51" s="164"/>
      <c r="J51" s="164"/>
      <c r="K51" s="164"/>
      <c r="L51" s="164"/>
      <c r="M51" s="164"/>
      <c r="N51" s="164"/>
      <c r="O51" s="172"/>
    </row>
    <row r="52" spans="1:15" x14ac:dyDescent="0.35">
      <c r="A52" s="164"/>
      <c r="B52" s="164"/>
      <c r="C52" s="164"/>
      <c r="D52" s="172"/>
      <c r="E52" s="172"/>
      <c r="F52" s="164"/>
      <c r="G52" s="164"/>
      <c r="H52" s="164"/>
      <c r="I52" s="164"/>
      <c r="J52" s="164"/>
      <c r="K52" s="164"/>
      <c r="L52" s="164"/>
      <c r="M52" s="164"/>
      <c r="N52" s="164"/>
      <c r="O52" s="172"/>
    </row>
    <row r="53" spans="1:15" x14ac:dyDescent="0.35">
      <c r="A53" s="164"/>
      <c r="B53" s="164"/>
      <c r="C53" s="164"/>
      <c r="D53" s="172"/>
      <c r="E53" s="172"/>
      <c r="F53" s="164"/>
      <c r="G53" s="164"/>
      <c r="H53" s="164"/>
      <c r="I53" s="164"/>
      <c r="J53" s="164"/>
      <c r="K53" s="164"/>
      <c r="L53" s="164"/>
      <c r="M53" s="164"/>
      <c r="N53" s="164"/>
      <c r="O53" s="172"/>
    </row>
    <row r="54" spans="1:15" x14ac:dyDescent="0.35">
      <c r="A54" s="164"/>
      <c r="B54" s="164"/>
      <c r="C54" s="164"/>
      <c r="D54" s="172"/>
      <c r="E54" s="172"/>
      <c r="F54" s="164"/>
      <c r="G54" s="164"/>
      <c r="H54" s="164"/>
      <c r="I54" s="164"/>
      <c r="J54" s="164"/>
      <c r="K54" s="164"/>
      <c r="L54" s="164"/>
      <c r="M54" s="164"/>
      <c r="N54" s="164"/>
      <c r="O54" s="172"/>
    </row>
    <row r="55" spans="1:15" x14ac:dyDescent="0.35">
      <c r="A55" s="164"/>
      <c r="B55" s="164"/>
      <c r="C55" s="164"/>
      <c r="D55" s="172"/>
      <c r="E55" s="172"/>
      <c r="F55" s="164"/>
      <c r="G55" s="164"/>
      <c r="H55" s="164"/>
      <c r="I55" s="164"/>
      <c r="J55" s="164"/>
      <c r="K55" s="164"/>
      <c r="L55" s="164"/>
      <c r="M55" s="164"/>
      <c r="N55" s="164"/>
      <c r="O55" s="172"/>
    </row>
    <row r="56" spans="1:15" x14ac:dyDescent="0.35">
      <c r="A56" s="164"/>
      <c r="B56" s="164"/>
      <c r="C56" s="164"/>
      <c r="D56" s="164"/>
      <c r="E56" s="164"/>
      <c r="F56" s="164"/>
      <c r="G56" s="164"/>
      <c r="H56" s="164"/>
      <c r="I56" s="164"/>
      <c r="J56" s="164"/>
      <c r="K56" s="164"/>
      <c r="L56" s="164"/>
      <c r="M56" s="164"/>
      <c r="N56" s="164"/>
      <c r="O56" s="164"/>
    </row>
    <row r="57" spans="1:15" x14ac:dyDescent="0.35">
      <c r="A57" s="164"/>
      <c r="B57" s="164"/>
      <c r="C57" s="164"/>
      <c r="D57" s="164"/>
      <c r="E57" s="164"/>
      <c r="F57" s="164"/>
      <c r="G57" s="164"/>
      <c r="H57" s="164"/>
      <c r="I57" s="164"/>
      <c r="J57" s="164"/>
      <c r="K57" s="164"/>
      <c r="L57" s="164"/>
      <c r="M57" s="164"/>
      <c r="N57" s="164"/>
      <c r="O57" s="164"/>
    </row>
    <row r="58" spans="1:15" x14ac:dyDescent="0.35">
      <c r="A58" s="164"/>
      <c r="B58" s="164"/>
      <c r="C58" s="164"/>
      <c r="D58" s="164"/>
      <c r="E58" s="164"/>
      <c r="F58" s="164"/>
      <c r="G58" s="164"/>
      <c r="H58" s="164"/>
      <c r="I58" s="164"/>
      <c r="J58" s="164"/>
      <c r="K58" s="164"/>
      <c r="L58" s="164"/>
      <c r="M58" s="164"/>
      <c r="N58" s="164"/>
      <c r="O58" s="164"/>
    </row>
    <row r="59" spans="1:15" x14ac:dyDescent="0.35">
      <c r="A59" s="164"/>
      <c r="B59" s="164"/>
      <c r="C59" s="164"/>
      <c r="D59" s="164"/>
      <c r="E59" s="164"/>
      <c r="F59" s="164"/>
      <c r="G59" s="164"/>
      <c r="H59" s="164"/>
      <c r="I59" s="164"/>
      <c r="J59" s="164"/>
      <c r="K59" s="164"/>
      <c r="L59" s="164"/>
      <c r="M59" s="164"/>
      <c r="N59" s="164"/>
      <c r="O59" s="164"/>
    </row>
    <row r="60" spans="1:15" x14ac:dyDescent="0.35">
      <c r="A60" s="164"/>
      <c r="B60" s="164"/>
      <c r="C60" s="164"/>
      <c r="D60" s="164"/>
      <c r="E60" s="164"/>
      <c r="F60" s="164"/>
      <c r="G60" s="164"/>
      <c r="H60" s="164"/>
      <c r="I60" s="164"/>
      <c r="J60" s="164"/>
      <c r="K60" s="164"/>
      <c r="L60" s="164"/>
      <c r="M60" s="164"/>
      <c r="N60" s="164"/>
      <c r="O60" s="164"/>
    </row>
    <row r="61" spans="1:15" x14ac:dyDescent="0.35">
      <c r="A61" s="164"/>
      <c r="B61" s="164"/>
      <c r="C61" s="164"/>
      <c r="D61" s="164"/>
      <c r="E61" s="164"/>
      <c r="F61" s="164"/>
      <c r="G61" s="164"/>
      <c r="H61" s="164"/>
      <c r="I61" s="164"/>
      <c r="J61" s="164"/>
      <c r="K61" s="164"/>
      <c r="L61" s="164"/>
      <c r="M61" s="164"/>
      <c r="N61" s="164"/>
      <c r="O61" s="164"/>
    </row>
    <row r="62" spans="1:15" x14ac:dyDescent="0.35">
      <c r="A62" s="164"/>
      <c r="B62" s="164"/>
      <c r="C62" s="164"/>
      <c r="D62" s="164"/>
      <c r="E62" s="164"/>
      <c r="F62" s="164"/>
      <c r="G62" s="164"/>
      <c r="H62" s="164"/>
      <c r="I62" s="164"/>
      <c r="J62" s="164"/>
      <c r="K62" s="164"/>
      <c r="L62" s="164"/>
      <c r="M62" s="164"/>
      <c r="N62" s="164"/>
      <c r="O62" s="164"/>
    </row>
    <row r="63" spans="1:15" x14ac:dyDescent="0.35">
      <c r="A63" s="164"/>
      <c r="B63" s="164"/>
      <c r="C63" s="164"/>
      <c r="D63" s="164"/>
      <c r="E63" s="164"/>
      <c r="F63" s="164"/>
      <c r="G63" s="164"/>
      <c r="H63" s="164"/>
      <c r="I63" s="164"/>
      <c r="J63" s="164"/>
      <c r="K63" s="164"/>
      <c r="L63" s="164"/>
      <c r="M63" s="164"/>
      <c r="N63" s="164"/>
      <c r="O63" s="164"/>
    </row>
    <row r="64" spans="1:15" x14ac:dyDescent="0.35">
      <c r="A64" s="164"/>
      <c r="B64" s="164"/>
      <c r="C64" s="164"/>
      <c r="D64" s="164"/>
      <c r="E64" s="164"/>
      <c r="F64" s="164"/>
      <c r="G64" s="164"/>
      <c r="H64" s="164"/>
      <c r="I64" s="164"/>
      <c r="J64" s="164"/>
      <c r="K64" s="164"/>
      <c r="L64" s="164"/>
      <c r="M64" s="164"/>
      <c r="N64" s="164"/>
      <c r="O64" s="164"/>
    </row>
    <row r="65" spans="1:15" x14ac:dyDescent="0.35">
      <c r="A65" s="164"/>
      <c r="B65" s="164"/>
      <c r="C65" s="164"/>
      <c r="D65" s="164"/>
      <c r="E65" s="164"/>
      <c r="F65" s="164"/>
      <c r="G65" s="164"/>
      <c r="H65" s="164"/>
      <c r="I65" s="164"/>
      <c r="J65" s="164"/>
      <c r="K65" s="164"/>
      <c r="L65" s="164"/>
      <c r="M65" s="164"/>
      <c r="N65" s="164"/>
      <c r="O65" s="164"/>
    </row>
    <row r="66" spans="1:15" x14ac:dyDescent="0.35">
      <c r="A66" s="164"/>
      <c r="B66" s="164"/>
      <c r="C66" s="164"/>
      <c r="D66" s="164"/>
      <c r="E66" s="164"/>
      <c r="F66" s="164"/>
      <c r="G66" s="164"/>
      <c r="H66" s="164"/>
      <c r="I66" s="164"/>
      <c r="J66" s="164"/>
      <c r="K66" s="164"/>
      <c r="L66" s="164"/>
      <c r="M66" s="164"/>
      <c r="N66" s="164"/>
      <c r="O66" s="164"/>
    </row>
    <row r="67" spans="1:15" x14ac:dyDescent="0.35">
      <c r="A67" s="164"/>
      <c r="B67" s="164"/>
      <c r="C67" s="164"/>
      <c r="D67" s="164"/>
      <c r="E67" s="164"/>
      <c r="F67" s="164"/>
      <c r="G67" s="164"/>
      <c r="H67" s="164"/>
      <c r="I67" s="164"/>
      <c r="J67" s="164"/>
      <c r="K67" s="164"/>
      <c r="L67" s="164"/>
      <c r="M67" s="164"/>
      <c r="N67" s="164"/>
      <c r="O67" s="164"/>
    </row>
    <row r="68" spans="1:15" x14ac:dyDescent="0.35">
      <c r="A68" s="164"/>
      <c r="B68" s="164"/>
      <c r="C68" s="164"/>
      <c r="D68" s="164"/>
      <c r="E68" s="164"/>
      <c r="F68" s="164"/>
      <c r="G68" s="164"/>
      <c r="H68" s="164"/>
      <c r="I68" s="164"/>
      <c r="J68" s="164"/>
      <c r="K68" s="164"/>
      <c r="L68" s="164"/>
      <c r="M68" s="164"/>
      <c r="N68" s="164"/>
      <c r="O68" s="164"/>
    </row>
    <row r="69" spans="1:15" x14ac:dyDescent="0.35">
      <c r="A69" s="164"/>
      <c r="B69" s="164"/>
      <c r="C69" s="164"/>
      <c r="D69" s="164"/>
      <c r="E69" s="164"/>
      <c r="F69" s="164"/>
      <c r="G69" s="164"/>
      <c r="H69" s="164"/>
      <c r="I69" s="164"/>
      <c r="J69" s="164"/>
      <c r="K69" s="164"/>
      <c r="L69" s="164"/>
      <c r="M69" s="164"/>
      <c r="N69" s="164"/>
      <c r="O69" s="164"/>
    </row>
    <row r="70" spans="1:15" x14ac:dyDescent="0.35">
      <c r="A70" s="164"/>
      <c r="B70" s="164"/>
      <c r="C70" s="164"/>
      <c r="D70" s="164"/>
      <c r="E70" s="164"/>
      <c r="F70" s="164"/>
      <c r="G70" s="164"/>
      <c r="H70" s="164"/>
      <c r="I70" s="164"/>
      <c r="J70" s="164"/>
      <c r="K70" s="164"/>
      <c r="L70" s="164"/>
      <c r="M70" s="164"/>
      <c r="N70" s="164"/>
      <c r="O70" s="164"/>
    </row>
    <row r="71" spans="1:15" x14ac:dyDescent="0.35">
      <c r="A71" s="164"/>
      <c r="B71" s="164"/>
      <c r="C71" s="164"/>
      <c r="D71" s="164"/>
      <c r="E71" s="164"/>
      <c r="F71" s="164"/>
      <c r="G71" s="164"/>
      <c r="H71" s="164"/>
      <c r="I71" s="164"/>
      <c r="J71" s="164"/>
      <c r="K71" s="164"/>
      <c r="L71" s="164"/>
      <c r="M71" s="164"/>
      <c r="N71" s="164"/>
      <c r="O71" s="164"/>
    </row>
    <row r="72" spans="1:15" x14ac:dyDescent="0.35">
      <c r="A72" s="164"/>
      <c r="B72" s="164"/>
      <c r="C72" s="164"/>
      <c r="D72" s="164"/>
      <c r="E72" s="164"/>
      <c r="F72" s="164"/>
      <c r="G72" s="164"/>
      <c r="H72" s="164"/>
      <c r="I72" s="164"/>
      <c r="J72" s="164"/>
      <c r="K72" s="164"/>
      <c r="L72" s="164"/>
      <c r="M72" s="164"/>
      <c r="N72" s="164"/>
      <c r="O72" s="164"/>
    </row>
    <row r="73" spans="1:15" x14ac:dyDescent="0.35">
      <c r="A73" s="164"/>
      <c r="B73" s="164"/>
      <c r="C73" s="164"/>
      <c r="D73" s="164"/>
      <c r="E73" s="164"/>
      <c r="F73" s="164"/>
      <c r="G73" s="164"/>
      <c r="H73" s="164"/>
      <c r="I73" s="164"/>
      <c r="J73" s="164"/>
      <c r="K73" s="164"/>
      <c r="L73" s="164"/>
      <c r="M73" s="164"/>
      <c r="N73" s="164"/>
      <c r="O73" s="164"/>
    </row>
    <row r="74" spans="1:15" x14ac:dyDescent="0.35">
      <c r="A74" s="164"/>
      <c r="B74" s="164"/>
      <c r="C74" s="164"/>
      <c r="D74" s="164"/>
      <c r="E74" s="164"/>
      <c r="F74" s="164"/>
      <c r="G74" s="164"/>
      <c r="H74" s="164"/>
      <c r="I74" s="164"/>
      <c r="J74" s="164"/>
      <c r="K74" s="164"/>
      <c r="L74" s="164"/>
      <c r="M74" s="164"/>
      <c r="N74" s="164"/>
      <c r="O74" s="164"/>
    </row>
    <row r="75" spans="1:15" x14ac:dyDescent="0.35">
      <c r="A75" s="164"/>
      <c r="B75" s="164"/>
      <c r="C75" s="164"/>
      <c r="D75" s="164"/>
      <c r="E75" s="164"/>
      <c r="F75" s="164"/>
      <c r="G75" s="164"/>
      <c r="H75" s="164"/>
      <c r="I75" s="164"/>
      <c r="J75" s="164"/>
      <c r="K75" s="164"/>
      <c r="L75" s="164"/>
      <c r="M75" s="164"/>
      <c r="N75" s="164"/>
      <c r="O75" s="164"/>
    </row>
    <row r="76" spans="1:15" x14ac:dyDescent="0.35">
      <c r="A76" s="164"/>
      <c r="B76" s="164"/>
      <c r="C76" s="164"/>
      <c r="D76" s="164"/>
      <c r="E76" s="164"/>
      <c r="F76" s="164"/>
      <c r="G76" s="164"/>
      <c r="H76" s="164"/>
      <c r="I76" s="164"/>
      <c r="J76" s="164"/>
      <c r="K76" s="164"/>
      <c r="L76" s="164"/>
      <c r="M76" s="164"/>
      <c r="N76" s="164"/>
      <c r="O76" s="164"/>
    </row>
    <row r="77" spans="1:15" x14ac:dyDescent="0.35">
      <c r="A77" s="164"/>
      <c r="B77" s="164"/>
      <c r="C77" s="164"/>
      <c r="D77" s="164"/>
      <c r="E77" s="164"/>
      <c r="F77" s="164"/>
      <c r="G77" s="164"/>
      <c r="H77" s="164"/>
      <c r="I77" s="164"/>
      <c r="J77" s="164"/>
      <c r="K77" s="164"/>
      <c r="L77" s="164"/>
      <c r="M77" s="164"/>
      <c r="N77" s="164"/>
      <c r="O77" s="164"/>
    </row>
    <row r="78" spans="1:15" x14ac:dyDescent="0.35">
      <c r="A78" s="164"/>
      <c r="B78" s="164"/>
      <c r="C78" s="164"/>
      <c r="D78" s="164"/>
      <c r="E78" s="164"/>
      <c r="F78" s="164"/>
      <c r="G78" s="164"/>
      <c r="H78" s="164"/>
      <c r="I78" s="164"/>
      <c r="J78" s="164"/>
      <c r="K78" s="164"/>
      <c r="L78" s="164"/>
      <c r="M78" s="164"/>
      <c r="N78" s="164"/>
      <c r="O78" s="164"/>
    </row>
    <row r="79" spans="1:15" x14ac:dyDescent="0.35">
      <c r="A79" s="164"/>
      <c r="B79" s="164"/>
      <c r="C79" s="164"/>
      <c r="D79" s="164"/>
      <c r="E79" s="164"/>
      <c r="F79" s="164"/>
      <c r="G79" s="164"/>
      <c r="H79" s="164"/>
      <c r="I79" s="164"/>
      <c r="J79" s="164"/>
      <c r="K79" s="164"/>
      <c r="L79" s="164"/>
      <c r="M79" s="164"/>
      <c r="N79" s="164"/>
      <c r="O79" s="164"/>
    </row>
    <row r="80" spans="1:15" x14ac:dyDescent="0.35">
      <c r="A80" s="164"/>
      <c r="B80" s="164"/>
      <c r="C80" s="164"/>
      <c r="D80" s="164"/>
      <c r="E80" s="164"/>
      <c r="F80" s="164"/>
      <c r="G80" s="164"/>
      <c r="H80" s="164"/>
      <c r="I80" s="164"/>
      <c r="J80" s="164"/>
      <c r="K80" s="164"/>
      <c r="L80" s="164"/>
      <c r="M80" s="164"/>
      <c r="N80" s="164"/>
      <c r="O80" s="164"/>
    </row>
    <row r="81" spans="1:15" x14ac:dyDescent="0.35">
      <c r="A81" s="164"/>
      <c r="B81" s="164"/>
      <c r="C81" s="164"/>
      <c r="D81" s="164"/>
      <c r="E81" s="164"/>
      <c r="F81" s="164"/>
      <c r="G81" s="164"/>
      <c r="H81" s="164"/>
      <c r="I81" s="164"/>
      <c r="J81" s="164"/>
      <c r="K81" s="164"/>
      <c r="L81" s="164"/>
      <c r="M81" s="164"/>
      <c r="N81" s="164"/>
      <c r="O81" s="164"/>
    </row>
    <row r="82" spans="1:15" x14ac:dyDescent="0.35">
      <c r="A82" s="164"/>
      <c r="B82" s="164"/>
      <c r="C82" s="164"/>
      <c r="D82" s="164"/>
      <c r="E82" s="164"/>
      <c r="F82" s="164"/>
      <c r="G82" s="164"/>
      <c r="H82" s="164"/>
      <c r="I82" s="164"/>
      <c r="J82" s="164"/>
      <c r="K82" s="164"/>
      <c r="L82" s="164"/>
      <c r="M82" s="164"/>
      <c r="N82" s="164"/>
      <c r="O82" s="164"/>
    </row>
    <row r="83" spans="1:15" x14ac:dyDescent="0.35">
      <c r="A83" s="164"/>
      <c r="B83" s="164"/>
      <c r="C83" s="164"/>
      <c r="D83" s="164"/>
      <c r="E83" s="164"/>
      <c r="F83" s="164"/>
      <c r="G83" s="164"/>
      <c r="H83" s="164"/>
      <c r="I83" s="164"/>
      <c r="J83" s="164"/>
      <c r="K83" s="164"/>
      <c r="L83" s="164"/>
      <c r="M83" s="164"/>
      <c r="N83" s="164"/>
      <c r="O83" s="164"/>
    </row>
    <row r="84" spans="1:15" x14ac:dyDescent="0.35">
      <c r="A84" s="164"/>
      <c r="B84" s="164"/>
      <c r="C84" s="164"/>
      <c r="D84" s="164"/>
      <c r="E84" s="164"/>
      <c r="F84" s="164"/>
      <c r="G84" s="164"/>
      <c r="H84" s="164"/>
      <c r="I84" s="164"/>
      <c r="J84" s="164"/>
      <c r="K84" s="164"/>
      <c r="L84" s="164"/>
      <c r="M84" s="164"/>
      <c r="N84" s="164"/>
      <c r="O84" s="164"/>
    </row>
    <row r="85" spans="1:15" x14ac:dyDescent="0.35">
      <c r="A85" s="164"/>
      <c r="B85" s="164"/>
      <c r="C85" s="164"/>
      <c r="D85" s="164"/>
      <c r="E85" s="164"/>
      <c r="F85" s="164"/>
      <c r="G85" s="164"/>
      <c r="H85" s="164"/>
      <c r="I85" s="164"/>
      <c r="J85" s="164"/>
      <c r="K85" s="164"/>
      <c r="L85" s="164"/>
      <c r="M85" s="164"/>
      <c r="N85" s="164"/>
      <c r="O85" s="164"/>
    </row>
    <row r="86" spans="1:15" x14ac:dyDescent="0.35">
      <c r="A86" s="164"/>
      <c r="B86" s="164"/>
      <c r="C86" s="164"/>
      <c r="D86" s="164"/>
      <c r="E86" s="164"/>
      <c r="F86" s="164"/>
      <c r="G86" s="164"/>
      <c r="H86" s="164"/>
      <c r="I86" s="164"/>
      <c r="J86" s="164"/>
      <c r="K86" s="164"/>
      <c r="L86" s="164"/>
      <c r="M86" s="164"/>
      <c r="N86" s="164"/>
      <c r="O86" s="164"/>
    </row>
    <row r="87" spans="1:15" x14ac:dyDescent="0.35">
      <c r="A87" s="164"/>
      <c r="B87" s="164"/>
      <c r="C87" s="164"/>
      <c r="D87" s="164"/>
      <c r="E87" s="164"/>
      <c r="F87" s="164"/>
      <c r="G87" s="164"/>
      <c r="H87" s="164"/>
      <c r="I87" s="164"/>
      <c r="J87" s="164"/>
      <c r="K87" s="164"/>
      <c r="L87" s="164"/>
      <c r="M87" s="164"/>
      <c r="N87" s="164"/>
      <c r="O87" s="164"/>
    </row>
    <row r="88" spans="1:15" x14ac:dyDescent="0.35">
      <c r="A88" s="164"/>
      <c r="B88" s="164"/>
      <c r="C88" s="164"/>
      <c r="D88" s="164"/>
      <c r="E88" s="164"/>
      <c r="F88" s="164"/>
      <c r="G88" s="164"/>
      <c r="H88" s="164"/>
      <c r="I88" s="164"/>
      <c r="J88" s="164"/>
      <c r="K88" s="164"/>
      <c r="L88" s="164"/>
      <c r="M88" s="164"/>
      <c r="N88" s="164"/>
      <c r="O88" s="164"/>
    </row>
    <row r="89" spans="1:15" x14ac:dyDescent="0.35">
      <c r="A89" s="164"/>
      <c r="B89" s="164"/>
      <c r="C89" s="164"/>
      <c r="D89" s="164"/>
      <c r="E89" s="164"/>
      <c r="F89" s="164"/>
      <c r="G89" s="164"/>
      <c r="H89" s="164"/>
      <c r="I89" s="164"/>
      <c r="J89" s="164"/>
      <c r="K89" s="164"/>
      <c r="L89" s="164"/>
      <c r="M89" s="164"/>
      <c r="N89" s="164"/>
      <c r="O89" s="164"/>
    </row>
    <row r="90" spans="1:15" x14ac:dyDescent="0.35">
      <c r="A90" s="164"/>
      <c r="B90" s="164"/>
      <c r="C90" s="164"/>
      <c r="D90" s="164"/>
      <c r="E90" s="164"/>
      <c r="F90" s="164"/>
      <c r="G90" s="164"/>
      <c r="H90" s="164"/>
      <c r="I90" s="164"/>
      <c r="J90" s="164"/>
      <c r="K90" s="164"/>
      <c r="L90" s="164"/>
      <c r="M90" s="164"/>
      <c r="N90" s="164"/>
      <c r="O90" s="164"/>
    </row>
    <row r="91" spans="1:15" x14ac:dyDescent="0.35">
      <c r="A91" s="164"/>
      <c r="B91" s="164"/>
      <c r="C91" s="164"/>
      <c r="D91" s="164"/>
      <c r="E91" s="164"/>
      <c r="F91" s="164"/>
      <c r="G91" s="164"/>
      <c r="H91" s="164"/>
      <c r="I91" s="164"/>
      <c r="J91" s="164"/>
      <c r="K91" s="164"/>
      <c r="L91" s="164"/>
      <c r="M91" s="164"/>
      <c r="N91" s="164"/>
      <c r="O91" s="164"/>
    </row>
    <row r="92" spans="1:15" x14ac:dyDescent="0.35">
      <c r="A92" s="164"/>
      <c r="B92" s="164"/>
      <c r="C92" s="164"/>
      <c r="D92" s="164"/>
      <c r="E92" s="164"/>
      <c r="F92" s="164"/>
      <c r="G92" s="164"/>
      <c r="H92" s="164"/>
      <c r="I92" s="164"/>
      <c r="J92" s="164"/>
      <c r="K92" s="164"/>
      <c r="L92" s="164"/>
      <c r="M92" s="164"/>
      <c r="N92" s="164"/>
      <c r="O92" s="164"/>
    </row>
    <row r="93" spans="1:15" x14ac:dyDescent="0.35">
      <c r="A93" s="164"/>
      <c r="B93" s="164"/>
      <c r="C93" s="164"/>
      <c r="D93" s="164"/>
      <c r="E93" s="164"/>
      <c r="F93" s="164"/>
      <c r="G93" s="164"/>
      <c r="H93" s="164"/>
      <c r="I93" s="164"/>
      <c r="J93" s="164"/>
      <c r="K93" s="164"/>
      <c r="L93" s="164"/>
      <c r="M93" s="164"/>
      <c r="N93" s="164"/>
      <c r="O93" s="164"/>
    </row>
    <row r="94" spans="1:15" x14ac:dyDescent="0.35">
      <c r="A94" s="164"/>
      <c r="B94" s="164"/>
      <c r="C94" s="164"/>
      <c r="D94" s="164"/>
      <c r="E94" s="164"/>
      <c r="F94" s="164"/>
      <c r="G94" s="164"/>
      <c r="H94" s="164"/>
      <c r="I94" s="164"/>
      <c r="J94" s="164"/>
      <c r="K94" s="164"/>
      <c r="L94" s="164"/>
      <c r="M94" s="164"/>
      <c r="N94" s="164"/>
      <c r="O94" s="164"/>
    </row>
    <row r="95" spans="1:15" x14ac:dyDescent="0.35">
      <c r="A95" s="164"/>
      <c r="B95" s="164"/>
      <c r="C95" s="164"/>
      <c r="D95" s="164"/>
      <c r="E95" s="164"/>
      <c r="F95" s="164"/>
      <c r="G95" s="164"/>
      <c r="H95" s="164"/>
      <c r="I95" s="164"/>
      <c r="J95" s="164"/>
      <c r="K95" s="164"/>
      <c r="L95" s="164"/>
      <c r="M95" s="164"/>
      <c r="N95" s="164"/>
      <c r="O95" s="164"/>
    </row>
    <row r="96" spans="1:15" x14ac:dyDescent="0.35">
      <c r="A96" s="164"/>
      <c r="B96" s="164"/>
      <c r="C96" s="164"/>
      <c r="D96" s="164"/>
      <c r="E96" s="164"/>
      <c r="F96" s="164"/>
      <c r="G96" s="164"/>
      <c r="H96" s="164"/>
      <c r="I96" s="164"/>
      <c r="J96" s="164"/>
      <c r="K96" s="164"/>
      <c r="L96" s="164"/>
      <c r="M96" s="164"/>
      <c r="N96" s="164"/>
      <c r="O96" s="164"/>
    </row>
    <row r="97" spans="1:15" x14ac:dyDescent="0.35">
      <c r="A97" s="164"/>
      <c r="B97" s="164"/>
      <c r="C97" s="164"/>
      <c r="D97" s="164"/>
      <c r="E97" s="164"/>
      <c r="F97" s="164"/>
      <c r="G97" s="164"/>
      <c r="H97" s="164"/>
      <c r="I97" s="164"/>
      <c r="J97" s="164"/>
      <c r="K97" s="164"/>
      <c r="L97" s="164"/>
      <c r="M97" s="164"/>
      <c r="N97" s="164"/>
      <c r="O97" s="164"/>
    </row>
    <row r="98" spans="1:15" x14ac:dyDescent="0.35">
      <c r="A98" s="164"/>
      <c r="B98" s="164"/>
      <c r="C98" s="164"/>
      <c r="D98" s="164"/>
      <c r="E98" s="164"/>
      <c r="F98" s="164"/>
      <c r="G98" s="164"/>
      <c r="H98" s="164"/>
      <c r="I98" s="164"/>
      <c r="J98" s="164"/>
      <c r="K98" s="164"/>
      <c r="L98" s="164"/>
      <c r="M98" s="164"/>
      <c r="N98" s="164"/>
      <c r="O98" s="164"/>
    </row>
    <row r="99" spans="1:15" x14ac:dyDescent="0.35">
      <c r="A99" s="164"/>
      <c r="B99" s="164"/>
      <c r="C99" s="164"/>
      <c r="D99" s="164"/>
      <c r="E99" s="164"/>
      <c r="F99" s="164"/>
      <c r="G99" s="164"/>
      <c r="H99" s="164"/>
      <c r="I99" s="164"/>
      <c r="J99" s="164"/>
      <c r="K99" s="164"/>
      <c r="L99" s="164"/>
      <c r="M99" s="164"/>
      <c r="N99" s="164"/>
      <c r="O99" s="164"/>
    </row>
    <row r="100" spans="1:15" x14ac:dyDescent="0.35">
      <c r="A100" s="164"/>
      <c r="B100" s="164"/>
      <c r="C100" s="164"/>
      <c r="D100" s="164"/>
      <c r="E100" s="164"/>
      <c r="F100" s="164"/>
      <c r="G100" s="164"/>
      <c r="H100" s="164"/>
      <c r="I100" s="164"/>
      <c r="J100" s="164"/>
      <c r="K100" s="164"/>
      <c r="L100" s="164"/>
      <c r="M100" s="164"/>
      <c r="N100" s="164"/>
      <c r="O100" s="164"/>
    </row>
    <row r="101" spans="1:15" x14ac:dyDescent="0.35">
      <c r="A101" s="164"/>
      <c r="B101" s="164"/>
      <c r="C101" s="164"/>
      <c r="D101" s="164"/>
      <c r="E101" s="164"/>
      <c r="F101" s="164"/>
      <c r="G101" s="164"/>
      <c r="H101" s="164"/>
      <c r="I101" s="164"/>
      <c r="J101" s="164"/>
      <c r="K101" s="164"/>
      <c r="L101" s="164"/>
      <c r="M101" s="164"/>
      <c r="N101" s="164"/>
      <c r="O101" s="164"/>
    </row>
    <row r="102" spans="1:15" x14ac:dyDescent="0.35">
      <c r="A102" s="164"/>
      <c r="B102" s="164"/>
      <c r="C102" s="164"/>
      <c r="D102" s="164"/>
      <c r="E102" s="164"/>
      <c r="F102" s="164"/>
      <c r="G102" s="164"/>
      <c r="H102" s="164"/>
      <c r="I102" s="164"/>
      <c r="J102" s="164"/>
      <c r="K102" s="164"/>
      <c r="L102" s="164"/>
      <c r="M102" s="164"/>
      <c r="N102" s="164"/>
      <c r="O102" s="164"/>
    </row>
    <row r="103" spans="1:15" x14ac:dyDescent="0.35">
      <c r="A103" s="164"/>
      <c r="B103" s="164"/>
      <c r="C103" s="164"/>
      <c r="D103" s="164"/>
      <c r="E103" s="164"/>
      <c r="F103" s="164"/>
      <c r="G103" s="164"/>
      <c r="H103" s="164"/>
      <c r="I103" s="164"/>
      <c r="J103" s="164"/>
      <c r="K103" s="164"/>
      <c r="L103" s="164"/>
      <c r="M103" s="164"/>
      <c r="N103" s="164"/>
      <c r="O103" s="164"/>
    </row>
    <row r="104" spans="1:15" x14ac:dyDescent="0.35">
      <c r="A104" s="164"/>
      <c r="B104" s="164"/>
      <c r="C104" s="164"/>
      <c r="D104" s="164"/>
      <c r="E104" s="164"/>
      <c r="F104" s="164"/>
      <c r="G104" s="164"/>
      <c r="H104" s="164"/>
      <c r="I104" s="164"/>
      <c r="J104" s="164"/>
      <c r="K104" s="164"/>
      <c r="L104" s="164"/>
      <c r="M104" s="164"/>
      <c r="N104" s="164"/>
      <c r="O104" s="164"/>
    </row>
    <row r="105" spans="1:15" x14ac:dyDescent="0.35">
      <c r="A105" s="164"/>
      <c r="B105" s="164"/>
      <c r="C105" s="164"/>
      <c r="D105" s="164"/>
      <c r="E105" s="164"/>
      <c r="F105" s="164"/>
      <c r="G105" s="164"/>
      <c r="H105" s="164"/>
      <c r="I105" s="164"/>
      <c r="J105" s="164"/>
      <c r="K105" s="164"/>
      <c r="L105" s="164"/>
      <c r="M105" s="164"/>
      <c r="N105" s="164"/>
      <c r="O105" s="164"/>
    </row>
    <row r="106" spans="1:15" x14ac:dyDescent="0.35">
      <c r="A106" s="164"/>
      <c r="B106" s="164"/>
      <c r="C106" s="164"/>
      <c r="D106" s="164"/>
      <c r="E106" s="164"/>
      <c r="F106" s="164"/>
      <c r="G106" s="164"/>
      <c r="H106" s="164"/>
      <c r="I106" s="164"/>
      <c r="J106" s="164"/>
      <c r="K106" s="164"/>
      <c r="L106" s="164"/>
      <c r="M106" s="164"/>
      <c r="N106" s="164"/>
      <c r="O106" s="164"/>
    </row>
    <row r="107" spans="1:15" x14ac:dyDescent="0.35">
      <c r="A107" s="164"/>
      <c r="B107" s="164"/>
      <c r="C107" s="164"/>
      <c r="D107" s="164"/>
      <c r="E107" s="164"/>
      <c r="F107" s="164"/>
      <c r="G107" s="164"/>
      <c r="H107" s="164"/>
      <c r="I107" s="164"/>
      <c r="J107" s="164"/>
      <c r="K107" s="164"/>
      <c r="L107" s="164"/>
      <c r="M107" s="164"/>
      <c r="N107" s="164"/>
      <c r="O107" s="164"/>
    </row>
    <row r="108" spans="1:15" x14ac:dyDescent="0.35">
      <c r="A108" s="164"/>
      <c r="B108" s="164"/>
      <c r="C108" s="164"/>
      <c r="D108" s="164"/>
      <c r="E108" s="164"/>
      <c r="F108" s="164"/>
      <c r="G108" s="164"/>
      <c r="H108" s="164"/>
      <c r="I108" s="164"/>
      <c r="J108" s="164"/>
      <c r="K108" s="164"/>
      <c r="L108" s="164"/>
      <c r="M108" s="164"/>
      <c r="N108" s="164"/>
      <c r="O108" s="164"/>
    </row>
    <row r="109" spans="1:15" x14ac:dyDescent="0.35">
      <c r="A109" s="164"/>
      <c r="B109" s="164"/>
      <c r="C109" s="164"/>
      <c r="D109" s="164"/>
      <c r="E109" s="164"/>
      <c r="F109" s="164"/>
      <c r="G109" s="164"/>
      <c r="H109" s="164"/>
      <c r="I109" s="164"/>
      <c r="J109" s="164"/>
      <c r="K109" s="164"/>
      <c r="L109" s="164"/>
      <c r="M109" s="164"/>
      <c r="N109" s="164"/>
      <c r="O109" s="164"/>
    </row>
    <row r="110" spans="1:15" x14ac:dyDescent="0.35">
      <c r="A110" s="164"/>
      <c r="B110" s="164"/>
      <c r="C110" s="164"/>
      <c r="D110" s="164"/>
      <c r="E110" s="164"/>
      <c r="F110" s="164"/>
      <c r="G110" s="164"/>
      <c r="H110" s="164"/>
      <c r="I110" s="164"/>
      <c r="J110" s="164"/>
      <c r="K110" s="164"/>
      <c r="L110" s="164"/>
      <c r="M110" s="164"/>
      <c r="N110" s="164"/>
      <c r="O110" s="164"/>
    </row>
    <row r="111" spans="1:15" x14ac:dyDescent="0.35">
      <c r="A111" s="164"/>
      <c r="B111" s="164"/>
      <c r="C111" s="164"/>
      <c r="D111" s="164"/>
      <c r="E111" s="164"/>
      <c r="F111" s="164"/>
      <c r="G111" s="164"/>
      <c r="H111" s="164"/>
      <c r="I111" s="164"/>
      <c r="J111" s="164"/>
      <c r="K111" s="164"/>
      <c r="L111" s="164"/>
      <c r="M111" s="164"/>
      <c r="N111" s="164"/>
      <c r="O111" s="164"/>
    </row>
    <row r="112" spans="1:15" x14ac:dyDescent="0.35">
      <c r="A112" s="164"/>
      <c r="B112" s="164"/>
      <c r="C112" s="164"/>
      <c r="D112" s="164"/>
      <c r="E112" s="164"/>
      <c r="F112" s="164"/>
      <c r="G112" s="164"/>
      <c r="H112" s="164"/>
      <c r="I112" s="164"/>
      <c r="J112" s="164"/>
      <c r="K112" s="164"/>
      <c r="L112" s="164"/>
      <c r="M112" s="164"/>
      <c r="N112" s="164"/>
      <c r="O112" s="164"/>
    </row>
    <row r="113" spans="1:15" x14ac:dyDescent="0.35">
      <c r="A113" s="164"/>
      <c r="B113" s="164"/>
      <c r="C113" s="164"/>
      <c r="D113" s="164"/>
      <c r="E113" s="164"/>
      <c r="F113" s="164"/>
      <c r="G113" s="164"/>
      <c r="H113" s="164"/>
      <c r="I113" s="164"/>
      <c r="J113" s="164"/>
      <c r="K113" s="164"/>
      <c r="L113" s="164"/>
      <c r="M113" s="164"/>
      <c r="N113" s="164"/>
      <c r="O113" s="164"/>
    </row>
    <row r="114" spans="1:15" x14ac:dyDescent="0.35">
      <c r="A114" s="164"/>
      <c r="B114" s="164"/>
      <c r="C114" s="164"/>
      <c r="D114" s="164"/>
      <c r="E114" s="164"/>
      <c r="F114" s="164"/>
      <c r="G114" s="164"/>
      <c r="H114" s="164"/>
      <c r="I114" s="164"/>
      <c r="J114" s="164"/>
      <c r="K114" s="164"/>
      <c r="L114" s="164"/>
      <c r="M114" s="164"/>
      <c r="N114" s="164"/>
      <c r="O114" s="164"/>
    </row>
    <row r="115" spans="1:15" x14ac:dyDescent="0.35">
      <c r="A115" s="164"/>
      <c r="B115" s="164"/>
      <c r="C115" s="164"/>
      <c r="D115" s="164"/>
      <c r="E115" s="164"/>
      <c r="F115" s="164"/>
      <c r="G115" s="164"/>
      <c r="H115" s="164"/>
      <c r="I115" s="164"/>
      <c r="J115" s="164"/>
      <c r="K115" s="164"/>
      <c r="L115" s="164"/>
      <c r="M115" s="164"/>
      <c r="N115" s="164"/>
      <c r="O115" s="164"/>
    </row>
    <row r="116" spans="1:15" x14ac:dyDescent="0.35">
      <c r="A116" s="164"/>
      <c r="B116" s="164"/>
      <c r="C116" s="164"/>
      <c r="D116" s="164"/>
      <c r="E116" s="164"/>
      <c r="F116" s="164"/>
      <c r="G116" s="164"/>
      <c r="H116" s="164"/>
      <c r="I116" s="164"/>
      <c r="J116" s="164"/>
      <c r="K116" s="164"/>
      <c r="L116" s="164"/>
      <c r="M116" s="164"/>
      <c r="N116" s="164"/>
      <c r="O116" s="164"/>
    </row>
    <row r="117" spans="1:15" x14ac:dyDescent="0.35">
      <c r="A117" s="164"/>
      <c r="B117" s="164"/>
      <c r="C117" s="164"/>
      <c r="D117" s="164"/>
      <c r="E117" s="164"/>
      <c r="F117" s="164"/>
      <c r="G117" s="164"/>
      <c r="H117" s="164"/>
      <c r="I117" s="164"/>
      <c r="J117" s="164"/>
      <c r="K117" s="164"/>
      <c r="L117" s="164"/>
      <c r="M117" s="164"/>
      <c r="N117" s="164"/>
      <c r="O117" s="164"/>
    </row>
    <row r="118" spans="1:15" x14ac:dyDescent="0.35">
      <c r="A118" s="164"/>
      <c r="B118" s="164"/>
      <c r="C118" s="164"/>
      <c r="D118" s="164"/>
      <c r="E118" s="164"/>
      <c r="F118" s="164"/>
      <c r="G118" s="164"/>
      <c r="H118" s="164"/>
      <c r="I118" s="164"/>
      <c r="J118" s="164"/>
      <c r="K118" s="164"/>
      <c r="L118" s="164"/>
      <c r="M118" s="164"/>
      <c r="N118" s="164"/>
      <c r="O118" s="164"/>
    </row>
    <row r="119" spans="1:15" x14ac:dyDescent="0.35">
      <c r="A119" s="164"/>
      <c r="B119" s="164"/>
      <c r="C119" s="164"/>
      <c r="D119" s="164"/>
      <c r="E119" s="164"/>
      <c r="F119" s="164"/>
      <c r="G119" s="164"/>
      <c r="H119" s="164"/>
      <c r="I119" s="164"/>
      <c r="J119" s="164"/>
      <c r="K119" s="164"/>
      <c r="L119" s="164"/>
      <c r="M119" s="164"/>
      <c r="N119" s="164"/>
      <c r="O119" s="164"/>
    </row>
    <row r="120" spans="1:15" x14ac:dyDescent="0.35">
      <c r="A120" s="164"/>
      <c r="B120" s="164"/>
      <c r="C120" s="164"/>
      <c r="D120" s="164"/>
      <c r="E120" s="164"/>
      <c r="F120" s="164"/>
      <c r="G120" s="164"/>
      <c r="H120" s="164"/>
      <c r="I120" s="164"/>
      <c r="J120" s="164"/>
      <c r="K120" s="164"/>
      <c r="L120" s="164"/>
      <c r="M120" s="164"/>
      <c r="N120" s="164"/>
      <c r="O120" s="164"/>
    </row>
    <row r="121" spans="1:15" x14ac:dyDescent="0.35">
      <c r="A121" s="164"/>
      <c r="B121" s="164"/>
      <c r="C121" s="164"/>
      <c r="D121" s="164"/>
      <c r="E121" s="164"/>
      <c r="F121" s="164"/>
      <c r="G121" s="164"/>
      <c r="H121" s="164"/>
      <c r="I121" s="164"/>
      <c r="J121" s="164"/>
      <c r="K121" s="164"/>
      <c r="L121" s="164"/>
      <c r="M121" s="164"/>
      <c r="N121" s="164"/>
      <c r="O121" s="164"/>
    </row>
    <row r="122" spans="1:15" x14ac:dyDescent="0.35">
      <c r="A122" s="164"/>
      <c r="B122" s="164"/>
      <c r="C122" s="164"/>
      <c r="D122" s="164"/>
      <c r="E122" s="164"/>
      <c r="F122" s="164"/>
      <c r="G122" s="164"/>
      <c r="H122" s="164"/>
      <c r="I122" s="164"/>
      <c r="J122" s="164"/>
      <c r="K122" s="164"/>
      <c r="L122" s="164"/>
      <c r="M122" s="164"/>
      <c r="N122" s="164"/>
      <c r="O122" s="164"/>
    </row>
    <row r="123" spans="1:15" x14ac:dyDescent="0.35">
      <c r="A123" s="164"/>
      <c r="B123" s="164"/>
      <c r="C123" s="164"/>
      <c r="D123" s="164"/>
      <c r="E123" s="164"/>
      <c r="F123" s="164"/>
      <c r="G123" s="164"/>
      <c r="H123" s="164"/>
      <c r="I123" s="164"/>
      <c r="J123" s="164"/>
      <c r="K123" s="164"/>
      <c r="L123" s="164"/>
      <c r="M123" s="164"/>
      <c r="N123" s="164"/>
      <c r="O123" s="164"/>
    </row>
    <row r="124" spans="1:15" x14ac:dyDescent="0.35">
      <c r="A124" s="164"/>
      <c r="B124" s="164"/>
      <c r="C124" s="164"/>
      <c r="D124" s="164"/>
      <c r="E124" s="164"/>
      <c r="F124" s="164"/>
      <c r="G124" s="164"/>
      <c r="H124" s="164"/>
      <c r="I124" s="164"/>
      <c r="J124" s="164"/>
      <c r="K124" s="164"/>
      <c r="L124" s="164"/>
      <c r="M124" s="164"/>
      <c r="N124" s="164"/>
      <c r="O124" s="164"/>
    </row>
    <row r="125" spans="1:15" x14ac:dyDescent="0.35">
      <c r="A125" s="164"/>
      <c r="B125" s="164"/>
      <c r="C125" s="164"/>
      <c r="D125" s="164"/>
      <c r="E125" s="164"/>
      <c r="F125" s="164"/>
      <c r="G125" s="164"/>
      <c r="H125" s="164"/>
      <c r="I125" s="164"/>
      <c r="J125" s="164"/>
      <c r="K125" s="164"/>
      <c r="L125" s="164"/>
      <c r="M125" s="164"/>
      <c r="N125" s="164"/>
      <c r="O125" s="164"/>
    </row>
    <row r="126" spans="1:15" x14ac:dyDescent="0.35">
      <c r="A126" s="164"/>
      <c r="B126" s="164"/>
      <c r="C126" s="164"/>
      <c r="D126" s="164"/>
      <c r="E126" s="164"/>
      <c r="F126" s="164"/>
      <c r="G126" s="164"/>
      <c r="H126" s="164"/>
      <c r="I126" s="164"/>
      <c r="J126" s="164"/>
      <c r="K126" s="164"/>
      <c r="L126" s="164"/>
      <c r="M126" s="164"/>
      <c r="N126" s="164"/>
      <c r="O126" s="164"/>
    </row>
    <row r="127" spans="1:15" x14ac:dyDescent="0.35">
      <c r="A127" s="164"/>
      <c r="B127" s="164"/>
      <c r="C127" s="164"/>
      <c r="D127" s="164"/>
      <c r="E127" s="164"/>
      <c r="F127" s="164"/>
      <c r="G127" s="164"/>
      <c r="H127" s="164"/>
      <c r="I127" s="164"/>
      <c r="J127" s="164"/>
      <c r="K127" s="164"/>
      <c r="L127" s="164"/>
      <c r="M127" s="164"/>
      <c r="N127" s="164"/>
      <c r="O127" s="164"/>
    </row>
    <row r="128" spans="1:15" x14ac:dyDescent="0.35">
      <c r="A128" s="164"/>
      <c r="B128" s="164"/>
      <c r="C128" s="164"/>
      <c r="D128" s="164"/>
      <c r="E128" s="164"/>
      <c r="F128" s="164"/>
      <c r="G128" s="164"/>
      <c r="H128" s="164"/>
      <c r="I128" s="164"/>
      <c r="J128" s="164"/>
      <c r="K128" s="164"/>
      <c r="L128" s="164"/>
      <c r="M128" s="164"/>
      <c r="N128" s="164"/>
      <c r="O128" s="164"/>
    </row>
    <row r="129" spans="1:15" x14ac:dyDescent="0.35">
      <c r="A129" s="164"/>
      <c r="B129" s="164"/>
      <c r="C129" s="164"/>
      <c r="D129" s="164"/>
      <c r="E129" s="164"/>
      <c r="F129" s="164"/>
      <c r="G129" s="164"/>
      <c r="H129" s="164"/>
      <c r="I129" s="164"/>
      <c r="J129" s="164"/>
      <c r="K129" s="164"/>
      <c r="L129" s="164"/>
      <c r="M129" s="164"/>
      <c r="N129" s="164"/>
      <c r="O129" s="164"/>
    </row>
    <row r="130" spans="1:15" x14ac:dyDescent="0.35">
      <c r="A130" s="164"/>
      <c r="B130" s="164"/>
      <c r="C130" s="164"/>
      <c r="D130" s="164"/>
      <c r="E130" s="164"/>
      <c r="F130" s="164"/>
      <c r="G130" s="164"/>
      <c r="H130" s="164"/>
      <c r="I130" s="164"/>
      <c r="J130" s="164"/>
      <c r="K130" s="164"/>
      <c r="L130" s="164"/>
      <c r="M130" s="164"/>
      <c r="N130" s="164"/>
      <c r="O130" s="164"/>
    </row>
    <row r="131" spans="1:15" x14ac:dyDescent="0.35">
      <c r="A131" s="164"/>
      <c r="B131" s="164"/>
      <c r="C131" s="164"/>
      <c r="D131" s="164"/>
      <c r="E131" s="164"/>
      <c r="F131" s="164"/>
      <c r="G131" s="164"/>
      <c r="H131" s="164"/>
      <c r="I131" s="164"/>
      <c r="J131" s="164"/>
      <c r="K131" s="164"/>
      <c r="L131" s="164"/>
      <c r="M131" s="164"/>
      <c r="N131" s="164"/>
      <c r="O131" s="164"/>
    </row>
    <row r="132" spans="1:15" x14ac:dyDescent="0.35">
      <c r="A132" s="164"/>
      <c r="B132" s="164"/>
      <c r="C132" s="164"/>
      <c r="D132" s="164"/>
      <c r="E132" s="164"/>
      <c r="F132" s="164"/>
      <c r="G132" s="164"/>
      <c r="H132" s="164"/>
      <c r="I132" s="164"/>
      <c r="J132" s="164"/>
      <c r="K132" s="164"/>
      <c r="L132" s="164"/>
      <c r="M132" s="164"/>
      <c r="N132" s="164"/>
      <c r="O132" s="164"/>
    </row>
    <row r="133" spans="1:15" x14ac:dyDescent="0.35">
      <c r="A133" s="164"/>
      <c r="B133" s="164"/>
      <c r="C133" s="164"/>
      <c r="D133" s="164"/>
      <c r="E133" s="164"/>
      <c r="F133" s="164"/>
      <c r="G133" s="164"/>
      <c r="H133" s="164"/>
      <c r="I133" s="164"/>
      <c r="J133" s="164"/>
      <c r="K133" s="164"/>
      <c r="L133" s="164"/>
      <c r="M133" s="164"/>
      <c r="N133" s="164"/>
      <c r="O133" s="164"/>
    </row>
    <row r="134" spans="1:15" x14ac:dyDescent="0.35">
      <c r="A134" s="164"/>
      <c r="B134" s="164"/>
      <c r="C134" s="164"/>
      <c r="D134" s="164"/>
      <c r="E134" s="164"/>
      <c r="F134" s="164"/>
      <c r="G134" s="164"/>
      <c r="H134" s="164"/>
      <c r="I134" s="164"/>
      <c r="J134" s="164"/>
      <c r="K134" s="164"/>
      <c r="L134" s="164"/>
      <c r="M134" s="164"/>
      <c r="N134" s="164"/>
      <c r="O134" s="164"/>
    </row>
    <row r="135" spans="1:15" x14ac:dyDescent="0.35">
      <c r="A135" s="164"/>
      <c r="B135" s="164"/>
      <c r="C135" s="164"/>
      <c r="D135" s="164"/>
      <c r="E135" s="164"/>
      <c r="F135" s="164"/>
      <c r="G135" s="164"/>
      <c r="H135" s="164"/>
      <c r="I135" s="164"/>
      <c r="J135" s="164"/>
      <c r="K135" s="164"/>
      <c r="L135" s="164"/>
      <c r="M135" s="164"/>
      <c r="N135" s="164"/>
      <c r="O135" s="164"/>
    </row>
    <row r="136" spans="1:15" x14ac:dyDescent="0.35">
      <c r="A136" s="164"/>
      <c r="B136" s="164"/>
      <c r="C136" s="164"/>
      <c r="D136" s="164"/>
      <c r="E136" s="164"/>
      <c r="F136" s="164"/>
      <c r="G136" s="164"/>
      <c r="H136" s="164"/>
      <c r="I136" s="164"/>
      <c r="J136" s="164"/>
      <c r="K136" s="164"/>
      <c r="L136" s="164"/>
      <c r="M136" s="164"/>
      <c r="N136" s="164"/>
      <c r="O136" s="164"/>
    </row>
    <row r="137" spans="1:15" x14ac:dyDescent="0.35">
      <c r="A137" s="164"/>
      <c r="B137" s="164"/>
      <c r="C137" s="164"/>
      <c r="D137" s="164"/>
      <c r="E137" s="164"/>
      <c r="F137" s="164"/>
      <c r="G137" s="164"/>
      <c r="H137" s="164"/>
      <c r="I137" s="164"/>
      <c r="J137" s="164"/>
      <c r="K137" s="164"/>
      <c r="L137" s="164"/>
      <c r="M137" s="164"/>
      <c r="N137" s="164"/>
      <c r="O137" s="164"/>
    </row>
    <row r="138" spans="1:15" x14ac:dyDescent="0.35">
      <c r="A138" s="164"/>
      <c r="B138" s="164"/>
      <c r="C138" s="164"/>
      <c r="D138" s="164"/>
      <c r="E138" s="164"/>
      <c r="F138" s="164"/>
      <c r="G138" s="164"/>
      <c r="H138" s="164"/>
      <c r="I138" s="164"/>
      <c r="J138" s="164"/>
      <c r="K138" s="164"/>
      <c r="L138" s="164"/>
      <c r="M138" s="164"/>
      <c r="N138" s="164"/>
      <c r="O138" s="164"/>
    </row>
    <row r="139" spans="1:15" x14ac:dyDescent="0.35">
      <c r="A139" s="164"/>
      <c r="B139" s="164"/>
      <c r="C139" s="164"/>
      <c r="D139" s="164"/>
      <c r="E139" s="164"/>
      <c r="F139" s="164"/>
      <c r="G139" s="164"/>
      <c r="H139" s="164"/>
      <c r="I139" s="164"/>
      <c r="J139" s="164"/>
      <c r="K139" s="164"/>
      <c r="L139" s="164"/>
      <c r="M139" s="164"/>
      <c r="N139" s="164"/>
      <c r="O139" s="164"/>
    </row>
    <row r="140" spans="1:15" x14ac:dyDescent="0.35">
      <c r="A140" s="164"/>
      <c r="B140" s="164"/>
      <c r="C140" s="164"/>
      <c r="D140" s="164"/>
      <c r="E140" s="164"/>
      <c r="F140" s="164"/>
      <c r="G140" s="164"/>
      <c r="H140" s="164"/>
      <c r="I140" s="164"/>
      <c r="J140" s="164"/>
      <c r="K140" s="164"/>
      <c r="L140" s="164"/>
      <c r="M140" s="164"/>
      <c r="N140" s="164"/>
      <c r="O140" s="164"/>
    </row>
    <row r="141" spans="1:15" x14ac:dyDescent="0.35">
      <c r="A141" s="164"/>
      <c r="B141" s="164"/>
      <c r="C141" s="164"/>
      <c r="D141" s="164"/>
      <c r="E141" s="164"/>
      <c r="F141" s="164"/>
      <c r="G141" s="164"/>
      <c r="H141" s="164"/>
      <c r="I141" s="164"/>
      <c r="J141" s="164"/>
      <c r="K141" s="164"/>
      <c r="L141" s="164"/>
      <c r="M141" s="164"/>
      <c r="N141" s="164"/>
      <c r="O141" s="164"/>
    </row>
    <row r="142" spans="1:15" x14ac:dyDescent="0.35">
      <c r="A142" s="164"/>
      <c r="B142" s="164"/>
      <c r="C142" s="164"/>
      <c r="D142" s="164"/>
      <c r="E142" s="164"/>
      <c r="F142" s="164"/>
      <c r="G142" s="164"/>
      <c r="H142" s="164"/>
      <c r="I142" s="164"/>
      <c r="J142" s="164"/>
      <c r="K142" s="164"/>
      <c r="L142" s="164"/>
      <c r="M142" s="164"/>
      <c r="N142" s="164"/>
      <c r="O142" s="164"/>
    </row>
    <row r="143" spans="1:15" x14ac:dyDescent="0.35">
      <c r="A143" s="164"/>
      <c r="B143" s="164"/>
      <c r="C143" s="164"/>
      <c r="D143" s="164"/>
      <c r="E143" s="164"/>
      <c r="F143" s="164"/>
      <c r="G143" s="164"/>
      <c r="H143" s="164"/>
      <c r="I143" s="164"/>
      <c r="J143" s="164"/>
      <c r="K143" s="164"/>
      <c r="L143" s="164"/>
      <c r="M143" s="164"/>
      <c r="N143" s="164"/>
      <c r="O143" s="164"/>
    </row>
    <row r="144" spans="1:15" x14ac:dyDescent="0.35">
      <c r="A144" s="164"/>
      <c r="B144" s="164"/>
      <c r="C144" s="164"/>
      <c r="D144" s="164"/>
      <c r="E144" s="164"/>
      <c r="F144" s="164"/>
      <c r="G144" s="164"/>
      <c r="H144" s="164"/>
      <c r="I144" s="164"/>
      <c r="J144" s="164"/>
      <c r="K144" s="164"/>
      <c r="L144" s="164"/>
      <c r="M144" s="164"/>
      <c r="N144" s="164"/>
      <c r="O144" s="164"/>
    </row>
    <row r="145" spans="1:15" x14ac:dyDescent="0.35">
      <c r="A145" s="164"/>
      <c r="B145" s="164"/>
      <c r="C145" s="164"/>
      <c r="D145" s="164"/>
      <c r="E145" s="164"/>
      <c r="F145" s="164"/>
      <c r="G145" s="164"/>
      <c r="H145" s="164"/>
      <c r="I145" s="164"/>
      <c r="J145" s="164"/>
      <c r="K145" s="164"/>
      <c r="L145" s="164"/>
      <c r="M145" s="164"/>
      <c r="N145" s="164"/>
      <c r="O145" s="164"/>
    </row>
    <row r="146" spans="1:15" x14ac:dyDescent="0.35">
      <c r="A146" s="164"/>
      <c r="B146" s="164"/>
      <c r="C146" s="164"/>
      <c r="D146" s="164"/>
      <c r="E146" s="164"/>
      <c r="F146" s="164"/>
      <c r="G146" s="164"/>
      <c r="H146" s="164"/>
      <c r="I146" s="164"/>
      <c r="J146" s="164"/>
      <c r="K146" s="164"/>
      <c r="L146" s="164"/>
      <c r="M146" s="164"/>
      <c r="N146" s="164"/>
      <c r="O146" s="164"/>
    </row>
    <row r="147" spans="1:15" x14ac:dyDescent="0.35">
      <c r="A147" s="164"/>
      <c r="B147" s="164"/>
      <c r="C147" s="164"/>
      <c r="D147" s="164"/>
      <c r="E147" s="164"/>
      <c r="F147" s="164"/>
      <c r="G147" s="164"/>
      <c r="H147" s="164"/>
      <c r="I147" s="164"/>
      <c r="J147" s="164"/>
      <c r="K147" s="164"/>
      <c r="L147" s="164"/>
      <c r="M147" s="164"/>
      <c r="N147" s="164"/>
      <c r="O147" s="164"/>
    </row>
    <row r="148" spans="1:15" x14ac:dyDescent="0.35">
      <c r="A148" s="164"/>
      <c r="B148" s="164"/>
      <c r="C148" s="164"/>
      <c r="D148" s="164"/>
      <c r="E148" s="164"/>
      <c r="F148" s="164"/>
      <c r="G148" s="164"/>
      <c r="H148" s="164"/>
      <c r="I148" s="164"/>
      <c r="J148" s="164"/>
      <c r="K148" s="164"/>
      <c r="L148" s="164"/>
      <c r="M148" s="164"/>
      <c r="N148" s="164"/>
      <c r="O148" s="164"/>
    </row>
    <row r="149" spans="1:15" x14ac:dyDescent="0.35">
      <c r="A149" s="164"/>
      <c r="B149" s="164"/>
      <c r="C149" s="164"/>
      <c r="D149" s="164"/>
      <c r="E149" s="164"/>
      <c r="F149" s="164"/>
      <c r="G149" s="164"/>
      <c r="H149" s="164"/>
      <c r="I149" s="164"/>
      <c r="J149" s="164"/>
      <c r="K149" s="164"/>
      <c r="L149" s="164"/>
      <c r="M149" s="164"/>
      <c r="N149" s="164"/>
      <c r="O149" s="164"/>
    </row>
    <row r="150" spans="1:15" x14ac:dyDescent="0.35">
      <c r="A150" s="164"/>
      <c r="B150" s="164"/>
      <c r="C150" s="164"/>
      <c r="D150" s="164"/>
      <c r="E150" s="164"/>
      <c r="F150" s="164"/>
      <c r="G150" s="164"/>
      <c r="H150" s="164"/>
      <c r="I150" s="164"/>
      <c r="J150" s="164"/>
      <c r="K150" s="164"/>
      <c r="L150" s="164"/>
      <c r="M150" s="164"/>
      <c r="N150" s="164"/>
      <c r="O150" s="164"/>
    </row>
    <row r="151" spans="1:15" x14ac:dyDescent="0.35">
      <c r="A151" s="164"/>
      <c r="B151" s="164"/>
      <c r="C151" s="164"/>
      <c r="D151" s="164"/>
      <c r="E151" s="164"/>
      <c r="F151" s="164"/>
      <c r="G151" s="164"/>
      <c r="H151" s="164"/>
      <c r="I151" s="164"/>
      <c r="J151" s="164"/>
      <c r="K151" s="164"/>
      <c r="L151" s="164"/>
      <c r="M151" s="164"/>
      <c r="N151" s="164"/>
      <c r="O151" s="164"/>
    </row>
    <row r="152" spans="1:15" x14ac:dyDescent="0.35">
      <c r="A152" s="164"/>
      <c r="B152" s="164"/>
      <c r="C152" s="164"/>
      <c r="D152" s="164"/>
      <c r="E152" s="164"/>
      <c r="F152" s="164"/>
      <c r="G152" s="164"/>
      <c r="H152" s="164"/>
      <c r="I152" s="164"/>
      <c r="J152" s="164"/>
      <c r="K152" s="164"/>
      <c r="L152" s="164"/>
      <c r="M152" s="164"/>
      <c r="N152" s="164"/>
      <c r="O152" s="164"/>
    </row>
    <row r="153" spans="1:15" x14ac:dyDescent="0.35">
      <c r="A153" s="164"/>
      <c r="B153" s="164"/>
      <c r="C153" s="164"/>
      <c r="D153" s="164"/>
      <c r="E153" s="164"/>
      <c r="F153" s="164"/>
      <c r="G153" s="164"/>
      <c r="H153" s="164"/>
      <c r="I153" s="164"/>
      <c r="J153" s="164"/>
      <c r="K153" s="164"/>
      <c r="L153" s="164"/>
      <c r="M153" s="164"/>
      <c r="N153" s="164"/>
      <c r="O153" s="164"/>
    </row>
    <row r="154" spans="1:15" x14ac:dyDescent="0.35">
      <c r="A154" s="164"/>
      <c r="B154" s="164"/>
      <c r="C154" s="164"/>
      <c r="D154" s="164"/>
      <c r="E154" s="164"/>
      <c r="F154" s="164"/>
      <c r="G154" s="164"/>
      <c r="H154" s="164"/>
      <c r="I154" s="164"/>
      <c r="J154" s="164"/>
      <c r="K154" s="164"/>
      <c r="L154" s="164"/>
      <c r="M154" s="164"/>
      <c r="N154" s="164"/>
      <c r="O154" s="164"/>
    </row>
    <row r="155" spans="1:15" x14ac:dyDescent="0.35">
      <c r="A155" s="164"/>
      <c r="B155" s="164"/>
      <c r="C155" s="164"/>
      <c r="D155" s="164"/>
      <c r="E155" s="164"/>
      <c r="F155" s="164"/>
      <c r="G155" s="164"/>
      <c r="H155" s="164"/>
      <c r="I155" s="164"/>
      <c r="J155" s="164"/>
      <c r="K155" s="164"/>
      <c r="L155" s="164"/>
      <c r="M155" s="164"/>
      <c r="N155" s="164"/>
      <c r="O155" s="164"/>
    </row>
    <row r="156" spans="1:15" x14ac:dyDescent="0.35">
      <c r="A156" s="164"/>
      <c r="B156" s="164"/>
      <c r="C156" s="164"/>
      <c r="D156" s="164"/>
      <c r="E156" s="164"/>
      <c r="F156" s="164"/>
      <c r="G156" s="164"/>
      <c r="H156" s="164"/>
      <c r="I156" s="164"/>
      <c r="J156" s="164"/>
      <c r="K156" s="164"/>
      <c r="L156" s="164"/>
      <c r="M156" s="164"/>
      <c r="N156" s="164"/>
      <c r="O156" s="164"/>
    </row>
    <row r="157" spans="1:15" x14ac:dyDescent="0.35">
      <c r="A157" s="164"/>
      <c r="B157" s="164"/>
      <c r="C157" s="164"/>
      <c r="D157" s="164"/>
      <c r="E157" s="164"/>
      <c r="F157" s="164"/>
      <c r="G157" s="164"/>
      <c r="H157" s="164"/>
      <c r="I157" s="164"/>
      <c r="J157" s="164"/>
      <c r="K157" s="164"/>
      <c r="L157" s="164"/>
      <c r="M157" s="164"/>
      <c r="N157" s="164"/>
      <c r="O157" s="164"/>
    </row>
    <row r="158" spans="1:15" x14ac:dyDescent="0.35">
      <c r="A158" s="164"/>
      <c r="B158" s="164"/>
      <c r="C158" s="164"/>
      <c r="D158" s="164"/>
      <c r="E158" s="164"/>
      <c r="F158" s="164"/>
      <c r="G158" s="164"/>
      <c r="H158" s="164"/>
      <c r="I158" s="164"/>
      <c r="J158" s="164"/>
      <c r="K158" s="164"/>
      <c r="L158" s="164"/>
      <c r="M158" s="164"/>
      <c r="N158" s="164"/>
      <c r="O158" s="164"/>
    </row>
    <row r="159" spans="1:15" x14ac:dyDescent="0.35">
      <c r="A159" s="164"/>
      <c r="B159" s="164"/>
      <c r="C159" s="164"/>
      <c r="D159" s="164"/>
      <c r="E159" s="164"/>
      <c r="F159" s="164"/>
      <c r="G159" s="164"/>
      <c r="H159" s="164"/>
      <c r="I159" s="164"/>
      <c r="J159" s="164"/>
      <c r="K159" s="164"/>
      <c r="L159" s="164"/>
      <c r="M159" s="164"/>
      <c r="N159" s="164"/>
      <c r="O159" s="164"/>
    </row>
    <row r="160" spans="1:15" x14ac:dyDescent="0.35">
      <c r="A160" s="164"/>
      <c r="B160" s="164"/>
      <c r="C160" s="164"/>
      <c r="D160" s="164"/>
      <c r="E160" s="164"/>
      <c r="F160" s="164"/>
      <c r="G160" s="164"/>
      <c r="H160" s="164"/>
      <c r="I160" s="164"/>
      <c r="J160" s="164"/>
      <c r="K160" s="164"/>
      <c r="L160" s="164"/>
      <c r="M160" s="164"/>
      <c r="N160" s="164"/>
      <c r="O160" s="164"/>
    </row>
    <row r="161" spans="1:15" x14ac:dyDescent="0.35">
      <c r="A161" s="164"/>
      <c r="B161" s="164"/>
      <c r="C161" s="164"/>
      <c r="D161" s="164"/>
      <c r="E161" s="164"/>
      <c r="F161" s="164"/>
      <c r="G161" s="164"/>
      <c r="H161" s="164"/>
      <c r="I161" s="164"/>
      <c r="J161" s="164"/>
      <c r="K161" s="164"/>
      <c r="L161" s="164"/>
      <c r="M161" s="164"/>
      <c r="N161" s="164"/>
      <c r="O161" s="164"/>
    </row>
    <row r="162" spans="1:15" x14ac:dyDescent="0.35">
      <c r="A162" s="164"/>
      <c r="B162" s="164"/>
      <c r="C162" s="164"/>
      <c r="D162" s="164"/>
      <c r="E162" s="164"/>
      <c r="F162" s="164"/>
      <c r="G162" s="164"/>
      <c r="H162" s="164"/>
      <c r="I162" s="164"/>
      <c r="J162" s="164"/>
      <c r="K162" s="164"/>
      <c r="L162" s="164"/>
      <c r="M162" s="164"/>
      <c r="N162" s="164"/>
      <c r="O162" s="164"/>
    </row>
    <row r="163" spans="1:15" x14ac:dyDescent="0.35">
      <c r="A163" s="164"/>
      <c r="B163" s="164"/>
      <c r="C163" s="164"/>
      <c r="D163" s="164"/>
      <c r="E163" s="164"/>
      <c r="F163" s="164"/>
      <c r="G163" s="164"/>
      <c r="H163" s="164"/>
      <c r="I163" s="164"/>
      <c r="J163" s="164"/>
      <c r="K163" s="164"/>
      <c r="L163" s="164"/>
      <c r="M163" s="164"/>
      <c r="N163" s="164"/>
      <c r="O163" s="164"/>
    </row>
    <row r="164" spans="1:15" x14ac:dyDescent="0.35">
      <c r="A164" s="164"/>
      <c r="B164" s="164"/>
      <c r="C164" s="164"/>
      <c r="D164" s="164"/>
      <c r="E164" s="164"/>
      <c r="F164" s="164"/>
      <c r="G164" s="164"/>
      <c r="H164" s="164"/>
      <c r="I164" s="164"/>
      <c r="J164" s="164"/>
      <c r="K164" s="164"/>
      <c r="L164" s="164"/>
      <c r="M164" s="164"/>
      <c r="N164" s="164"/>
      <c r="O164" s="164"/>
    </row>
    <row r="165" spans="1:15" x14ac:dyDescent="0.35">
      <c r="A165" s="164"/>
      <c r="B165" s="164"/>
      <c r="C165" s="164"/>
      <c r="D165" s="164"/>
      <c r="E165" s="164"/>
      <c r="F165" s="164"/>
      <c r="G165" s="164"/>
      <c r="H165" s="164"/>
      <c r="I165" s="164"/>
      <c r="J165" s="164"/>
      <c r="K165" s="164"/>
      <c r="L165" s="164"/>
      <c r="M165" s="164"/>
      <c r="N165" s="164"/>
      <c r="O165" s="164"/>
    </row>
    <row r="166" spans="1:15" x14ac:dyDescent="0.35">
      <c r="A166" s="164"/>
      <c r="B166" s="164"/>
      <c r="C166" s="164"/>
      <c r="D166" s="164"/>
      <c r="E166" s="164"/>
      <c r="F166" s="164"/>
      <c r="G166" s="164"/>
      <c r="H166" s="164"/>
      <c r="I166" s="164"/>
      <c r="J166" s="164"/>
      <c r="K166" s="164"/>
      <c r="L166" s="164"/>
      <c r="M166" s="164"/>
      <c r="N166" s="164"/>
      <c r="O166" s="164"/>
    </row>
    <row r="167" spans="1:15" x14ac:dyDescent="0.35">
      <c r="A167" s="164"/>
      <c r="B167" s="164"/>
      <c r="C167" s="164"/>
      <c r="D167" s="164"/>
      <c r="E167" s="164"/>
      <c r="F167" s="164"/>
      <c r="G167" s="164"/>
      <c r="H167" s="164"/>
      <c r="I167" s="164"/>
      <c r="J167" s="164"/>
      <c r="K167" s="164"/>
      <c r="L167" s="164"/>
      <c r="M167" s="164"/>
      <c r="N167" s="164"/>
      <c r="O167" s="164"/>
    </row>
    <row r="168" spans="1:15" x14ac:dyDescent="0.35">
      <c r="A168" s="164"/>
      <c r="B168" s="164"/>
      <c r="C168" s="164"/>
      <c r="D168" s="164"/>
      <c r="E168" s="164"/>
      <c r="F168" s="164"/>
      <c r="G168" s="164"/>
      <c r="H168" s="164"/>
      <c r="I168" s="164"/>
      <c r="J168" s="164"/>
      <c r="K168" s="164"/>
      <c r="L168" s="164"/>
      <c r="M168" s="164"/>
      <c r="N168" s="164"/>
      <c r="O168" s="164"/>
    </row>
    <row r="169" spans="1:15" x14ac:dyDescent="0.35">
      <c r="A169" s="164"/>
      <c r="B169" s="164"/>
      <c r="C169" s="164"/>
      <c r="D169" s="164"/>
      <c r="E169" s="164"/>
      <c r="F169" s="164"/>
      <c r="G169" s="164"/>
      <c r="H169" s="164"/>
      <c r="I169" s="164"/>
      <c r="J169" s="164"/>
      <c r="K169" s="164"/>
      <c r="L169" s="164"/>
      <c r="M169" s="164"/>
      <c r="N169" s="164"/>
      <c r="O169" s="164"/>
    </row>
    <row r="170" spans="1:15" x14ac:dyDescent="0.35">
      <c r="A170" s="164"/>
      <c r="B170" s="164"/>
      <c r="C170" s="164"/>
      <c r="D170" s="164"/>
      <c r="E170" s="164"/>
      <c r="F170" s="164"/>
      <c r="G170" s="164"/>
      <c r="H170" s="164"/>
      <c r="I170" s="164"/>
      <c r="J170" s="164"/>
      <c r="K170" s="164"/>
      <c r="L170" s="164"/>
      <c r="M170" s="164"/>
      <c r="N170" s="164"/>
      <c r="O170" s="164"/>
    </row>
    <row r="171" spans="1:15" x14ac:dyDescent="0.35">
      <c r="A171" s="164"/>
      <c r="B171" s="164"/>
      <c r="C171" s="164"/>
      <c r="D171" s="164"/>
      <c r="E171" s="164"/>
      <c r="F171" s="164"/>
      <c r="G171" s="164"/>
      <c r="H171" s="164"/>
      <c r="I171" s="164"/>
      <c r="J171" s="164"/>
      <c r="K171" s="164"/>
      <c r="L171" s="164"/>
      <c r="M171" s="164"/>
      <c r="N171" s="164"/>
      <c r="O171" s="164"/>
    </row>
    <row r="172" spans="1:15" x14ac:dyDescent="0.35">
      <c r="A172" s="164"/>
      <c r="B172" s="164"/>
      <c r="C172" s="164"/>
      <c r="D172" s="164"/>
      <c r="E172" s="164"/>
      <c r="F172" s="164"/>
      <c r="G172" s="164"/>
      <c r="H172" s="164"/>
      <c r="I172" s="164"/>
      <c r="J172" s="164"/>
      <c r="K172" s="164"/>
      <c r="L172" s="164"/>
      <c r="M172" s="164"/>
      <c r="N172" s="164"/>
      <c r="O172" s="164"/>
    </row>
    <row r="173" spans="1:15" x14ac:dyDescent="0.35">
      <c r="A173" s="164"/>
      <c r="B173" s="164"/>
      <c r="C173" s="164"/>
      <c r="D173" s="164"/>
      <c r="E173" s="164"/>
      <c r="F173" s="164"/>
      <c r="G173" s="164"/>
      <c r="H173" s="164"/>
      <c r="I173" s="164"/>
      <c r="J173" s="164"/>
      <c r="K173" s="164"/>
      <c r="L173" s="164"/>
      <c r="M173" s="164"/>
      <c r="N173" s="164"/>
      <c r="O173" s="164"/>
    </row>
    <row r="174" spans="1:15" x14ac:dyDescent="0.35">
      <c r="A174" s="164"/>
      <c r="B174" s="164"/>
      <c r="C174" s="164"/>
      <c r="D174" s="164"/>
      <c r="E174" s="164"/>
      <c r="F174" s="164"/>
      <c r="G174" s="164"/>
      <c r="H174" s="164"/>
      <c r="I174" s="164"/>
      <c r="J174" s="164"/>
      <c r="K174" s="164"/>
      <c r="L174" s="164"/>
      <c r="M174" s="164"/>
      <c r="N174" s="164"/>
      <c r="O174" s="164"/>
    </row>
  </sheetData>
  <sheetProtection algorithmName="SHA-512" hashValue="7NdpWPHAc2IogyTjo0l2INW6fonY70B10jecsFEKcujXJpKuK6RWs8qxsNJIIUpbV+rk5isXMHc/qpM3d/B6Rg==" saltValue="q/uk+MzTRLTdHOIt8oxC4w==" spinCount="100000" sheet="1" objects="1" scenarios="1"/>
  <mergeCells count="108">
    <mergeCell ref="B31:C31"/>
    <mergeCell ref="B32:C32"/>
    <mergeCell ref="B33:C33"/>
    <mergeCell ref="B34:C34"/>
    <mergeCell ref="D1:O1"/>
    <mergeCell ref="J9:J10"/>
    <mergeCell ref="G3:J3"/>
    <mergeCell ref="G4:J4"/>
    <mergeCell ref="E3:F3"/>
    <mergeCell ref="E4:F4"/>
    <mergeCell ref="B9:C10"/>
    <mergeCell ref="B11:C11"/>
    <mergeCell ref="B12:C12"/>
    <mergeCell ref="B13:C13"/>
    <mergeCell ref="B14:C14"/>
    <mergeCell ref="B15:C15"/>
    <mergeCell ref="B16:C16"/>
    <mergeCell ref="B17:C17"/>
    <mergeCell ref="B18:C18"/>
    <mergeCell ref="F22:G22"/>
    <mergeCell ref="L16:M16"/>
    <mergeCell ref="L17:M17"/>
    <mergeCell ref="L18:M18"/>
    <mergeCell ref="L19:M19"/>
    <mergeCell ref="F23:G23"/>
    <mergeCell ref="F24:G24"/>
    <mergeCell ref="F20:G20"/>
    <mergeCell ref="F21:G21"/>
    <mergeCell ref="D9:D10"/>
    <mergeCell ref="E9:E10"/>
    <mergeCell ref="H9:H10"/>
    <mergeCell ref="K10:M10"/>
    <mergeCell ref="L11:M11"/>
    <mergeCell ref="F18:G18"/>
    <mergeCell ref="F19:G19"/>
    <mergeCell ref="F11:G11"/>
    <mergeCell ref="F12:G12"/>
    <mergeCell ref="F13:G13"/>
    <mergeCell ref="F14:G14"/>
    <mergeCell ref="D2:O2"/>
    <mergeCell ref="M35:O35"/>
    <mergeCell ref="F30:G30"/>
    <mergeCell ref="F31:G31"/>
    <mergeCell ref="F32:G32"/>
    <mergeCell ref="F33:G33"/>
    <mergeCell ref="F34:G34"/>
    <mergeCell ref="F25:G25"/>
    <mergeCell ref="F26:G26"/>
    <mergeCell ref="F27:G27"/>
    <mergeCell ref="F28:G28"/>
    <mergeCell ref="F29:G29"/>
    <mergeCell ref="F15:G15"/>
    <mergeCell ref="F16:G16"/>
    <mergeCell ref="F17:G17"/>
    <mergeCell ref="M3:O4"/>
    <mergeCell ref="M6:O6"/>
    <mergeCell ref="M7:O7"/>
    <mergeCell ref="F9:G10"/>
    <mergeCell ref="I9:I10"/>
    <mergeCell ref="K9:O9"/>
    <mergeCell ref="L32:M32"/>
    <mergeCell ref="L33:M33"/>
    <mergeCell ref="L34:M34"/>
    <mergeCell ref="L30:M30"/>
    <mergeCell ref="L31:M31"/>
    <mergeCell ref="L20:M20"/>
    <mergeCell ref="L21:M21"/>
    <mergeCell ref="L22:M22"/>
    <mergeCell ref="L23:M23"/>
    <mergeCell ref="L24:M24"/>
    <mergeCell ref="B19:C19"/>
    <mergeCell ref="B20:C20"/>
    <mergeCell ref="B21:C21"/>
    <mergeCell ref="B22:C22"/>
    <mergeCell ref="B23:C23"/>
    <mergeCell ref="B24:C24"/>
    <mergeCell ref="B25:C25"/>
    <mergeCell ref="B26:C26"/>
    <mergeCell ref="L25:M25"/>
    <mergeCell ref="L26:M26"/>
    <mergeCell ref="L27:M27"/>
    <mergeCell ref="L28:M28"/>
    <mergeCell ref="L29:M29"/>
    <mergeCell ref="B27:C27"/>
    <mergeCell ref="B28:C28"/>
    <mergeCell ref="B29:C29"/>
    <mergeCell ref="B30:C30"/>
    <mergeCell ref="BA10:BB10"/>
    <mergeCell ref="L12:M12"/>
    <mergeCell ref="L13:M13"/>
    <mergeCell ref="L14:M14"/>
    <mergeCell ref="L15:M15"/>
    <mergeCell ref="AP10:AQ10"/>
    <mergeCell ref="AW10:AY10"/>
    <mergeCell ref="B3:C3"/>
    <mergeCell ref="B4:C4"/>
    <mergeCell ref="B6:C6"/>
    <mergeCell ref="B7:C7"/>
    <mergeCell ref="N10:O10"/>
    <mergeCell ref="K3:L4"/>
    <mergeCell ref="Y9:AB9"/>
    <mergeCell ref="Q9:U10"/>
    <mergeCell ref="AJ10:AK10"/>
    <mergeCell ref="AM10:AN10"/>
    <mergeCell ref="G6:J6"/>
    <mergeCell ref="G7:J7"/>
    <mergeCell ref="AD10:AE10"/>
    <mergeCell ref="AG10:AH10"/>
  </mergeCells>
  <phoneticPr fontId="97" type="noConversion"/>
  <printOptions horizontalCentered="1"/>
  <pageMargins left="0.5" right="0.5" top="0.75" bottom="0.75" header="0.3" footer="0.3"/>
  <pageSetup scale="87" fitToHeight="0" orientation="portrait" r:id="rId1"/>
  <ignoredErrors>
    <ignoredError sqref="AR11:AR34 AT11:AT34 AU11:AU34" formula="1"/>
    <ignoredError sqref="I30:I34" unlockedFormula="1"/>
  </ignoredErrors>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'Code Tables'!$Q$25:$Q$58</xm:f>
          </x14:formula1>
          <xm:sqref>D11:D34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9"/>
  <sheetViews>
    <sheetView zoomScale="70" zoomScaleNormal="70" workbookViewId="0">
      <selection activeCell="D17" sqref="D17"/>
    </sheetView>
  </sheetViews>
  <sheetFormatPr defaultRowHeight="12.5" x14ac:dyDescent="0.25"/>
  <cols>
    <col min="1" max="1" width="8.7265625" style="6"/>
    <col min="2" max="2" width="27.1796875" style="6" bestFit="1" customWidth="1"/>
    <col min="3" max="3" width="8.7265625" style="6"/>
    <col min="4" max="4" width="19.1796875" style="6" bestFit="1" customWidth="1"/>
    <col min="5" max="8" width="8.7265625" style="6"/>
    <col min="9" max="9" width="16.26953125" style="6" customWidth="1"/>
    <col min="10" max="11" width="8.7265625" style="6"/>
    <col min="12" max="13" width="11" style="6" bestFit="1" customWidth="1"/>
    <col min="14" max="15" width="8.7265625" style="6"/>
    <col min="16" max="16" width="9.81640625" style="6" bestFit="1" customWidth="1"/>
    <col min="17" max="17" width="8.7265625" style="6"/>
    <col min="18" max="18" width="10.81640625" style="6" bestFit="1" customWidth="1"/>
    <col min="19" max="19" width="10.81640625" style="6" customWidth="1"/>
    <col min="20" max="20" width="9.81640625" style="6" bestFit="1" customWidth="1"/>
    <col min="21" max="25" width="8.7265625" style="6"/>
    <col min="26" max="26" width="9.54296875" style="6" bestFit="1" customWidth="1"/>
    <col min="27" max="35" width="8.7265625" style="6"/>
    <col min="36" max="36" width="11.54296875" style="6" customWidth="1"/>
    <col min="37" max="37" width="11.453125" style="6" bestFit="1" customWidth="1"/>
    <col min="38" max="257" width="8.7265625" style="6"/>
    <col min="258" max="258" width="27.1796875" style="6" bestFit="1" customWidth="1"/>
    <col min="259" max="259" width="8.7265625" style="6"/>
    <col min="260" max="260" width="19.1796875" style="6" bestFit="1" customWidth="1"/>
    <col min="261" max="264" width="8.7265625" style="6"/>
    <col min="265" max="265" width="16.26953125" style="6" customWidth="1"/>
    <col min="266" max="267" width="8.7265625" style="6"/>
    <col min="268" max="269" width="11" style="6" bestFit="1" customWidth="1"/>
    <col min="270" max="271" width="8.7265625" style="6"/>
    <col min="272" max="272" width="9.81640625" style="6" bestFit="1" customWidth="1"/>
    <col min="273" max="273" width="8.7265625" style="6"/>
    <col min="274" max="274" width="10.81640625" style="6" bestFit="1" customWidth="1"/>
    <col min="275" max="275" width="10.81640625" style="6" customWidth="1"/>
    <col min="276" max="276" width="9.81640625" style="6" bestFit="1" customWidth="1"/>
    <col min="277" max="281" width="8.7265625" style="6"/>
    <col min="282" max="282" width="9.54296875" style="6" bestFit="1" customWidth="1"/>
    <col min="283" max="291" width="8.7265625" style="6"/>
    <col min="292" max="292" width="11.54296875" style="6" customWidth="1"/>
    <col min="293" max="293" width="11.453125" style="6" bestFit="1" customWidth="1"/>
    <col min="294" max="513" width="8.7265625" style="6"/>
    <col min="514" max="514" width="27.1796875" style="6" bestFit="1" customWidth="1"/>
    <col min="515" max="515" width="8.7265625" style="6"/>
    <col min="516" max="516" width="19.1796875" style="6" bestFit="1" customWidth="1"/>
    <col min="517" max="520" width="8.7265625" style="6"/>
    <col min="521" max="521" width="16.26953125" style="6" customWidth="1"/>
    <col min="522" max="523" width="8.7265625" style="6"/>
    <col min="524" max="525" width="11" style="6" bestFit="1" customWidth="1"/>
    <col min="526" max="527" width="8.7265625" style="6"/>
    <col min="528" max="528" width="9.81640625" style="6" bestFit="1" customWidth="1"/>
    <col min="529" max="529" width="8.7265625" style="6"/>
    <col min="530" max="530" width="10.81640625" style="6" bestFit="1" customWidth="1"/>
    <col min="531" max="531" width="10.81640625" style="6" customWidth="1"/>
    <col min="532" max="532" width="9.81640625" style="6" bestFit="1" customWidth="1"/>
    <col min="533" max="537" width="8.7265625" style="6"/>
    <col min="538" max="538" width="9.54296875" style="6" bestFit="1" customWidth="1"/>
    <col min="539" max="547" width="8.7265625" style="6"/>
    <col min="548" max="548" width="11.54296875" style="6" customWidth="1"/>
    <col min="549" max="549" width="11.453125" style="6" bestFit="1" customWidth="1"/>
    <col min="550" max="769" width="8.7265625" style="6"/>
    <col min="770" max="770" width="27.1796875" style="6" bestFit="1" customWidth="1"/>
    <col min="771" max="771" width="8.7265625" style="6"/>
    <col min="772" max="772" width="19.1796875" style="6" bestFit="1" customWidth="1"/>
    <col min="773" max="776" width="8.7265625" style="6"/>
    <col min="777" max="777" width="16.26953125" style="6" customWidth="1"/>
    <col min="778" max="779" width="8.7265625" style="6"/>
    <col min="780" max="781" width="11" style="6" bestFit="1" customWidth="1"/>
    <col min="782" max="783" width="8.7265625" style="6"/>
    <col min="784" max="784" width="9.81640625" style="6" bestFit="1" customWidth="1"/>
    <col min="785" max="785" width="8.7265625" style="6"/>
    <col min="786" max="786" width="10.81640625" style="6" bestFit="1" customWidth="1"/>
    <col min="787" max="787" width="10.81640625" style="6" customWidth="1"/>
    <col min="788" max="788" width="9.81640625" style="6" bestFit="1" customWidth="1"/>
    <col min="789" max="793" width="8.7265625" style="6"/>
    <col min="794" max="794" width="9.54296875" style="6" bestFit="1" customWidth="1"/>
    <col min="795" max="803" width="8.7265625" style="6"/>
    <col min="804" max="804" width="11.54296875" style="6" customWidth="1"/>
    <col min="805" max="805" width="11.453125" style="6" bestFit="1" customWidth="1"/>
    <col min="806" max="1025" width="8.7265625" style="6"/>
    <col min="1026" max="1026" width="27.1796875" style="6" bestFit="1" customWidth="1"/>
    <col min="1027" max="1027" width="8.7265625" style="6"/>
    <col min="1028" max="1028" width="19.1796875" style="6" bestFit="1" customWidth="1"/>
    <col min="1029" max="1032" width="8.7265625" style="6"/>
    <col min="1033" max="1033" width="16.26953125" style="6" customWidth="1"/>
    <col min="1034" max="1035" width="8.7265625" style="6"/>
    <col min="1036" max="1037" width="11" style="6" bestFit="1" customWidth="1"/>
    <col min="1038" max="1039" width="8.7265625" style="6"/>
    <col min="1040" max="1040" width="9.81640625" style="6" bestFit="1" customWidth="1"/>
    <col min="1041" max="1041" width="8.7265625" style="6"/>
    <col min="1042" max="1042" width="10.81640625" style="6" bestFit="1" customWidth="1"/>
    <col min="1043" max="1043" width="10.81640625" style="6" customWidth="1"/>
    <col min="1044" max="1044" width="9.81640625" style="6" bestFit="1" customWidth="1"/>
    <col min="1045" max="1049" width="8.7265625" style="6"/>
    <col min="1050" max="1050" width="9.54296875" style="6" bestFit="1" customWidth="1"/>
    <col min="1051" max="1059" width="8.7265625" style="6"/>
    <col min="1060" max="1060" width="11.54296875" style="6" customWidth="1"/>
    <col min="1061" max="1061" width="11.453125" style="6" bestFit="1" customWidth="1"/>
    <col min="1062" max="1281" width="8.7265625" style="6"/>
    <col min="1282" max="1282" width="27.1796875" style="6" bestFit="1" customWidth="1"/>
    <col min="1283" max="1283" width="8.7265625" style="6"/>
    <col min="1284" max="1284" width="19.1796875" style="6" bestFit="1" customWidth="1"/>
    <col min="1285" max="1288" width="8.7265625" style="6"/>
    <col min="1289" max="1289" width="16.26953125" style="6" customWidth="1"/>
    <col min="1290" max="1291" width="8.7265625" style="6"/>
    <col min="1292" max="1293" width="11" style="6" bestFit="1" customWidth="1"/>
    <col min="1294" max="1295" width="8.7265625" style="6"/>
    <col min="1296" max="1296" width="9.81640625" style="6" bestFit="1" customWidth="1"/>
    <col min="1297" max="1297" width="8.7265625" style="6"/>
    <col min="1298" max="1298" width="10.81640625" style="6" bestFit="1" customWidth="1"/>
    <col min="1299" max="1299" width="10.81640625" style="6" customWidth="1"/>
    <col min="1300" max="1300" width="9.81640625" style="6" bestFit="1" customWidth="1"/>
    <col min="1301" max="1305" width="8.7265625" style="6"/>
    <col min="1306" max="1306" width="9.54296875" style="6" bestFit="1" customWidth="1"/>
    <col min="1307" max="1315" width="8.7265625" style="6"/>
    <col min="1316" max="1316" width="11.54296875" style="6" customWidth="1"/>
    <col min="1317" max="1317" width="11.453125" style="6" bestFit="1" customWidth="1"/>
    <col min="1318" max="1537" width="8.7265625" style="6"/>
    <col min="1538" max="1538" width="27.1796875" style="6" bestFit="1" customWidth="1"/>
    <col min="1539" max="1539" width="8.7265625" style="6"/>
    <col min="1540" max="1540" width="19.1796875" style="6" bestFit="1" customWidth="1"/>
    <col min="1541" max="1544" width="8.7265625" style="6"/>
    <col min="1545" max="1545" width="16.26953125" style="6" customWidth="1"/>
    <col min="1546" max="1547" width="8.7265625" style="6"/>
    <col min="1548" max="1549" width="11" style="6" bestFit="1" customWidth="1"/>
    <col min="1550" max="1551" width="8.7265625" style="6"/>
    <col min="1552" max="1552" width="9.81640625" style="6" bestFit="1" customWidth="1"/>
    <col min="1553" max="1553" width="8.7265625" style="6"/>
    <col min="1554" max="1554" width="10.81640625" style="6" bestFit="1" customWidth="1"/>
    <col min="1555" max="1555" width="10.81640625" style="6" customWidth="1"/>
    <col min="1556" max="1556" width="9.81640625" style="6" bestFit="1" customWidth="1"/>
    <col min="1557" max="1561" width="8.7265625" style="6"/>
    <col min="1562" max="1562" width="9.54296875" style="6" bestFit="1" customWidth="1"/>
    <col min="1563" max="1571" width="8.7265625" style="6"/>
    <col min="1572" max="1572" width="11.54296875" style="6" customWidth="1"/>
    <col min="1573" max="1573" width="11.453125" style="6" bestFit="1" customWidth="1"/>
    <col min="1574" max="1793" width="8.7265625" style="6"/>
    <col min="1794" max="1794" width="27.1796875" style="6" bestFit="1" customWidth="1"/>
    <col min="1795" max="1795" width="8.7265625" style="6"/>
    <col min="1796" max="1796" width="19.1796875" style="6" bestFit="1" customWidth="1"/>
    <col min="1797" max="1800" width="8.7265625" style="6"/>
    <col min="1801" max="1801" width="16.26953125" style="6" customWidth="1"/>
    <col min="1802" max="1803" width="8.7265625" style="6"/>
    <col min="1804" max="1805" width="11" style="6" bestFit="1" customWidth="1"/>
    <col min="1806" max="1807" width="8.7265625" style="6"/>
    <col min="1808" max="1808" width="9.81640625" style="6" bestFit="1" customWidth="1"/>
    <col min="1809" max="1809" width="8.7265625" style="6"/>
    <col min="1810" max="1810" width="10.81640625" style="6" bestFit="1" customWidth="1"/>
    <col min="1811" max="1811" width="10.81640625" style="6" customWidth="1"/>
    <col min="1812" max="1812" width="9.81640625" style="6" bestFit="1" customWidth="1"/>
    <col min="1813" max="1817" width="8.7265625" style="6"/>
    <col min="1818" max="1818" width="9.54296875" style="6" bestFit="1" customWidth="1"/>
    <col min="1819" max="1827" width="8.7265625" style="6"/>
    <col min="1828" max="1828" width="11.54296875" style="6" customWidth="1"/>
    <col min="1829" max="1829" width="11.453125" style="6" bestFit="1" customWidth="1"/>
    <col min="1830" max="2049" width="8.7265625" style="6"/>
    <col min="2050" max="2050" width="27.1796875" style="6" bestFit="1" customWidth="1"/>
    <col min="2051" max="2051" width="8.7265625" style="6"/>
    <col min="2052" max="2052" width="19.1796875" style="6" bestFit="1" customWidth="1"/>
    <col min="2053" max="2056" width="8.7265625" style="6"/>
    <col min="2057" max="2057" width="16.26953125" style="6" customWidth="1"/>
    <col min="2058" max="2059" width="8.7265625" style="6"/>
    <col min="2060" max="2061" width="11" style="6" bestFit="1" customWidth="1"/>
    <col min="2062" max="2063" width="8.7265625" style="6"/>
    <col min="2064" max="2064" width="9.81640625" style="6" bestFit="1" customWidth="1"/>
    <col min="2065" max="2065" width="8.7265625" style="6"/>
    <col min="2066" max="2066" width="10.81640625" style="6" bestFit="1" customWidth="1"/>
    <col min="2067" max="2067" width="10.81640625" style="6" customWidth="1"/>
    <col min="2068" max="2068" width="9.81640625" style="6" bestFit="1" customWidth="1"/>
    <col min="2069" max="2073" width="8.7265625" style="6"/>
    <col min="2074" max="2074" width="9.54296875" style="6" bestFit="1" customWidth="1"/>
    <col min="2075" max="2083" width="8.7265625" style="6"/>
    <col min="2084" max="2084" width="11.54296875" style="6" customWidth="1"/>
    <col min="2085" max="2085" width="11.453125" style="6" bestFit="1" customWidth="1"/>
    <col min="2086" max="2305" width="8.7265625" style="6"/>
    <col min="2306" max="2306" width="27.1796875" style="6" bestFit="1" customWidth="1"/>
    <col min="2307" max="2307" width="8.7265625" style="6"/>
    <col min="2308" max="2308" width="19.1796875" style="6" bestFit="1" customWidth="1"/>
    <col min="2309" max="2312" width="8.7265625" style="6"/>
    <col min="2313" max="2313" width="16.26953125" style="6" customWidth="1"/>
    <col min="2314" max="2315" width="8.7265625" style="6"/>
    <col min="2316" max="2317" width="11" style="6" bestFit="1" customWidth="1"/>
    <col min="2318" max="2319" width="8.7265625" style="6"/>
    <col min="2320" max="2320" width="9.81640625" style="6" bestFit="1" customWidth="1"/>
    <col min="2321" max="2321" width="8.7265625" style="6"/>
    <col min="2322" max="2322" width="10.81640625" style="6" bestFit="1" customWidth="1"/>
    <col min="2323" max="2323" width="10.81640625" style="6" customWidth="1"/>
    <col min="2324" max="2324" width="9.81640625" style="6" bestFit="1" customWidth="1"/>
    <col min="2325" max="2329" width="8.7265625" style="6"/>
    <col min="2330" max="2330" width="9.54296875" style="6" bestFit="1" customWidth="1"/>
    <col min="2331" max="2339" width="8.7265625" style="6"/>
    <col min="2340" max="2340" width="11.54296875" style="6" customWidth="1"/>
    <col min="2341" max="2341" width="11.453125" style="6" bestFit="1" customWidth="1"/>
    <col min="2342" max="2561" width="8.7265625" style="6"/>
    <col min="2562" max="2562" width="27.1796875" style="6" bestFit="1" customWidth="1"/>
    <col min="2563" max="2563" width="8.7265625" style="6"/>
    <col min="2564" max="2564" width="19.1796875" style="6" bestFit="1" customWidth="1"/>
    <col min="2565" max="2568" width="8.7265625" style="6"/>
    <col min="2569" max="2569" width="16.26953125" style="6" customWidth="1"/>
    <col min="2570" max="2571" width="8.7265625" style="6"/>
    <col min="2572" max="2573" width="11" style="6" bestFit="1" customWidth="1"/>
    <col min="2574" max="2575" width="8.7265625" style="6"/>
    <col min="2576" max="2576" width="9.81640625" style="6" bestFit="1" customWidth="1"/>
    <col min="2577" max="2577" width="8.7265625" style="6"/>
    <col min="2578" max="2578" width="10.81640625" style="6" bestFit="1" customWidth="1"/>
    <col min="2579" max="2579" width="10.81640625" style="6" customWidth="1"/>
    <col min="2580" max="2580" width="9.81640625" style="6" bestFit="1" customWidth="1"/>
    <col min="2581" max="2585" width="8.7265625" style="6"/>
    <col min="2586" max="2586" width="9.54296875" style="6" bestFit="1" customWidth="1"/>
    <col min="2587" max="2595" width="8.7265625" style="6"/>
    <col min="2596" max="2596" width="11.54296875" style="6" customWidth="1"/>
    <col min="2597" max="2597" width="11.453125" style="6" bestFit="1" customWidth="1"/>
    <col min="2598" max="2817" width="8.7265625" style="6"/>
    <col min="2818" max="2818" width="27.1796875" style="6" bestFit="1" customWidth="1"/>
    <col min="2819" max="2819" width="8.7265625" style="6"/>
    <col min="2820" max="2820" width="19.1796875" style="6" bestFit="1" customWidth="1"/>
    <col min="2821" max="2824" width="8.7265625" style="6"/>
    <col min="2825" max="2825" width="16.26953125" style="6" customWidth="1"/>
    <col min="2826" max="2827" width="8.7265625" style="6"/>
    <col min="2828" max="2829" width="11" style="6" bestFit="1" customWidth="1"/>
    <col min="2830" max="2831" width="8.7265625" style="6"/>
    <col min="2832" max="2832" width="9.81640625" style="6" bestFit="1" customWidth="1"/>
    <col min="2833" max="2833" width="8.7265625" style="6"/>
    <col min="2834" max="2834" width="10.81640625" style="6" bestFit="1" customWidth="1"/>
    <col min="2835" max="2835" width="10.81640625" style="6" customWidth="1"/>
    <col min="2836" max="2836" width="9.81640625" style="6" bestFit="1" customWidth="1"/>
    <col min="2837" max="2841" width="8.7265625" style="6"/>
    <col min="2842" max="2842" width="9.54296875" style="6" bestFit="1" customWidth="1"/>
    <col min="2843" max="2851" width="8.7265625" style="6"/>
    <col min="2852" max="2852" width="11.54296875" style="6" customWidth="1"/>
    <col min="2853" max="2853" width="11.453125" style="6" bestFit="1" customWidth="1"/>
    <col min="2854" max="3073" width="8.7265625" style="6"/>
    <col min="3074" max="3074" width="27.1796875" style="6" bestFit="1" customWidth="1"/>
    <col min="3075" max="3075" width="8.7265625" style="6"/>
    <col min="3076" max="3076" width="19.1796875" style="6" bestFit="1" customWidth="1"/>
    <col min="3077" max="3080" width="8.7265625" style="6"/>
    <col min="3081" max="3081" width="16.26953125" style="6" customWidth="1"/>
    <col min="3082" max="3083" width="8.7265625" style="6"/>
    <col min="3084" max="3085" width="11" style="6" bestFit="1" customWidth="1"/>
    <col min="3086" max="3087" width="8.7265625" style="6"/>
    <col min="3088" max="3088" width="9.81640625" style="6" bestFit="1" customWidth="1"/>
    <col min="3089" max="3089" width="8.7265625" style="6"/>
    <col min="3090" max="3090" width="10.81640625" style="6" bestFit="1" customWidth="1"/>
    <col min="3091" max="3091" width="10.81640625" style="6" customWidth="1"/>
    <col min="3092" max="3092" width="9.81640625" style="6" bestFit="1" customWidth="1"/>
    <col min="3093" max="3097" width="8.7265625" style="6"/>
    <col min="3098" max="3098" width="9.54296875" style="6" bestFit="1" customWidth="1"/>
    <col min="3099" max="3107" width="8.7265625" style="6"/>
    <col min="3108" max="3108" width="11.54296875" style="6" customWidth="1"/>
    <col min="3109" max="3109" width="11.453125" style="6" bestFit="1" customWidth="1"/>
    <col min="3110" max="3329" width="8.7265625" style="6"/>
    <col min="3330" max="3330" width="27.1796875" style="6" bestFit="1" customWidth="1"/>
    <col min="3331" max="3331" width="8.7265625" style="6"/>
    <col min="3332" max="3332" width="19.1796875" style="6" bestFit="1" customWidth="1"/>
    <col min="3333" max="3336" width="8.7265625" style="6"/>
    <col min="3337" max="3337" width="16.26953125" style="6" customWidth="1"/>
    <col min="3338" max="3339" width="8.7265625" style="6"/>
    <col min="3340" max="3341" width="11" style="6" bestFit="1" customWidth="1"/>
    <col min="3342" max="3343" width="8.7265625" style="6"/>
    <col min="3344" max="3344" width="9.81640625" style="6" bestFit="1" customWidth="1"/>
    <col min="3345" max="3345" width="8.7265625" style="6"/>
    <col min="3346" max="3346" width="10.81640625" style="6" bestFit="1" customWidth="1"/>
    <col min="3347" max="3347" width="10.81640625" style="6" customWidth="1"/>
    <col min="3348" max="3348" width="9.81640625" style="6" bestFit="1" customWidth="1"/>
    <col min="3349" max="3353" width="8.7265625" style="6"/>
    <col min="3354" max="3354" width="9.54296875" style="6" bestFit="1" customWidth="1"/>
    <col min="3355" max="3363" width="8.7265625" style="6"/>
    <col min="3364" max="3364" width="11.54296875" style="6" customWidth="1"/>
    <col min="3365" max="3365" width="11.453125" style="6" bestFit="1" customWidth="1"/>
    <col min="3366" max="3585" width="8.7265625" style="6"/>
    <col min="3586" max="3586" width="27.1796875" style="6" bestFit="1" customWidth="1"/>
    <col min="3587" max="3587" width="8.7265625" style="6"/>
    <col min="3588" max="3588" width="19.1796875" style="6" bestFit="1" customWidth="1"/>
    <col min="3589" max="3592" width="8.7265625" style="6"/>
    <col min="3593" max="3593" width="16.26953125" style="6" customWidth="1"/>
    <col min="3594" max="3595" width="8.7265625" style="6"/>
    <col min="3596" max="3597" width="11" style="6" bestFit="1" customWidth="1"/>
    <col min="3598" max="3599" width="8.7265625" style="6"/>
    <col min="3600" max="3600" width="9.81640625" style="6" bestFit="1" customWidth="1"/>
    <col min="3601" max="3601" width="8.7265625" style="6"/>
    <col min="3602" max="3602" width="10.81640625" style="6" bestFit="1" customWidth="1"/>
    <col min="3603" max="3603" width="10.81640625" style="6" customWidth="1"/>
    <col min="3604" max="3604" width="9.81640625" style="6" bestFit="1" customWidth="1"/>
    <col min="3605" max="3609" width="8.7265625" style="6"/>
    <col min="3610" max="3610" width="9.54296875" style="6" bestFit="1" customWidth="1"/>
    <col min="3611" max="3619" width="8.7265625" style="6"/>
    <col min="3620" max="3620" width="11.54296875" style="6" customWidth="1"/>
    <col min="3621" max="3621" width="11.453125" style="6" bestFit="1" customWidth="1"/>
    <col min="3622" max="3841" width="8.7265625" style="6"/>
    <col min="3842" max="3842" width="27.1796875" style="6" bestFit="1" customWidth="1"/>
    <col min="3843" max="3843" width="8.7265625" style="6"/>
    <col min="3844" max="3844" width="19.1796875" style="6" bestFit="1" customWidth="1"/>
    <col min="3845" max="3848" width="8.7265625" style="6"/>
    <col min="3849" max="3849" width="16.26953125" style="6" customWidth="1"/>
    <col min="3850" max="3851" width="8.7265625" style="6"/>
    <col min="3852" max="3853" width="11" style="6" bestFit="1" customWidth="1"/>
    <col min="3854" max="3855" width="8.7265625" style="6"/>
    <col min="3856" max="3856" width="9.81640625" style="6" bestFit="1" customWidth="1"/>
    <col min="3857" max="3857" width="8.7265625" style="6"/>
    <col min="3858" max="3858" width="10.81640625" style="6" bestFit="1" customWidth="1"/>
    <col min="3859" max="3859" width="10.81640625" style="6" customWidth="1"/>
    <col min="3860" max="3860" width="9.81640625" style="6" bestFit="1" customWidth="1"/>
    <col min="3861" max="3865" width="8.7265625" style="6"/>
    <col min="3866" max="3866" width="9.54296875" style="6" bestFit="1" customWidth="1"/>
    <col min="3867" max="3875" width="8.7265625" style="6"/>
    <col min="3876" max="3876" width="11.54296875" style="6" customWidth="1"/>
    <col min="3877" max="3877" width="11.453125" style="6" bestFit="1" customWidth="1"/>
    <col min="3878" max="4097" width="8.7265625" style="6"/>
    <col min="4098" max="4098" width="27.1796875" style="6" bestFit="1" customWidth="1"/>
    <col min="4099" max="4099" width="8.7265625" style="6"/>
    <col min="4100" max="4100" width="19.1796875" style="6" bestFit="1" customWidth="1"/>
    <col min="4101" max="4104" width="8.7265625" style="6"/>
    <col min="4105" max="4105" width="16.26953125" style="6" customWidth="1"/>
    <col min="4106" max="4107" width="8.7265625" style="6"/>
    <col min="4108" max="4109" width="11" style="6" bestFit="1" customWidth="1"/>
    <col min="4110" max="4111" width="8.7265625" style="6"/>
    <col min="4112" max="4112" width="9.81640625" style="6" bestFit="1" customWidth="1"/>
    <col min="4113" max="4113" width="8.7265625" style="6"/>
    <col min="4114" max="4114" width="10.81640625" style="6" bestFit="1" customWidth="1"/>
    <col min="4115" max="4115" width="10.81640625" style="6" customWidth="1"/>
    <col min="4116" max="4116" width="9.81640625" style="6" bestFit="1" customWidth="1"/>
    <col min="4117" max="4121" width="8.7265625" style="6"/>
    <col min="4122" max="4122" width="9.54296875" style="6" bestFit="1" customWidth="1"/>
    <col min="4123" max="4131" width="8.7265625" style="6"/>
    <col min="4132" max="4132" width="11.54296875" style="6" customWidth="1"/>
    <col min="4133" max="4133" width="11.453125" style="6" bestFit="1" customWidth="1"/>
    <col min="4134" max="4353" width="8.7265625" style="6"/>
    <col min="4354" max="4354" width="27.1796875" style="6" bestFit="1" customWidth="1"/>
    <col min="4355" max="4355" width="8.7265625" style="6"/>
    <col min="4356" max="4356" width="19.1796875" style="6" bestFit="1" customWidth="1"/>
    <col min="4357" max="4360" width="8.7265625" style="6"/>
    <col min="4361" max="4361" width="16.26953125" style="6" customWidth="1"/>
    <col min="4362" max="4363" width="8.7265625" style="6"/>
    <col min="4364" max="4365" width="11" style="6" bestFit="1" customWidth="1"/>
    <col min="4366" max="4367" width="8.7265625" style="6"/>
    <col min="4368" max="4368" width="9.81640625" style="6" bestFit="1" customWidth="1"/>
    <col min="4369" max="4369" width="8.7265625" style="6"/>
    <col min="4370" max="4370" width="10.81640625" style="6" bestFit="1" customWidth="1"/>
    <col min="4371" max="4371" width="10.81640625" style="6" customWidth="1"/>
    <col min="4372" max="4372" width="9.81640625" style="6" bestFit="1" customWidth="1"/>
    <col min="4373" max="4377" width="8.7265625" style="6"/>
    <col min="4378" max="4378" width="9.54296875" style="6" bestFit="1" customWidth="1"/>
    <col min="4379" max="4387" width="8.7265625" style="6"/>
    <col min="4388" max="4388" width="11.54296875" style="6" customWidth="1"/>
    <col min="4389" max="4389" width="11.453125" style="6" bestFit="1" customWidth="1"/>
    <col min="4390" max="4609" width="8.7265625" style="6"/>
    <col min="4610" max="4610" width="27.1796875" style="6" bestFit="1" customWidth="1"/>
    <col min="4611" max="4611" width="8.7265625" style="6"/>
    <col min="4612" max="4612" width="19.1796875" style="6" bestFit="1" customWidth="1"/>
    <col min="4613" max="4616" width="8.7265625" style="6"/>
    <col min="4617" max="4617" width="16.26953125" style="6" customWidth="1"/>
    <col min="4618" max="4619" width="8.7265625" style="6"/>
    <col min="4620" max="4621" width="11" style="6" bestFit="1" customWidth="1"/>
    <col min="4622" max="4623" width="8.7265625" style="6"/>
    <col min="4624" max="4624" width="9.81640625" style="6" bestFit="1" customWidth="1"/>
    <col min="4625" max="4625" width="8.7265625" style="6"/>
    <col min="4626" max="4626" width="10.81640625" style="6" bestFit="1" customWidth="1"/>
    <col min="4627" max="4627" width="10.81640625" style="6" customWidth="1"/>
    <col min="4628" max="4628" width="9.81640625" style="6" bestFit="1" customWidth="1"/>
    <col min="4629" max="4633" width="8.7265625" style="6"/>
    <col min="4634" max="4634" width="9.54296875" style="6" bestFit="1" customWidth="1"/>
    <col min="4635" max="4643" width="8.7265625" style="6"/>
    <col min="4644" max="4644" width="11.54296875" style="6" customWidth="1"/>
    <col min="4645" max="4645" width="11.453125" style="6" bestFit="1" customWidth="1"/>
    <col min="4646" max="4865" width="8.7265625" style="6"/>
    <col min="4866" max="4866" width="27.1796875" style="6" bestFit="1" customWidth="1"/>
    <col min="4867" max="4867" width="8.7265625" style="6"/>
    <col min="4868" max="4868" width="19.1796875" style="6" bestFit="1" customWidth="1"/>
    <col min="4869" max="4872" width="8.7265625" style="6"/>
    <col min="4873" max="4873" width="16.26953125" style="6" customWidth="1"/>
    <col min="4874" max="4875" width="8.7265625" style="6"/>
    <col min="4876" max="4877" width="11" style="6" bestFit="1" customWidth="1"/>
    <col min="4878" max="4879" width="8.7265625" style="6"/>
    <col min="4880" max="4880" width="9.81640625" style="6" bestFit="1" customWidth="1"/>
    <col min="4881" max="4881" width="8.7265625" style="6"/>
    <col min="4882" max="4882" width="10.81640625" style="6" bestFit="1" customWidth="1"/>
    <col min="4883" max="4883" width="10.81640625" style="6" customWidth="1"/>
    <col min="4884" max="4884" width="9.81640625" style="6" bestFit="1" customWidth="1"/>
    <col min="4885" max="4889" width="8.7265625" style="6"/>
    <col min="4890" max="4890" width="9.54296875" style="6" bestFit="1" customWidth="1"/>
    <col min="4891" max="4899" width="8.7265625" style="6"/>
    <col min="4900" max="4900" width="11.54296875" style="6" customWidth="1"/>
    <col min="4901" max="4901" width="11.453125" style="6" bestFit="1" customWidth="1"/>
    <col min="4902" max="5121" width="8.7265625" style="6"/>
    <col min="5122" max="5122" width="27.1796875" style="6" bestFit="1" customWidth="1"/>
    <col min="5123" max="5123" width="8.7265625" style="6"/>
    <col min="5124" max="5124" width="19.1796875" style="6" bestFit="1" customWidth="1"/>
    <col min="5125" max="5128" width="8.7265625" style="6"/>
    <col min="5129" max="5129" width="16.26953125" style="6" customWidth="1"/>
    <col min="5130" max="5131" width="8.7265625" style="6"/>
    <col min="5132" max="5133" width="11" style="6" bestFit="1" customWidth="1"/>
    <col min="5134" max="5135" width="8.7265625" style="6"/>
    <col min="5136" max="5136" width="9.81640625" style="6" bestFit="1" customWidth="1"/>
    <col min="5137" max="5137" width="8.7265625" style="6"/>
    <col min="5138" max="5138" width="10.81640625" style="6" bestFit="1" customWidth="1"/>
    <col min="5139" max="5139" width="10.81640625" style="6" customWidth="1"/>
    <col min="5140" max="5140" width="9.81640625" style="6" bestFit="1" customWidth="1"/>
    <col min="5141" max="5145" width="8.7265625" style="6"/>
    <col min="5146" max="5146" width="9.54296875" style="6" bestFit="1" customWidth="1"/>
    <col min="5147" max="5155" width="8.7265625" style="6"/>
    <col min="5156" max="5156" width="11.54296875" style="6" customWidth="1"/>
    <col min="5157" max="5157" width="11.453125" style="6" bestFit="1" customWidth="1"/>
    <col min="5158" max="5377" width="8.7265625" style="6"/>
    <col min="5378" max="5378" width="27.1796875" style="6" bestFit="1" customWidth="1"/>
    <col min="5379" max="5379" width="8.7265625" style="6"/>
    <col min="5380" max="5380" width="19.1796875" style="6" bestFit="1" customWidth="1"/>
    <col min="5381" max="5384" width="8.7265625" style="6"/>
    <col min="5385" max="5385" width="16.26953125" style="6" customWidth="1"/>
    <col min="5386" max="5387" width="8.7265625" style="6"/>
    <col min="5388" max="5389" width="11" style="6" bestFit="1" customWidth="1"/>
    <col min="5390" max="5391" width="8.7265625" style="6"/>
    <col min="5392" max="5392" width="9.81640625" style="6" bestFit="1" customWidth="1"/>
    <col min="5393" max="5393" width="8.7265625" style="6"/>
    <col min="5394" max="5394" width="10.81640625" style="6" bestFit="1" customWidth="1"/>
    <col min="5395" max="5395" width="10.81640625" style="6" customWidth="1"/>
    <col min="5396" max="5396" width="9.81640625" style="6" bestFit="1" customWidth="1"/>
    <col min="5397" max="5401" width="8.7265625" style="6"/>
    <col min="5402" max="5402" width="9.54296875" style="6" bestFit="1" customWidth="1"/>
    <col min="5403" max="5411" width="8.7265625" style="6"/>
    <col min="5412" max="5412" width="11.54296875" style="6" customWidth="1"/>
    <col min="5413" max="5413" width="11.453125" style="6" bestFit="1" customWidth="1"/>
    <col min="5414" max="5633" width="8.7265625" style="6"/>
    <col min="5634" max="5634" width="27.1796875" style="6" bestFit="1" customWidth="1"/>
    <col min="5635" max="5635" width="8.7265625" style="6"/>
    <col min="5636" max="5636" width="19.1796875" style="6" bestFit="1" customWidth="1"/>
    <col min="5637" max="5640" width="8.7265625" style="6"/>
    <col min="5641" max="5641" width="16.26953125" style="6" customWidth="1"/>
    <col min="5642" max="5643" width="8.7265625" style="6"/>
    <col min="5644" max="5645" width="11" style="6" bestFit="1" customWidth="1"/>
    <col min="5646" max="5647" width="8.7265625" style="6"/>
    <col min="5648" max="5648" width="9.81640625" style="6" bestFit="1" customWidth="1"/>
    <col min="5649" max="5649" width="8.7265625" style="6"/>
    <col min="5650" max="5650" width="10.81640625" style="6" bestFit="1" customWidth="1"/>
    <col min="5651" max="5651" width="10.81640625" style="6" customWidth="1"/>
    <col min="5652" max="5652" width="9.81640625" style="6" bestFit="1" customWidth="1"/>
    <col min="5653" max="5657" width="8.7265625" style="6"/>
    <col min="5658" max="5658" width="9.54296875" style="6" bestFit="1" customWidth="1"/>
    <col min="5659" max="5667" width="8.7265625" style="6"/>
    <col min="5668" max="5668" width="11.54296875" style="6" customWidth="1"/>
    <col min="5669" max="5669" width="11.453125" style="6" bestFit="1" customWidth="1"/>
    <col min="5670" max="5889" width="8.7265625" style="6"/>
    <col min="5890" max="5890" width="27.1796875" style="6" bestFit="1" customWidth="1"/>
    <col min="5891" max="5891" width="8.7265625" style="6"/>
    <col min="5892" max="5892" width="19.1796875" style="6" bestFit="1" customWidth="1"/>
    <col min="5893" max="5896" width="8.7265625" style="6"/>
    <col min="5897" max="5897" width="16.26953125" style="6" customWidth="1"/>
    <col min="5898" max="5899" width="8.7265625" style="6"/>
    <col min="5900" max="5901" width="11" style="6" bestFit="1" customWidth="1"/>
    <col min="5902" max="5903" width="8.7265625" style="6"/>
    <col min="5904" max="5904" width="9.81640625" style="6" bestFit="1" customWidth="1"/>
    <col min="5905" max="5905" width="8.7265625" style="6"/>
    <col min="5906" max="5906" width="10.81640625" style="6" bestFit="1" customWidth="1"/>
    <col min="5907" max="5907" width="10.81640625" style="6" customWidth="1"/>
    <col min="5908" max="5908" width="9.81640625" style="6" bestFit="1" customWidth="1"/>
    <col min="5909" max="5913" width="8.7265625" style="6"/>
    <col min="5914" max="5914" width="9.54296875" style="6" bestFit="1" customWidth="1"/>
    <col min="5915" max="5923" width="8.7265625" style="6"/>
    <col min="5924" max="5924" width="11.54296875" style="6" customWidth="1"/>
    <col min="5925" max="5925" width="11.453125" style="6" bestFit="1" customWidth="1"/>
    <col min="5926" max="6145" width="8.7265625" style="6"/>
    <col min="6146" max="6146" width="27.1796875" style="6" bestFit="1" customWidth="1"/>
    <col min="6147" max="6147" width="8.7265625" style="6"/>
    <col min="6148" max="6148" width="19.1796875" style="6" bestFit="1" customWidth="1"/>
    <col min="6149" max="6152" width="8.7265625" style="6"/>
    <col min="6153" max="6153" width="16.26953125" style="6" customWidth="1"/>
    <col min="6154" max="6155" width="8.7265625" style="6"/>
    <col min="6156" max="6157" width="11" style="6" bestFit="1" customWidth="1"/>
    <col min="6158" max="6159" width="8.7265625" style="6"/>
    <col min="6160" max="6160" width="9.81640625" style="6" bestFit="1" customWidth="1"/>
    <col min="6161" max="6161" width="8.7265625" style="6"/>
    <col min="6162" max="6162" width="10.81640625" style="6" bestFit="1" customWidth="1"/>
    <col min="6163" max="6163" width="10.81640625" style="6" customWidth="1"/>
    <col min="6164" max="6164" width="9.81640625" style="6" bestFit="1" customWidth="1"/>
    <col min="6165" max="6169" width="8.7265625" style="6"/>
    <col min="6170" max="6170" width="9.54296875" style="6" bestFit="1" customWidth="1"/>
    <col min="6171" max="6179" width="8.7265625" style="6"/>
    <col min="6180" max="6180" width="11.54296875" style="6" customWidth="1"/>
    <col min="6181" max="6181" width="11.453125" style="6" bestFit="1" customWidth="1"/>
    <col min="6182" max="6401" width="8.7265625" style="6"/>
    <col min="6402" max="6402" width="27.1796875" style="6" bestFit="1" customWidth="1"/>
    <col min="6403" max="6403" width="8.7265625" style="6"/>
    <col min="6404" max="6404" width="19.1796875" style="6" bestFit="1" customWidth="1"/>
    <col min="6405" max="6408" width="8.7265625" style="6"/>
    <col min="6409" max="6409" width="16.26953125" style="6" customWidth="1"/>
    <col min="6410" max="6411" width="8.7265625" style="6"/>
    <col min="6412" max="6413" width="11" style="6" bestFit="1" customWidth="1"/>
    <col min="6414" max="6415" width="8.7265625" style="6"/>
    <col min="6416" max="6416" width="9.81640625" style="6" bestFit="1" customWidth="1"/>
    <col min="6417" max="6417" width="8.7265625" style="6"/>
    <col min="6418" max="6418" width="10.81640625" style="6" bestFit="1" customWidth="1"/>
    <col min="6419" max="6419" width="10.81640625" style="6" customWidth="1"/>
    <col min="6420" max="6420" width="9.81640625" style="6" bestFit="1" customWidth="1"/>
    <col min="6421" max="6425" width="8.7265625" style="6"/>
    <col min="6426" max="6426" width="9.54296875" style="6" bestFit="1" customWidth="1"/>
    <col min="6427" max="6435" width="8.7265625" style="6"/>
    <col min="6436" max="6436" width="11.54296875" style="6" customWidth="1"/>
    <col min="6437" max="6437" width="11.453125" style="6" bestFit="1" customWidth="1"/>
    <col min="6438" max="6657" width="8.7265625" style="6"/>
    <col min="6658" max="6658" width="27.1796875" style="6" bestFit="1" customWidth="1"/>
    <col min="6659" max="6659" width="8.7265625" style="6"/>
    <col min="6660" max="6660" width="19.1796875" style="6" bestFit="1" customWidth="1"/>
    <col min="6661" max="6664" width="8.7265625" style="6"/>
    <col min="6665" max="6665" width="16.26953125" style="6" customWidth="1"/>
    <col min="6666" max="6667" width="8.7265625" style="6"/>
    <col min="6668" max="6669" width="11" style="6" bestFit="1" customWidth="1"/>
    <col min="6670" max="6671" width="8.7265625" style="6"/>
    <col min="6672" max="6672" width="9.81640625" style="6" bestFit="1" customWidth="1"/>
    <col min="6673" max="6673" width="8.7265625" style="6"/>
    <col min="6674" max="6674" width="10.81640625" style="6" bestFit="1" customWidth="1"/>
    <col min="6675" max="6675" width="10.81640625" style="6" customWidth="1"/>
    <col min="6676" max="6676" width="9.81640625" style="6" bestFit="1" customWidth="1"/>
    <col min="6677" max="6681" width="8.7265625" style="6"/>
    <col min="6682" max="6682" width="9.54296875" style="6" bestFit="1" customWidth="1"/>
    <col min="6683" max="6691" width="8.7265625" style="6"/>
    <col min="6692" max="6692" width="11.54296875" style="6" customWidth="1"/>
    <col min="6693" max="6693" width="11.453125" style="6" bestFit="1" customWidth="1"/>
    <col min="6694" max="6913" width="8.7265625" style="6"/>
    <col min="6914" max="6914" width="27.1796875" style="6" bestFit="1" customWidth="1"/>
    <col min="6915" max="6915" width="8.7265625" style="6"/>
    <col min="6916" max="6916" width="19.1796875" style="6" bestFit="1" customWidth="1"/>
    <col min="6917" max="6920" width="8.7265625" style="6"/>
    <col min="6921" max="6921" width="16.26953125" style="6" customWidth="1"/>
    <col min="6922" max="6923" width="8.7265625" style="6"/>
    <col min="6924" max="6925" width="11" style="6" bestFit="1" customWidth="1"/>
    <col min="6926" max="6927" width="8.7265625" style="6"/>
    <col min="6928" max="6928" width="9.81640625" style="6" bestFit="1" customWidth="1"/>
    <col min="6929" max="6929" width="8.7265625" style="6"/>
    <col min="6930" max="6930" width="10.81640625" style="6" bestFit="1" customWidth="1"/>
    <col min="6931" max="6931" width="10.81640625" style="6" customWidth="1"/>
    <col min="6932" max="6932" width="9.81640625" style="6" bestFit="1" customWidth="1"/>
    <col min="6933" max="6937" width="8.7265625" style="6"/>
    <col min="6938" max="6938" width="9.54296875" style="6" bestFit="1" customWidth="1"/>
    <col min="6939" max="6947" width="8.7265625" style="6"/>
    <col min="6948" max="6948" width="11.54296875" style="6" customWidth="1"/>
    <col min="6949" max="6949" width="11.453125" style="6" bestFit="1" customWidth="1"/>
    <col min="6950" max="7169" width="8.7265625" style="6"/>
    <col min="7170" max="7170" width="27.1796875" style="6" bestFit="1" customWidth="1"/>
    <col min="7171" max="7171" width="8.7265625" style="6"/>
    <col min="7172" max="7172" width="19.1796875" style="6" bestFit="1" customWidth="1"/>
    <col min="7173" max="7176" width="8.7265625" style="6"/>
    <col min="7177" max="7177" width="16.26953125" style="6" customWidth="1"/>
    <col min="7178" max="7179" width="8.7265625" style="6"/>
    <col min="7180" max="7181" width="11" style="6" bestFit="1" customWidth="1"/>
    <col min="7182" max="7183" width="8.7265625" style="6"/>
    <col min="7184" max="7184" width="9.81640625" style="6" bestFit="1" customWidth="1"/>
    <col min="7185" max="7185" width="8.7265625" style="6"/>
    <col min="7186" max="7186" width="10.81640625" style="6" bestFit="1" customWidth="1"/>
    <col min="7187" max="7187" width="10.81640625" style="6" customWidth="1"/>
    <col min="7188" max="7188" width="9.81640625" style="6" bestFit="1" customWidth="1"/>
    <col min="7189" max="7193" width="8.7265625" style="6"/>
    <col min="7194" max="7194" width="9.54296875" style="6" bestFit="1" customWidth="1"/>
    <col min="7195" max="7203" width="8.7265625" style="6"/>
    <col min="7204" max="7204" width="11.54296875" style="6" customWidth="1"/>
    <col min="7205" max="7205" width="11.453125" style="6" bestFit="1" customWidth="1"/>
    <col min="7206" max="7425" width="8.7265625" style="6"/>
    <col min="7426" max="7426" width="27.1796875" style="6" bestFit="1" customWidth="1"/>
    <col min="7427" max="7427" width="8.7265625" style="6"/>
    <col min="7428" max="7428" width="19.1796875" style="6" bestFit="1" customWidth="1"/>
    <col min="7429" max="7432" width="8.7265625" style="6"/>
    <col min="7433" max="7433" width="16.26953125" style="6" customWidth="1"/>
    <col min="7434" max="7435" width="8.7265625" style="6"/>
    <col min="7436" max="7437" width="11" style="6" bestFit="1" customWidth="1"/>
    <col min="7438" max="7439" width="8.7265625" style="6"/>
    <col min="7440" max="7440" width="9.81640625" style="6" bestFit="1" customWidth="1"/>
    <col min="7441" max="7441" width="8.7265625" style="6"/>
    <col min="7442" max="7442" width="10.81640625" style="6" bestFit="1" customWidth="1"/>
    <col min="7443" max="7443" width="10.81640625" style="6" customWidth="1"/>
    <col min="7444" max="7444" width="9.81640625" style="6" bestFit="1" customWidth="1"/>
    <col min="7445" max="7449" width="8.7265625" style="6"/>
    <col min="7450" max="7450" width="9.54296875" style="6" bestFit="1" customWidth="1"/>
    <col min="7451" max="7459" width="8.7265625" style="6"/>
    <col min="7460" max="7460" width="11.54296875" style="6" customWidth="1"/>
    <col min="7461" max="7461" width="11.453125" style="6" bestFit="1" customWidth="1"/>
    <col min="7462" max="7681" width="8.7265625" style="6"/>
    <col min="7682" max="7682" width="27.1796875" style="6" bestFit="1" customWidth="1"/>
    <col min="7683" max="7683" width="8.7265625" style="6"/>
    <col min="7684" max="7684" width="19.1796875" style="6" bestFit="1" customWidth="1"/>
    <col min="7685" max="7688" width="8.7265625" style="6"/>
    <col min="7689" max="7689" width="16.26953125" style="6" customWidth="1"/>
    <col min="7690" max="7691" width="8.7265625" style="6"/>
    <col min="7692" max="7693" width="11" style="6" bestFit="1" customWidth="1"/>
    <col min="7694" max="7695" width="8.7265625" style="6"/>
    <col min="7696" max="7696" width="9.81640625" style="6" bestFit="1" customWidth="1"/>
    <col min="7697" max="7697" width="8.7265625" style="6"/>
    <col min="7698" max="7698" width="10.81640625" style="6" bestFit="1" customWidth="1"/>
    <col min="7699" max="7699" width="10.81640625" style="6" customWidth="1"/>
    <col min="7700" max="7700" width="9.81640625" style="6" bestFit="1" customWidth="1"/>
    <col min="7701" max="7705" width="8.7265625" style="6"/>
    <col min="7706" max="7706" width="9.54296875" style="6" bestFit="1" customWidth="1"/>
    <col min="7707" max="7715" width="8.7265625" style="6"/>
    <col min="7716" max="7716" width="11.54296875" style="6" customWidth="1"/>
    <col min="7717" max="7717" width="11.453125" style="6" bestFit="1" customWidth="1"/>
    <col min="7718" max="7937" width="8.7265625" style="6"/>
    <col min="7938" max="7938" width="27.1796875" style="6" bestFit="1" customWidth="1"/>
    <col min="7939" max="7939" width="8.7265625" style="6"/>
    <col min="7940" max="7940" width="19.1796875" style="6" bestFit="1" customWidth="1"/>
    <col min="7941" max="7944" width="8.7265625" style="6"/>
    <col min="7945" max="7945" width="16.26953125" style="6" customWidth="1"/>
    <col min="7946" max="7947" width="8.7265625" style="6"/>
    <col min="7948" max="7949" width="11" style="6" bestFit="1" customWidth="1"/>
    <col min="7950" max="7951" width="8.7265625" style="6"/>
    <col min="7952" max="7952" width="9.81640625" style="6" bestFit="1" customWidth="1"/>
    <col min="7953" max="7953" width="8.7265625" style="6"/>
    <col min="7954" max="7954" width="10.81640625" style="6" bestFit="1" customWidth="1"/>
    <col min="7955" max="7955" width="10.81640625" style="6" customWidth="1"/>
    <col min="7956" max="7956" width="9.81640625" style="6" bestFit="1" customWidth="1"/>
    <col min="7957" max="7961" width="8.7265625" style="6"/>
    <col min="7962" max="7962" width="9.54296875" style="6" bestFit="1" customWidth="1"/>
    <col min="7963" max="7971" width="8.7265625" style="6"/>
    <col min="7972" max="7972" width="11.54296875" style="6" customWidth="1"/>
    <col min="7973" max="7973" width="11.453125" style="6" bestFit="1" customWidth="1"/>
    <col min="7974" max="8193" width="8.7265625" style="6"/>
    <col min="8194" max="8194" width="27.1796875" style="6" bestFit="1" customWidth="1"/>
    <col min="8195" max="8195" width="8.7265625" style="6"/>
    <col min="8196" max="8196" width="19.1796875" style="6" bestFit="1" customWidth="1"/>
    <col min="8197" max="8200" width="8.7265625" style="6"/>
    <col min="8201" max="8201" width="16.26953125" style="6" customWidth="1"/>
    <col min="8202" max="8203" width="8.7265625" style="6"/>
    <col min="8204" max="8205" width="11" style="6" bestFit="1" customWidth="1"/>
    <col min="8206" max="8207" width="8.7265625" style="6"/>
    <col min="8208" max="8208" width="9.81640625" style="6" bestFit="1" customWidth="1"/>
    <col min="8209" max="8209" width="8.7265625" style="6"/>
    <col min="8210" max="8210" width="10.81640625" style="6" bestFit="1" customWidth="1"/>
    <col min="8211" max="8211" width="10.81640625" style="6" customWidth="1"/>
    <col min="8212" max="8212" width="9.81640625" style="6" bestFit="1" customWidth="1"/>
    <col min="8213" max="8217" width="8.7265625" style="6"/>
    <col min="8218" max="8218" width="9.54296875" style="6" bestFit="1" customWidth="1"/>
    <col min="8219" max="8227" width="8.7265625" style="6"/>
    <col min="8228" max="8228" width="11.54296875" style="6" customWidth="1"/>
    <col min="8229" max="8229" width="11.453125" style="6" bestFit="1" customWidth="1"/>
    <col min="8230" max="8449" width="8.7265625" style="6"/>
    <col min="8450" max="8450" width="27.1796875" style="6" bestFit="1" customWidth="1"/>
    <col min="8451" max="8451" width="8.7265625" style="6"/>
    <col min="8452" max="8452" width="19.1796875" style="6" bestFit="1" customWidth="1"/>
    <col min="8453" max="8456" width="8.7265625" style="6"/>
    <col min="8457" max="8457" width="16.26953125" style="6" customWidth="1"/>
    <col min="8458" max="8459" width="8.7265625" style="6"/>
    <col min="8460" max="8461" width="11" style="6" bestFit="1" customWidth="1"/>
    <col min="8462" max="8463" width="8.7265625" style="6"/>
    <col min="8464" max="8464" width="9.81640625" style="6" bestFit="1" customWidth="1"/>
    <col min="8465" max="8465" width="8.7265625" style="6"/>
    <col min="8466" max="8466" width="10.81640625" style="6" bestFit="1" customWidth="1"/>
    <col min="8467" max="8467" width="10.81640625" style="6" customWidth="1"/>
    <col min="8468" max="8468" width="9.81640625" style="6" bestFit="1" customWidth="1"/>
    <col min="8469" max="8473" width="8.7265625" style="6"/>
    <col min="8474" max="8474" width="9.54296875" style="6" bestFit="1" customWidth="1"/>
    <col min="8475" max="8483" width="8.7265625" style="6"/>
    <col min="8484" max="8484" width="11.54296875" style="6" customWidth="1"/>
    <col min="8485" max="8485" width="11.453125" style="6" bestFit="1" customWidth="1"/>
    <col min="8486" max="8705" width="8.7265625" style="6"/>
    <col min="8706" max="8706" width="27.1796875" style="6" bestFit="1" customWidth="1"/>
    <col min="8707" max="8707" width="8.7265625" style="6"/>
    <col min="8708" max="8708" width="19.1796875" style="6" bestFit="1" customWidth="1"/>
    <col min="8709" max="8712" width="8.7265625" style="6"/>
    <col min="8713" max="8713" width="16.26953125" style="6" customWidth="1"/>
    <col min="8714" max="8715" width="8.7265625" style="6"/>
    <col min="8716" max="8717" width="11" style="6" bestFit="1" customWidth="1"/>
    <col min="8718" max="8719" width="8.7265625" style="6"/>
    <col min="8720" max="8720" width="9.81640625" style="6" bestFit="1" customWidth="1"/>
    <col min="8721" max="8721" width="8.7265625" style="6"/>
    <col min="8722" max="8722" width="10.81640625" style="6" bestFit="1" customWidth="1"/>
    <col min="8723" max="8723" width="10.81640625" style="6" customWidth="1"/>
    <col min="8724" max="8724" width="9.81640625" style="6" bestFit="1" customWidth="1"/>
    <col min="8725" max="8729" width="8.7265625" style="6"/>
    <col min="8730" max="8730" width="9.54296875" style="6" bestFit="1" customWidth="1"/>
    <col min="8731" max="8739" width="8.7265625" style="6"/>
    <col min="8740" max="8740" width="11.54296875" style="6" customWidth="1"/>
    <col min="8741" max="8741" width="11.453125" style="6" bestFit="1" customWidth="1"/>
    <col min="8742" max="8961" width="8.7265625" style="6"/>
    <col min="8962" max="8962" width="27.1796875" style="6" bestFit="1" customWidth="1"/>
    <col min="8963" max="8963" width="8.7265625" style="6"/>
    <col min="8964" max="8964" width="19.1796875" style="6" bestFit="1" customWidth="1"/>
    <col min="8965" max="8968" width="8.7265625" style="6"/>
    <col min="8969" max="8969" width="16.26953125" style="6" customWidth="1"/>
    <col min="8970" max="8971" width="8.7265625" style="6"/>
    <col min="8972" max="8973" width="11" style="6" bestFit="1" customWidth="1"/>
    <col min="8974" max="8975" width="8.7265625" style="6"/>
    <col min="8976" max="8976" width="9.81640625" style="6" bestFit="1" customWidth="1"/>
    <col min="8977" max="8977" width="8.7265625" style="6"/>
    <col min="8978" max="8978" width="10.81640625" style="6" bestFit="1" customWidth="1"/>
    <col min="8979" max="8979" width="10.81640625" style="6" customWidth="1"/>
    <col min="8980" max="8980" width="9.81640625" style="6" bestFit="1" customWidth="1"/>
    <col min="8981" max="8985" width="8.7265625" style="6"/>
    <col min="8986" max="8986" width="9.54296875" style="6" bestFit="1" customWidth="1"/>
    <col min="8987" max="8995" width="8.7265625" style="6"/>
    <col min="8996" max="8996" width="11.54296875" style="6" customWidth="1"/>
    <col min="8997" max="8997" width="11.453125" style="6" bestFit="1" customWidth="1"/>
    <col min="8998" max="9217" width="8.7265625" style="6"/>
    <col min="9218" max="9218" width="27.1796875" style="6" bestFit="1" customWidth="1"/>
    <col min="9219" max="9219" width="8.7265625" style="6"/>
    <col min="9220" max="9220" width="19.1796875" style="6" bestFit="1" customWidth="1"/>
    <col min="9221" max="9224" width="8.7265625" style="6"/>
    <col min="9225" max="9225" width="16.26953125" style="6" customWidth="1"/>
    <col min="9226" max="9227" width="8.7265625" style="6"/>
    <col min="9228" max="9229" width="11" style="6" bestFit="1" customWidth="1"/>
    <col min="9230" max="9231" width="8.7265625" style="6"/>
    <col min="9232" max="9232" width="9.81640625" style="6" bestFit="1" customWidth="1"/>
    <col min="9233" max="9233" width="8.7265625" style="6"/>
    <col min="9234" max="9234" width="10.81640625" style="6" bestFit="1" customWidth="1"/>
    <col min="9235" max="9235" width="10.81640625" style="6" customWidth="1"/>
    <col min="9236" max="9236" width="9.81640625" style="6" bestFit="1" customWidth="1"/>
    <col min="9237" max="9241" width="8.7265625" style="6"/>
    <col min="9242" max="9242" width="9.54296875" style="6" bestFit="1" customWidth="1"/>
    <col min="9243" max="9251" width="8.7265625" style="6"/>
    <col min="9252" max="9252" width="11.54296875" style="6" customWidth="1"/>
    <col min="9253" max="9253" width="11.453125" style="6" bestFit="1" customWidth="1"/>
    <col min="9254" max="9473" width="8.7265625" style="6"/>
    <col min="9474" max="9474" width="27.1796875" style="6" bestFit="1" customWidth="1"/>
    <col min="9475" max="9475" width="8.7265625" style="6"/>
    <col min="9476" max="9476" width="19.1796875" style="6" bestFit="1" customWidth="1"/>
    <col min="9477" max="9480" width="8.7265625" style="6"/>
    <col min="9481" max="9481" width="16.26953125" style="6" customWidth="1"/>
    <col min="9482" max="9483" width="8.7265625" style="6"/>
    <col min="9484" max="9485" width="11" style="6" bestFit="1" customWidth="1"/>
    <col min="9486" max="9487" width="8.7265625" style="6"/>
    <col min="9488" max="9488" width="9.81640625" style="6" bestFit="1" customWidth="1"/>
    <col min="9489" max="9489" width="8.7265625" style="6"/>
    <col min="9490" max="9490" width="10.81640625" style="6" bestFit="1" customWidth="1"/>
    <col min="9491" max="9491" width="10.81640625" style="6" customWidth="1"/>
    <col min="9492" max="9492" width="9.81640625" style="6" bestFit="1" customWidth="1"/>
    <col min="9493" max="9497" width="8.7265625" style="6"/>
    <col min="9498" max="9498" width="9.54296875" style="6" bestFit="1" customWidth="1"/>
    <col min="9499" max="9507" width="8.7265625" style="6"/>
    <col min="9508" max="9508" width="11.54296875" style="6" customWidth="1"/>
    <col min="9509" max="9509" width="11.453125" style="6" bestFit="1" customWidth="1"/>
    <col min="9510" max="9729" width="8.7265625" style="6"/>
    <col min="9730" max="9730" width="27.1796875" style="6" bestFit="1" customWidth="1"/>
    <col min="9731" max="9731" width="8.7265625" style="6"/>
    <col min="9732" max="9732" width="19.1796875" style="6" bestFit="1" customWidth="1"/>
    <col min="9733" max="9736" width="8.7265625" style="6"/>
    <col min="9737" max="9737" width="16.26953125" style="6" customWidth="1"/>
    <col min="9738" max="9739" width="8.7265625" style="6"/>
    <col min="9740" max="9741" width="11" style="6" bestFit="1" customWidth="1"/>
    <col min="9742" max="9743" width="8.7265625" style="6"/>
    <col min="9744" max="9744" width="9.81640625" style="6" bestFit="1" customWidth="1"/>
    <col min="9745" max="9745" width="8.7265625" style="6"/>
    <col min="9746" max="9746" width="10.81640625" style="6" bestFit="1" customWidth="1"/>
    <col min="9747" max="9747" width="10.81640625" style="6" customWidth="1"/>
    <col min="9748" max="9748" width="9.81640625" style="6" bestFit="1" customWidth="1"/>
    <col min="9749" max="9753" width="8.7265625" style="6"/>
    <col min="9754" max="9754" width="9.54296875" style="6" bestFit="1" customWidth="1"/>
    <col min="9755" max="9763" width="8.7265625" style="6"/>
    <col min="9764" max="9764" width="11.54296875" style="6" customWidth="1"/>
    <col min="9765" max="9765" width="11.453125" style="6" bestFit="1" customWidth="1"/>
    <col min="9766" max="9985" width="8.7265625" style="6"/>
    <col min="9986" max="9986" width="27.1796875" style="6" bestFit="1" customWidth="1"/>
    <col min="9987" max="9987" width="8.7265625" style="6"/>
    <col min="9988" max="9988" width="19.1796875" style="6" bestFit="1" customWidth="1"/>
    <col min="9989" max="9992" width="8.7265625" style="6"/>
    <col min="9993" max="9993" width="16.26953125" style="6" customWidth="1"/>
    <col min="9994" max="9995" width="8.7265625" style="6"/>
    <col min="9996" max="9997" width="11" style="6" bestFit="1" customWidth="1"/>
    <col min="9998" max="9999" width="8.7265625" style="6"/>
    <col min="10000" max="10000" width="9.81640625" style="6" bestFit="1" customWidth="1"/>
    <col min="10001" max="10001" width="8.7265625" style="6"/>
    <col min="10002" max="10002" width="10.81640625" style="6" bestFit="1" customWidth="1"/>
    <col min="10003" max="10003" width="10.81640625" style="6" customWidth="1"/>
    <col min="10004" max="10004" width="9.81640625" style="6" bestFit="1" customWidth="1"/>
    <col min="10005" max="10009" width="8.7265625" style="6"/>
    <col min="10010" max="10010" width="9.54296875" style="6" bestFit="1" customWidth="1"/>
    <col min="10011" max="10019" width="8.7265625" style="6"/>
    <col min="10020" max="10020" width="11.54296875" style="6" customWidth="1"/>
    <col min="10021" max="10021" width="11.453125" style="6" bestFit="1" customWidth="1"/>
    <col min="10022" max="10241" width="8.7265625" style="6"/>
    <col min="10242" max="10242" width="27.1796875" style="6" bestFit="1" customWidth="1"/>
    <col min="10243" max="10243" width="8.7265625" style="6"/>
    <col min="10244" max="10244" width="19.1796875" style="6" bestFit="1" customWidth="1"/>
    <col min="10245" max="10248" width="8.7265625" style="6"/>
    <col min="10249" max="10249" width="16.26953125" style="6" customWidth="1"/>
    <col min="10250" max="10251" width="8.7265625" style="6"/>
    <col min="10252" max="10253" width="11" style="6" bestFit="1" customWidth="1"/>
    <col min="10254" max="10255" width="8.7265625" style="6"/>
    <col min="10256" max="10256" width="9.81640625" style="6" bestFit="1" customWidth="1"/>
    <col min="10257" max="10257" width="8.7265625" style="6"/>
    <col min="10258" max="10258" width="10.81640625" style="6" bestFit="1" customWidth="1"/>
    <col min="10259" max="10259" width="10.81640625" style="6" customWidth="1"/>
    <col min="10260" max="10260" width="9.81640625" style="6" bestFit="1" customWidth="1"/>
    <col min="10261" max="10265" width="8.7265625" style="6"/>
    <col min="10266" max="10266" width="9.54296875" style="6" bestFit="1" customWidth="1"/>
    <col min="10267" max="10275" width="8.7265625" style="6"/>
    <col min="10276" max="10276" width="11.54296875" style="6" customWidth="1"/>
    <col min="10277" max="10277" width="11.453125" style="6" bestFit="1" customWidth="1"/>
    <col min="10278" max="10497" width="8.7265625" style="6"/>
    <col min="10498" max="10498" width="27.1796875" style="6" bestFit="1" customWidth="1"/>
    <col min="10499" max="10499" width="8.7265625" style="6"/>
    <col min="10500" max="10500" width="19.1796875" style="6" bestFit="1" customWidth="1"/>
    <col min="10501" max="10504" width="8.7265625" style="6"/>
    <col min="10505" max="10505" width="16.26953125" style="6" customWidth="1"/>
    <col min="10506" max="10507" width="8.7265625" style="6"/>
    <col min="10508" max="10509" width="11" style="6" bestFit="1" customWidth="1"/>
    <col min="10510" max="10511" width="8.7265625" style="6"/>
    <col min="10512" max="10512" width="9.81640625" style="6" bestFit="1" customWidth="1"/>
    <col min="10513" max="10513" width="8.7265625" style="6"/>
    <col min="10514" max="10514" width="10.81640625" style="6" bestFit="1" customWidth="1"/>
    <col min="10515" max="10515" width="10.81640625" style="6" customWidth="1"/>
    <col min="10516" max="10516" width="9.81640625" style="6" bestFit="1" customWidth="1"/>
    <col min="10517" max="10521" width="8.7265625" style="6"/>
    <col min="10522" max="10522" width="9.54296875" style="6" bestFit="1" customWidth="1"/>
    <col min="10523" max="10531" width="8.7265625" style="6"/>
    <col min="10532" max="10532" width="11.54296875" style="6" customWidth="1"/>
    <col min="10533" max="10533" width="11.453125" style="6" bestFit="1" customWidth="1"/>
    <col min="10534" max="10753" width="8.7265625" style="6"/>
    <col min="10754" max="10754" width="27.1796875" style="6" bestFit="1" customWidth="1"/>
    <col min="10755" max="10755" width="8.7265625" style="6"/>
    <col min="10756" max="10756" width="19.1796875" style="6" bestFit="1" customWidth="1"/>
    <col min="10757" max="10760" width="8.7265625" style="6"/>
    <col min="10761" max="10761" width="16.26953125" style="6" customWidth="1"/>
    <col min="10762" max="10763" width="8.7265625" style="6"/>
    <col min="10764" max="10765" width="11" style="6" bestFit="1" customWidth="1"/>
    <col min="10766" max="10767" width="8.7265625" style="6"/>
    <col min="10768" max="10768" width="9.81640625" style="6" bestFit="1" customWidth="1"/>
    <col min="10769" max="10769" width="8.7265625" style="6"/>
    <col min="10770" max="10770" width="10.81640625" style="6" bestFit="1" customWidth="1"/>
    <col min="10771" max="10771" width="10.81640625" style="6" customWidth="1"/>
    <col min="10772" max="10772" width="9.81640625" style="6" bestFit="1" customWidth="1"/>
    <col min="10773" max="10777" width="8.7265625" style="6"/>
    <col min="10778" max="10778" width="9.54296875" style="6" bestFit="1" customWidth="1"/>
    <col min="10779" max="10787" width="8.7265625" style="6"/>
    <col min="10788" max="10788" width="11.54296875" style="6" customWidth="1"/>
    <col min="10789" max="10789" width="11.453125" style="6" bestFit="1" customWidth="1"/>
    <col min="10790" max="11009" width="8.7265625" style="6"/>
    <col min="11010" max="11010" width="27.1796875" style="6" bestFit="1" customWidth="1"/>
    <col min="11011" max="11011" width="8.7265625" style="6"/>
    <col min="11012" max="11012" width="19.1796875" style="6" bestFit="1" customWidth="1"/>
    <col min="11013" max="11016" width="8.7265625" style="6"/>
    <col min="11017" max="11017" width="16.26953125" style="6" customWidth="1"/>
    <col min="11018" max="11019" width="8.7265625" style="6"/>
    <col min="11020" max="11021" width="11" style="6" bestFit="1" customWidth="1"/>
    <col min="11022" max="11023" width="8.7265625" style="6"/>
    <col min="11024" max="11024" width="9.81640625" style="6" bestFit="1" customWidth="1"/>
    <col min="11025" max="11025" width="8.7265625" style="6"/>
    <col min="11026" max="11026" width="10.81640625" style="6" bestFit="1" customWidth="1"/>
    <col min="11027" max="11027" width="10.81640625" style="6" customWidth="1"/>
    <col min="11028" max="11028" width="9.81640625" style="6" bestFit="1" customWidth="1"/>
    <col min="11029" max="11033" width="8.7265625" style="6"/>
    <col min="11034" max="11034" width="9.54296875" style="6" bestFit="1" customWidth="1"/>
    <col min="11035" max="11043" width="8.7265625" style="6"/>
    <col min="11044" max="11044" width="11.54296875" style="6" customWidth="1"/>
    <col min="11045" max="11045" width="11.453125" style="6" bestFit="1" customWidth="1"/>
    <col min="11046" max="11265" width="8.7265625" style="6"/>
    <col min="11266" max="11266" width="27.1796875" style="6" bestFit="1" customWidth="1"/>
    <col min="11267" max="11267" width="8.7265625" style="6"/>
    <col min="11268" max="11268" width="19.1796875" style="6" bestFit="1" customWidth="1"/>
    <col min="11269" max="11272" width="8.7265625" style="6"/>
    <col min="11273" max="11273" width="16.26953125" style="6" customWidth="1"/>
    <col min="11274" max="11275" width="8.7265625" style="6"/>
    <col min="11276" max="11277" width="11" style="6" bestFit="1" customWidth="1"/>
    <col min="11278" max="11279" width="8.7265625" style="6"/>
    <col min="11280" max="11280" width="9.81640625" style="6" bestFit="1" customWidth="1"/>
    <col min="11281" max="11281" width="8.7265625" style="6"/>
    <col min="11282" max="11282" width="10.81640625" style="6" bestFit="1" customWidth="1"/>
    <col min="11283" max="11283" width="10.81640625" style="6" customWidth="1"/>
    <col min="11284" max="11284" width="9.81640625" style="6" bestFit="1" customWidth="1"/>
    <col min="11285" max="11289" width="8.7265625" style="6"/>
    <col min="11290" max="11290" width="9.54296875" style="6" bestFit="1" customWidth="1"/>
    <col min="11291" max="11299" width="8.7265625" style="6"/>
    <col min="11300" max="11300" width="11.54296875" style="6" customWidth="1"/>
    <col min="11301" max="11301" width="11.453125" style="6" bestFit="1" customWidth="1"/>
    <col min="11302" max="11521" width="8.7265625" style="6"/>
    <col min="11522" max="11522" width="27.1796875" style="6" bestFit="1" customWidth="1"/>
    <col min="11523" max="11523" width="8.7265625" style="6"/>
    <col min="11524" max="11524" width="19.1796875" style="6" bestFit="1" customWidth="1"/>
    <col min="11525" max="11528" width="8.7265625" style="6"/>
    <col min="11529" max="11529" width="16.26953125" style="6" customWidth="1"/>
    <col min="11530" max="11531" width="8.7265625" style="6"/>
    <col min="11532" max="11533" width="11" style="6" bestFit="1" customWidth="1"/>
    <col min="11534" max="11535" width="8.7265625" style="6"/>
    <col min="11536" max="11536" width="9.81640625" style="6" bestFit="1" customWidth="1"/>
    <col min="11537" max="11537" width="8.7265625" style="6"/>
    <col min="11538" max="11538" width="10.81640625" style="6" bestFit="1" customWidth="1"/>
    <col min="11539" max="11539" width="10.81640625" style="6" customWidth="1"/>
    <col min="11540" max="11540" width="9.81640625" style="6" bestFit="1" customWidth="1"/>
    <col min="11541" max="11545" width="8.7265625" style="6"/>
    <col min="11546" max="11546" width="9.54296875" style="6" bestFit="1" customWidth="1"/>
    <col min="11547" max="11555" width="8.7265625" style="6"/>
    <col min="11556" max="11556" width="11.54296875" style="6" customWidth="1"/>
    <col min="11557" max="11557" width="11.453125" style="6" bestFit="1" customWidth="1"/>
    <col min="11558" max="11777" width="8.7265625" style="6"/>
    <col min="11778" max="11778" width="27.1796875" style="6" bestFit="1" customWidth="1"/>
    <col min="11779" max="11779" width="8.7265625" style="6"/>
    <col min="11780" max="11780" width="19.1796875" style="6" bestFit="1" customWidth="1"/>
    <col min="11781" max="11784" width="8.7265625" style="6"/>
    <col min="11785" max="11785" width="16.26953125" style="6" customWidth="1"/>
    <col min="11786" max="11787" width="8.7265625" style="6"/>
    <col min="11788" max="11789" width="11" style="6" bestFit="1" customWidth="1"/>
    <col min="11790" max="11791" width="8.7265625" style="6"/>
    <col min="11792" max="11792" width="9.81640625" style="6" bestFit="1" customWidth="1"/>
    <col min="11793" max="11793" width="8.7265625" style="6"/>
    <col min="11794" max="11794" width="10.81640625" style="6" bestFit="1" customWidth="1"/>
    <col min="11795" max="11795" width="10.81640625" style="6" customWidth="1"/>
    <col min="11796" max="11796" width="9.81640625" style="6" bestFit="1" customWidth="1"/>
    <col min="11797" max="11801" width="8.7265625" style="6"/>
    <col min="11802" max="11802" width="9.54296875" style="6" bestFit="1" customWidth="1"/>
    <col min="11803" max="11811" width="8.7265625" style="6"/>
    <col min="11812" max="11812" width="11.54296875" style="6" customWidth="1"/>
    <col min="11813" max="11813" width="11.453125" style="6" bestFit="1" customWidth="1"/>
    <col min="11814" max="12033" width="8.7265625" style="6"/>
    <col min="12034" max="12034" width="27.1796875" style="6" bestFit="1" customWidth="1"/>
    <col min="12035" max="12035" width="8.7265625" style="6"/>
    <col min="12036" max="12036" width="19.1796875" style="6" bestFit="1" customWidth="1"/>
    <col min="12037" max="12040" width="8.7265625" style="6"/>
    <col min="12041" max="12041" width="16.26953125" style="6" customWidth="1"/>
    <col min="12042" max="12043" width="8.7265625" style="6"/>
    <col min="12044" max="12045" width="11" style="6" bestFit="1" customWidth="1"/>
    <col min="12046" max="12047" width="8.7265625" style="6"/>
    <col min="12048" max="12048" width="9.81640625" style="6" bestFit="1" customWidth="1"/>
    <col min="12049" max="12049" width="8.7265625" style="6"/>
    <col min="12050" max="12050" width="10.81640625" style="6" bestFit="1" customWidth="1"/>
    <col min="12051" max="12051" width="10.81640625" style="6" customWidth="1"/>
    <col min="12052" max="12052" width="9.81640625" style="6" bestFit="1" customWidth="1"/>
    <col min="12053" max="12057" width="8.7265625" style="6"/>
    <col min="12058" max="12058" width="9.54296875" style="6" bestFit="1" customWidth="1"/>
    <col min="12059" max="12067" width="8.7265625" style="6"/>
    <col min="12068" max="12068" width="11.54296875" style="6" customWidth="1"/>
    <col min="12069" max="12069" width="11.453125" style="6" bestFit="1" customWidth="1"/>
    <col min="12070" max="12289" width="8.7265625" style="6"/>
    <col min="12290" max="12290" width="27.1796875" style="6" bestFit="1" customWidth="1"/>
    <col min="12291" max="12291" width="8.7265625" style="6"/>
    <col min="12292" max="12292" width="19.1796875" style="6" bestFit="1" customWidth="1"/>
    <col min="12293" max="12296" width="8.7265625" style="6"/>
    <col min="12297" max="12297" width="16.26953125" style="6" customWidth="1"/>
    <col min="12298" max="12299" width="8.7265625" style="6"/>
    <col min="12300" max="12301" width="11" style="6" bestFit="1" customWidth="1"/>
    <col min="12302" max="12303" width="8.7265625" style="6"/>
    <col min="12304" max="12304" width="9.81640625" style="6" bestFit="1" customWidth="1"/>
    <col min="12305" max="12305" width="8.7265625" style="6"/>
    <col min="12306" max="12306" width="10.81640625" style="6" bestFit="1" customWidth="1"/>
    <col min="12307" max="12307" width="10.81640625" style="6" customWidth="1"/>
    <col min="12308" max="12308" width="9.81640625" style="6" bestFit="1" customWidth="1"/>
    <col min="12309" max="12313" width="8.7265625" style="6"/>
    <col min="12314" max="12314" width="9.54296875" style="6" bestFit="1" customWidth="1"/>
    <col min="12315" max="12323" width="8.7265625" style="6"/>
    <col min="12324" max="12324" width="11.54296875" style="6" customWidth="1"/>
    <col min="12325" max="12325" width="11.453125" style="6" bestFit="1" customWidth="1"/>
    <col min="12326" max="12545" width="8.7265625" style="6"/>
    <col min="12546" max="12546" width="27.1796875" style="6" bestFit="1" customWidth="1"/>
    <col min="12547" max="12547" width="8.7265625" style="6"/>
    <col min="12548" max="12548" width="19.1796875" style="6" bestFit="1" customWidth="1"/>
    <col min="12549" max="12552" width="8.7265625" style="6"/>
    <col min="12553" max="12553" width="16.26953125" style="6" customWidth="1"/>
    <col min="12554" max="12555" width="8.7265625" style="6"/>
    <col min="12556" max="12557" width="11" style="6" bestFit="1" customWidth="1"/>
    <col min="12558" max="12559" width="8.7265625" style="6"/>
    <col min="12560" max="12560" width="9.81640625" style="6" bestFit="1" customWidth="1"/>
    <col min="12561" max="12561" width="8.7265625" style="6"/>
    <col min="12562" max="12562" width="10.81640625" style="6" bestFit="1" customWidth="1"/>
    <col min="12563" max="12563" width="10.81640625" style="6" customWidth="1"/>
    <col min="12564" max="12564" width="9.81640625" style="6" bestFit="1" customWidth="1"/>
    <col min="12565" max="12569" width="8.7265625" style="6"/>
    <col min="12570" max="12570" width="9.54296875" style="6" bestFit="1" customWidth="1"/>
    <col min="12571" max="12579" width="8.7265625" style="6"/>
    <col min="12580" max="12580" width="11.54296875" style="6" customWidth="1"/>
    <col min="12581" max="12581" width="11.453125" style="6" bestFit="1" customWidth="1"/>
    <col min="12582" max="12801" width="8.7265625" style="6"/>
    <col min="12802" max="12802" width="27.1796875" style="6" bestFit="1" customWidth="1"/>
    <col min="12803" max="12803" width="8.7265625" style="6"/>
    <col min="12804" max="12804" width="19.1796875" style="6" bestFit="1" customWidth="1"/>
    <col min="12805" max="12808" width="8.7265625" style="6"/>
    <col min="12809" max="12809" width="16.26953125" style="6" customWidth="1"/>
    <col min="12810" max="12811" width="8.7265625" style="6"/>
    <col min="12812" max="12813" width="11" style="6" bestFit="1" customWidth="1"/>
    <col min="12814" max="12815" width="8.7265625" style="6"/>
    <col min="12816" max="12816" width="9.81640625" style="6" bestFit="1" customWidth="1"/>
    <col min="12817" max="12817" width="8.7265625" style="6"/>
    <col min="12818" max="12818" width="10.81640625" style="6" bestFit="1" customWidth="1"/>
    <col min="12819" max="12819" width="10.81640625" style="6" customWidth="1"/>
    <col min="12820" max="12820" width="9.81640625" style="6" bestFit="1" customWidth="1"/>
    <col min="12821" max="12825" width="8.7265625" style="6"/>
    <col min="12826" max="12826" width="9.54296875" style="6" bestFit="1" customWidth="1"/>
    <col min="12827" max="12835" width="8.7265625" style="6"/>
    <col min="12836" max="12836" width="11.54296875" style="6" customWidth="1"/>
    <col min="12837" max="12837" width="11.453125" style="6" bestFit="1" customWidth="1"/>
    <col min="12838" max="13057" width="8.7265625" style="6"/>
    <col min="13058" max="13058" width="27.1796875" style="6" bestFit="1" customWidth="1"/>
    <col min="13059" max="13059" width="8.7265625" style="6"/>
    <col min="13060" max="13060" width="19.1796875" style="6" bestFit="1" customWidth="1"/>
    <col min="13061" max="13064" width="8.7265625" style="6"/>
    <col min="13065" max="13065" width="16.26953125" style="6" customWidth="1"/>
    <col min="13066" max="13067" width="8.7265625" style="6"/>
    <col min="13068" max="13069" width="11" style="6" bestFit="1" customWidth="1"/>
    <col min="13070" max="13071" width="8.7265625" style="6"/>
    <col min="13072" max="13072" width="9.81640625" style="6" bestFit="1" customWidth="1"/>
    <col min="13073" max="13073" width="8.7265625" style="6"/>
    <col min="13074" max="13074" width="10.81640625" style="6" bestFit="1" customWidth="1"/>
    <col min="13075" max="13075" width="10.81640625" style="6" customWidth="1"/>
    <col min="13076" max="13076" width="9.81640625" style="6" bestFit="1" customWidth="1"/>
    <col min="13077" max="13081" width="8.7265625" style="6"/>
    <col min="13082" max="13082" width="9.54296875" style="6" bestFit="1" customWidth="1"/>
    <col min="13083" max="13091" width="8.7265625" style="6"/>
    <col min="13092" max="13092" width="11.54296875" style="6" customWidth="1"/>
    <col min="13093" max="13093" width="11.453125" style="6" bestFit="1" customWidth="1"/>
    <col min="13094" max="13313" width="8.7265625" style="6"/>
    <col min="13314" max="13314" width="27.1796875" style="6" bestFit="1" customWidth="1"/>
    <col min="13315" max="13315" width="8.7265625" style="6"/>
    <col min="13316" max="13316" width="19.1796875" style="6" bestFit="1" customWidth="1"/>
    <col min="13317" max="13320" width="8.7265625" style="6"/>
    <col min="13321" max="13321" width="16.26953125" style="6" customWidth="1"/>
    <col min="13322" max="13323" width="8.7265625" style="6"/>
    <col min="13324" max="13325" width="11" style="6" bestFit="1" customWidth="1"/>
    <col min="13326" max="13327" width="8.7265625" style="6"/>
    <col min="13328" max="13328" width="9.81640625" style="6" bestFit="1" customWidth="1"/>
    <col min="13329" max="13329" width="8.7265625" style="6"/>
    <col min="13330" max="13330" width="10.81640625" style="6" bestFit="1" customWidth="1"/>
    <col min="13331" max="13331" width="10.81640625" style="6" customWidth="1"/>
    <col min="13332" max="13332" width="9.81640625" style="6" bestFit="1" customWidth="1"/>
    <col min="13333" max="13337" width="8.7265625" style="6"/>
    <col min="13338" max="13338" width="9.54296875" style="6" bestFit="1" customWidth="1"/>
    <col min="13339" max="13347" width="8.7265625" style="6"/>
    <col min="13348" max="13348" width="11.54296875" style="6" customWidth="1"/>
    <col min="13349" max="13349" width="11.453125" style="6" bestFit="1" customWidth="1"/>
    <col min="13350" max="13569" width="8.7265625" style="6"/>
    <col min="13570" max="13570" width="27.1796875" style="6" bestFit="1" customWidth="1"/>
    <col min="13571" max="13571" width="8.7265625" style="6"/>
    <col min="13572" max="13572" width="19.1796875" style="6" bestFit="1" customWidth="1"/>
    <col min="13573" max="13576" width="8.7265625" style="6"/>
    <col min="13577" max="13577" width="16.26953125" style="6" customWidth="1"/>
    <col min="13578" max="13579" width="8.7265625" style="6"/>
    <col min="13580" max="13581" width="11" style="6" bestFit="1" customWidth="1"/>
    <col min="13582" max="13583" width="8.7265625" style="6"/>
    <col min="13584" max="13584" width="9.81640625" style="6" bestFit="1" customWidth="1"/>
    <col min="13585" max="13585" width="8.7265625" style="6"/>
    <col min="13586" max="13586" width="10.81640625" style="6" bestFit="1" customWidth="1"/>
    <col min="13587" max="13587" width="10.81640625" style="6" customWidth="1"/>
    <col min="13588" max="13588" width="9.81640625" style="6" bestFit="1" customWidth="1"/>
    <col min="13589" max="13593" width="8.7265625" style="6"/>
    <col min="13594" max="13594" width="9.54296875" style="6" bestFit="1" customWidth="1"/>
    <col min="13595" max="13603" width="8.7265625" style="6"/>
    <col min="13604" max="13604" width="11.54296875" style="6" customWidth="1"/>
    <col min="13605" max="13605" width="11.453125" style="6" bestFit="1" customWidth="1"/>
    <col min="13606" max="13825" width="8.7265625" style="6"/>
    <col min="13826" max="13826" width="27.1796875" style="6" bestFit="1" customWidth="1"/>
    <col min="13827" max="13827" width="8.7265625" style="6"/>
    <col min="13828" max="13828" width="19.1796875" style="6" bestFit="1" customWidth="1"/>
    <col min="13829" max="13832" width="8.7265625" style="6"/>
    <col min="13833" max="13833" width="16.26953125" style="6" customWidth="1"/>
    <col min="13834" max="13835" width="8.7265625" style="6"/>
    <col min="13836" max="13837" width="11" style="6" bestFit="1" customWidth="1"/>
    <col min="13838" max="13839" width="8.7265625" style="6"/>
    <col min="13840" max="13840" width="9.81640625" style="6" bestFit="1" customWidth="1"/>
    <col min="13841" max="13841" width="8.7265625" style="6"/>
    <col min="13842" max="13842" width="10.81640625" style="6" bestFit="1" customWidth="1"/>
    <col min="13843" max="13843" width="10.81640625" style="6" customWidth="1"/>
    <col min="13844" max="13844" width="9.81640625" style="6" bestFit="1" customWidth="1"/>
    <col min="13845" max="13849" width="8.7265625" style="6"/>
    <col min="13850" max="13850" width="9.54296875" style="6" bestFit="1" customWidth="1"/>
    <col min="13851" max="13859" width="8.7265625" style="6"/>
    <col min="13860" max="13860" width="11.54296875" style="6" customWidth="1"/>
    <col min="13861" max="13861" width="11.453125" style="6" bestFit="1" customWidth="1"/>
    <col min="13862" max="14081" width="8.7265625" style="6"/>
    <col min="14082" max="14082" width="27.1796875" style="6" bestFit="1" customWidth="1"/>
    <col min="14083" max="14083" width="8.7265625" style="6"/>
    <col min="14084" max="14084" width="19.1796875" style="6" bestFit="1" customWidth="1"/>
    <col min="14085" max="14088" width="8.7265625" style="6"/>
    <col min="14089" max="14089" width="16.26953125" style="6" customWidth="1"/>
    <col min="14090" max="14091" width="8.7265625" style="6"/>
    <col min="14092" max="14093" width="11" style="6" bestFit="1" customWidth="1"/>
    <col min="14094" max="14095" width="8.7265625" style="6"/>
    <col min="14096" max="14096" width="9.81640625" style="6" bestFit="1" customWidth="1"/>
    <col min="14097" max="14097" width="8.7265625" style="6"/>
    <col min="14098" max="14098" width="10.81640625" style="6" bestFit="1" customWidth="1"/>
    <col min="14099" max="14099" width="10.81640625" style="6" customWidth="1"/>
    <col min="14100" max="14100" width="9.81640625" style="6" bestFit="1" customWidth="1"/>
    <col min="14101" max="14105" width="8.7265625" style="6"/>
    <col min="14106" max="14106" width="9.54296875" style="6" bestFit="1" customWidth="1"/>
    <col min="14107" max="14115" width="8.7265625" style="6"/>
    <col min="14116" max="14116" width="11.54296875" style="6" customWidth="1"/>
    <col min="14117" max="14117" width="11.453125" style="6" bestFit="1" customWidth="1"/>
    <col min="14118" max="14337" width="8.7265625" style="6"/>
    <col min="14338" max="14338" width="27.1796875" style="6" bestFit="1" customWidth="1"/>
    <col min="14339" max="14339" width="8.7265625" style="6"/>
    <col min="14340" max="14340" width="19.1796875" style="6" bestFit="1" customWidth="1"/>
    <col min="14341" max="14344" width="8.7265625" style="6"/>
    <col min="14345" max="14345" width="16.26953125" style="6" customWidth="1"/>
    <col min="14346" max="14347" width="8.7265625" style="6"/>
    <col min="14348" max="14349" width="11" style="6" bestFit="1" customWidth="1"/>
    <col min="14350" max="14351" width="8.7265625" style="6"/>
    <col min="14352" max="14352" width="9.81640625" style="6" bestFit="1" customWidth="1"/>
    <col min="14353" max="14353" width="8.7265625" style="6"/>
    <col min="14354" max="14354" width="10.81640625" style="6" bestFit="1" customWidth="1"/>
    <col min="14355" max="14355" width="10.81640625" style="6" customWidth="1"/>
    <col min="14356" max="14356" width="9.81640625" style="6" bestFit="1" customWidth="1"/>
    <col min="14357" max="14361" width="8.7265625" style="6"/>
    <col min="14362" max="14362" width="9.54296875" style="6" bestFit="1" customWidth="1"/>
    <col min="14363" max="14371" width="8.7265625" style="6"/>
    <col min="14372" max="14372" width="11.54296875" style="6" customWidth="1"/>
    <col min="14373" max="14373" width="11.453125" style="6" bestFit="1" customWidth="1"/>
    <col min="14374" max="14593" width="8.7265625" style="6"/>
    <col min="14594" max="14594" width="27.1796875" style="6" bestFit="1" customWidth="1"/>
    <col min="14595" max="14595" width="8.7265625" style="6"/>
    <col min="14596" max="14596" width="19.1796875" style="6" bestFit="1" customWidth="1"/>
    <col min="14597" max="14600" width="8.7265625" style="6"/>
    <col min="14601" max="14601" width="16.26953125" style="6" customWidth="1"/>
    <col min="14602" max="14603" width="8.7265625" style="6"/>
    <col min="14604" max="14605" width="11" style="6" bestFit="1" customWidth="1"/>
    <col min="14606" max="14607" width="8.7265625" style="6"/>
    <col min="14608" max="14608" width="9.81640625" style="6" bestFit="1" customWidth="1"/>
    <col min="14609" max="14609" width="8.7265625" style="6"/>
    <col min="14610" max="14610" width="10.81640625" style="6" bestFit="1" customWidth="1"/>
    <col min="14611" max="14611" width="10.81640625" style="6" customWidth="1"/>
    <col min="14612" max="14612" width="9.81640625" style="6" bestFit="1" customWidth="1"/>
    <col min="14613" max="14617" width="8.7265625" style="6"/>
    <col min="14618" max="14618" width="9.54296875" style="6" bestFit="1" customWidth="1"/>
    <col min="14619" max="14627" width="8.7265625" style="6"/>
    <col min="14628" max="14628" width="11.54296875" style="6" customWidth="1"/>
    <col min="14629" max="14629" width="11.453125" style="6" bestFit="1" customWidth="1"/>
    <col min="14630" max="14849" width="8.7265625" style="6"/>
    <col min="14850" max="14850" width="27.1796875" style="6" bestFit="1" customWidth="1"/>
    <col min="14851" max="14851" width="8.7265625" style="6"/>
    <col min="14852" max="14852" width="19.1796875" style="6" bestFit="1" customWidth="1"/>
    <col min="14853" max="14856" width="8.7265625" style="6"/>
    <col min="14857" max="14857" width="16.26953125" style="6" customWidth="1"/>
    <col min="14858" max="14859" width="8.7265625" style="6"/>
    <col min="14860" max="14861" width="11" style="6" bestFit="1" customWidth="1"/>
    <col min="14862" max="14863" width="8.7265625" style="6"/>
    <col min="14864" max="14864" width="9.81640625" style="6" bestFit="1" customWidth="1"/>
    <col min="14865" max="14865" width="8.7265625" style="6"/>
    <col min="14866" max="14866" width="10.81640625" style="6" bestFit="1" customWidth="1"/>
    <col min="14867" max="14867" width="10.81640625" style="6" customWidth="1"/>
    <col min="14868" max="14868" width="9.81640625" style="6" bestFit="1" customWidth="1"/>
    <col min="14869" max="14873" width="8.7265625" style="6"/>
    <col min="14874" max="14874" width="9.54296875" style="6" bestFit="1" customWidth="1"/>
    <col min="14875" max="14883" width="8.7265625" style="6"/>
    <col min="14884" max="14884" width="11.54296875" style="6" customWidth="1"/>
    <col min="14885" max="14885" width="11.453125" style="6" bestFit="1" customWidth="1"/>
    <col min="14886" max="15105" width="8.7265625" style="6"/>
    <col min="15106" max="15106" width="27.1796875" style="6" bestFit="1" customWidth="1"/>
    <col min="15107" max="15107" width="8.7265625" style="6"/>
    <col min="15108" max="15108" width="19.1796875" style="6" bestFit="1" customWidth="1"/>
    <col min="15109" max="15112" width="8.7265625" style="6"/>
    <col min="15113" max="15113" width="16.26953125" style="6" customWidth="1"/>
    <col min="15114" max="15115" width="8.7265625" style="6"/>
    <col min="15116" max="15117" width="11" style="6" bestFit="1" customWidth="1"/>
    <col min="15118" max="15119" width="8.7265625" style="6"/>
    <col min="15120" max="15120" width="9.81640625" style="6" bestFit="1" customWidth="1"/>
    <col min="15121" max="15121" width="8.7265625" style="6"/>
    <col min="15122" max="15122" width="10.81640625" style="6" bestFit="1" customWidth="1"/>
    <col min="15123" max="15123" width="10.81640625" style="6" customWidth="1"/>
    <col min="15124" max="15124" width="9.81640625" style="6" bestFit="1" customWidth="1"/>
    <col min="15125" max="15129" width="8.7265625" style="6"/>
    <col min="15130" max="15130" width="9.54296875" style="6" bestFit="1" customWidth="1"/>
    <col min="15131" max="15139" width="8.7265625" style="6"/>
    <col min="15140" max="15140" width="11.54296875" style="6" customWidth="1"/>
    <col min="15141" max="15141" width="11.453125" style="6" bestFit="1" customWidth="1"/>
    <col min="15142" max="15361" width="8.7265625" style="6"/>
    <col min="15362" max="15362" width="27.1796875" style="6" bestFit="1" customWidth="1"/>
    <col min="15363" max="15363" width="8.7265625" style="6"/>
    <col min="15364" max="15364" width="19.1796875" style="6" bestFit="1" customWidth="1"/>
    <col min="15365" max="15368" width="8.7265625" style="6"/>
    <col min="15369" max="15369" width="16.26953125" style="6" customWidth="1"/>
    <col min="15370" max="15371" width="8.7265625" style="6"/>
    <col min="15372" max="15373" width="11" style="6" bestFit="1" customWidth="1"/>
    <col min="15374" max="15375" width="8.7265625" style="6"/>
    <col min="15376" max="15376" width="9.81640625" style="6" bestFit="1" customWidth="1"/>
    <col min="15377" max="15377" width="8.7265625" style="6"/>
    <col min="15378" max="15378" width="10.81640625" style="6" bestFit="1" customWidth="1"/>
    <col min="15379" max="15379" width="10.81640625" style="6" customWidth="1"/>
    <col min="15380" max="15380" width="9.81640625" style="6" bestFit="1" customWidth="1"/>
    <col min="15381" max="15385" width="8.7265625" style="6"/>
    <col min="15386" max="15386" width="9.54296875" style="6" bestFit="1" customWidth="1"/>
    <col min="15387" max="15395" width="8.7265625" style="6"/>
    <col min="15396" max="15396" width="11.54296875" style="6" customWidth="1"/>
    <col min="15397" max="15397" width="11.453125" style="6" bestFit="1" customWidth="1"/>
    <col min="15398" max="15617" width="8.7265625" style="6"/>
    <col min="15618" max="15618" width="27.1796875" style="6" bestFit="1" customWidth="1"/>
    <col min="15619" max="15619" width="8.7265625" style="6"/>
    <col min="15620" max="15620" width="19.1796875" style="6" bestFit="1" customWidth="1"/>
    <col min="15621" max="15624" width="8.7265625" style="6"/>
    <col min="15625" max="15625" width="16.26953125" style="6" customWidth="1"/>
    <col min="15626" max="15627" width="8.7265625" style="6"/>
    <col min="15628" max="15629" width="11" style="6" bestFit="1" customWidth="1"/>
    <col min="15630" max="15631" width="8.7265625" style="6"/>
    <col min="15632" max="15632" width="9.81640625" style="6" bestFit="1" customWidth="1"/>
    <col min="15633" max="15633" width="8.7265625" style="6"/>
    <col min="15634" max="15634" width="10.81640625" style="6" bestFit="1" customWidth="1"/>
    <col min="15635" max="15635" width="10.81640625" style="6" customWidth="1"/>
    <col min="15636" max="15636" width="9.81640625" style="6" bestFit="1" customWidth="1"/>
    <col min="15637" max="15641" width="8.7265625" style="6"/>
    <col min="15642" max="15642" width="9.54296875" style="6" bestFit="1" customWidth="1"/>
    <col min="15643" max="15651" width="8.7265625" style="6"/>
    <col min="15652" max="15652" width="11.54296875" style="6" customWidth="1"/>
    <col min="15653" max="15653" width="11.453125" style="6" bestFit="1" customWidth="1"/>
    <col min="15654" max="15873" width="8.7265625" style="6"/>
    <col min="15874" max="15874" width="27.1796875" style="6" bestFit="1" customWidth="1"/>
    <col min="15875" max="15875" width="8.7265625" style="6"/>
    <col min="15876" max="15876" width="19.1796875" style="6" bestFit="1" customWidth="1"/>
    <col min="15877" max="15880" width="8.7265625" style="6"/>
    <col min="15881" max="15881" width="16.26953125" style="6" customWidth="1"/>
    <col min="15882" max="15883" width="8.7265625" style="6"/>
    <col min="15884" max="15885" width="11" style="6" bestFit="1" customWidth="1"/>
    <col min="15886" max="15887" width="8.7265625" style="6"/>
    <col min="15888" max="15888" width="9.81640625" style="6" bestFit="1" customWidth="1"/>
    <col min="15889" max="15889" width="8.7265625" style="6"/>
    <col min="15890" max="15890" width="10.81640625" style="6" bestFit="1" customWidth="1"/>
    <col min="15891" max="15891" width="10.81640625" style="6" customWidth="1"/>
    <col min="15892" max="15892" width="9.81640625" style="6" bestFit="1" customWidth="1"/>
    <col min="15893" max="15897" width="8.7265625" style="6"/>
    <col min="15898" max="15898" width="9.54296875" style="6" bestFit="1" customWidth="1"/>
    <col min="15899" max="15907" width="8.7265625" style="6"/>
    <col min="15908" max="15908" width="11.54296875" style="6" customWidth="1"/>
    <col min="15909" max="15909" width="11.453125" style="6" bestFit="1" customWidth="1"/>
    <col min="15910" max="16129" width="8.7265625" style="6"/>
    <col min="16130" max="16130" width="27.1796875" style="6" bestFit="1" customWidth="1"/>
    <col min="16131" max="16131" width="8.7265625" style="6"/>
    <col min="16132" max="16132" width="19.1796875" style="6" bestFit="1" customWidth="1"/>
    <col min="16133" max="16136" width="8.7265625" style="6"/>
    <col min="16137" max="16137" width="16.26953125" style="6" customWidth="1"/>
    <col min="16138" max="16139" width="8.7265625" style="6"/>
    <col min="16140" max="16141" width="11" style="6" bestFit="1" customWidth="1"/>
    <col min="16142" max="16143" width="8.7265625" style="6"/>
    <col min="16144" max="16144" width="9.81640625" style="6" bestFit="1" customWidth="1"/>
    <col min="16145" max="16145" width="8.7265625" style="6"/>
    <col min="16146" max="16146" width="10.81640625" style="6" bestFit="1" customWidth="1"/>
    <col min="16147" max="16147" width="10.81640625" style="6" customWidth="1"/>
    <col min="16148" max="16148" width="9.81640625" style="6" bestFit="1" customWidth="1"/>
    <col min="16149" max="16153" width="8.7265625" style="6"/>
    <col min="16154" max="16154" width="9.54296875" style="6" bestFit="1" customWidth="1"/>
    <col min="16155" max="16163" width="8.7265625" style="6"/>
    <col min="16164" max="16164" width="11.54296875" style="6" customWidth="1"/>
    <col min="16165" max="16165" width="11.453125" style="6" bestFit="1" customWidth="1"/>
    <col min="16166" max="16384" width="8.7265625" style="6"/>
  </cols>
  <sheetData>
    <row r="1" spans="1:43" ht="136.5" customHeight="1" x14ac:dyDescent="0.25">
      <c r="A1" s="349" t="s">
        <v>2871</v>
      </c>
      <c r="B1" s="350" t="s">
        <v>2872</v>
      </c>
      <c r="C1" s="351" t="s">
        <v>2873</v>
      </c>
      <c r="D1" s="352" t="s">
        <v>716</v>
      </c>
      <c r="E1" s="353" t="s">
        <v>2874</v>
      </c>
      <c r="F1" s="353" t="s">
        <v>2875</v>
      </c>
      <c r="G1" s="353" t="s">
        <v>2876</v>
      </c>
      <c r="H1" s="353" t="s">
        <v>2877</v>
      </c>
      <c r="I1" s="353" t="s">
        <v>2878</v>
      </c>
      <c r="J1" s="353" t="s">
        <v>2879</v>
      </c>
      <c r="K1" s="353" t="s">
        <v>2880</v>
      </c>
      <c r="L1" s="354" t="s">
        <v>2881</v>
      </c>
      <c r="M1" s="355" t="s">
        <v>2882</v>
      </c>
      <c r="N1" s="355" t="s">
        <v>2883</v>
      </c>
      <c r="O1" s="354" t="s">
        <v>2884</v>
      </c>
      <c r="P1" s="356" t="s">
        <v>2885</v>
      </c>
      <c r="Q1" s="355" t="s">
        <v>2886</v>
      </c>
      <c r="R1" s="355" t="s">
        <v>2887</v>
      </c>
      <c r="S1" s="355" t="s">
        <v>2888</v>
      </c>
      <c r="T1" s="354" t="s">
        <v>2889</v>
      </c>
      <c r="U1" s="903" t="s">
        <v>2890</v>
      </c>
      <c r="V1" s="904"/>
      <c r="W1" s="905"/>
      <c r="X1" s="352" t="s">
        <v>2891</v>
      </c>
      <c r="Y1" s="353" t="s">
        <v>2892</v>
      </c>
      <c r="Z1" s="357" t="s">
        <v>2893</v>
      </c>
      <c r="AA1" s="358" t="s">
        <v>2894</v>
      </c>
      <c r="AB1" s="359" t="s">
        <v>2895</v>
      </c>
      <c r="AC1" s="359" t="s">
        <v>2896</v>
      </c>
      <c r="AD1" s="360" t="s">
        <v>2897</v>
      </c>
      <c r="AE1" s="361" t="s">
        <v>2898</v>
      </c>
      <c r="AF1" s="358" t="s">
        <v>2899</v>
      </c>
      <c r="AG1" s="906" t="s">
        <v>488</v>
      </c>
      <c r="AH1" s="907"/>
      <c r="AI1" s="908"/>
      <c r="AJ1" s="354" t="s">
        <v>2900</v>
      </c>
      <c r="AK1" s="362" t="s">
        <v>2901</v>
      </c>
      <c r="AL1" s="363"/>
      <c r="AM1" s="363"/>
      <c r="AN1" s="278"/>
      <c r="AO1" s="278"/>
      <c r="AP1" s="278"/>
      <c r="AQ1" s="278"/>
    </row>
    <row r="2" spans="1:43" ht="15.75" customHeight="1" thickBot="1" x14ac:dyDescent="0.35">
      <c r="A2" s="364"/>
      <c r="B2" s="365" t="s">
        <v>2902</v>
      </c>
      <c r="C2" s="366"/>
      <c r="D2" s="909" t="s">
        <v>2903</v>
      </c>
      <c r="E2" s="910"/>
      <c r="F2" s="910"/>
      <c r="G2" s="910"/>
      <c r="H2" s="910"/>
      <c r="I2" s="910"/>
      <c r="J2" s="910"/>
      <c r="K2" s="910"/>
      <c r="L2" s="910"/>
      <c r="M2" s="910"/>
      <c r="N2" s="910"/>
      <c r="O2" s="910"/>
      <c r="P2" s="910"/>
      <c r="Q2" s="910"/>
      <c r="R2" s="910"/>
      <c r="S2" s="910"/>
      <c r="T2" s="911"/>
      <c r="U2" s="912" t="s">
        <v>2904</v>
      </c>
      <c r="V2" s="913"/>
      <c r="W2" s="914"/>
      <c r="X2" s="915" t="s">
        <v>2905</v>
      </c>
      <c r="Y2" s="916"/>
      <c r="Z2" s="917"/>
      <c r="AA2" s="912" t="s">
        <v>2906</v>
      </c>
      <c r="AB2" s="913"/>
      <c r="AC2" s="913"/>
      <c r="AD2" s="913"/>
      <c r="AE2" s="914"/>
      <c r="AF2" s="918" t="s">
        <v>2907</v>
      </c>
      <c r="AG2" s="919"/>
      <c r="AH2" s="919"/>
      <c r="AI2" s="919"/>
      <c r="AJ2" s="919"/>
      <c r="AK2" s="920"/>
      <c r="AL2" s="363"/>
      <c r="AM2" s="363"/>
      <c r="AN2" s="278"/>
      <c r="AO2" s="278"/>
      <c r="AP2" s="278"/>
      <c r="AQ2" s="278"/>
    </row>
    <row r="3" spans="1:43" x14ac:dyDescent="0.25">
      <c r="A3" s="363"/>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278"/>
      <c r="AO3" s="278"/>
      <c r="AP3" s="278"/>
      <c r="AQ3" s="278"/>
    </row>
    <row r="4" spans="1:43" x14ac:dyDescent="0.25">
      <c r="A4" s="363"/>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278"/>
      <c r="AO4" s="278"/>
      <c r="AP4" s="278"/>
      <c r="AQ4" s="278"/>
    </row>
    <row r="5" spans="1:43" s="279" customFormat="1" x14ac:dyDescent="0.25">
      <c r="A5" s="367"/>
      <c r="B5" s="368" t="s">
        <v>2908</v>
      </c>
      <c r="C5" s="367" t="str">
        <f>'Energy Checklist - Alterations'!AG63</f>
        <v>230707-1</v>
      </c>
      <c r="D5" s="369" t="str">
        <f>'Energy Checklist - Alterations'!O3&amp;""&amp;'Energy Checklist - Alterations'!O3</f>
        <v>ABERDEEN STREETABERDEEN STREET</v>
      </c>
      <c r="E5" s="367">
        <f>'Energy Checklist - Alterations'!H4</f>
        <v>0</v>
      </c>
      <c r="F5" s="367" t="e">
        <f>'Energy Checklist - Alterations'!#REF!</f>
        <v>#REF!</v>
      </c>
      <c r="G5" s="367" t="e">
        <f>'Energy Checklist - Alterations'!#REF!</f>
        <v>#REF!</v>
      </c>
      <c r="H5" s="367" t="e">
        <f>'Energy Checklist - Alterations'!#REF!</f>
        <v>#REF!</v>
      </c>
      <c r="I5" s="367">
        <f>'Energy Checklist - Alterations'!AE3</f>
        <v>0</v>
      </c>
      <c r="J5" s="370">
        <f>'Energy Checklist - Alterations'!H13</f>
        <v>0</v>
      </c>
      <c r="K5" s="370">
        <f>'Energy Checklist - Alterations'!O13</f>
        <v>0</v>
      </c>
      <c r="L5" s="370">
        <f>'Energy Checklist - Alterations'!H14</f>
        <v>0</v>
      </c>
      <c r="M5" s="370">
        <f>'Energy Checklist - Alterations'!O14</f>
        <v>0</v>
      </c>
      <c r="N5" s="370">
        <f>'Energy Checklist - Alterations'!H15</f>
        <v>0</v>
      </c>
      <c r="O5" s="370">
        <f>'Energy Checklist - Alterations'!O15</f>
        <v>0</v>
      </c>
      <c r="P5" s="370">
        <f>'Energy Checklist - Alterations'!AF13</f>
        <v>0</v>
      </c>
      <c r="Q5" s="370">
        <f>'Energy Checklist - Alterations'!AF14</f>
        <v>0</v>
      </c>
      <c r="R5" s="370">
        <f>'Energy Checklist - Alterations'!AF16</f>
        <v>0</v>
      </c>
      <c r="S5" s="370">
        <f>'Energy Checklist - Alterations'!AG33</f>
        <v>0</v>
      </c>
      <c r="T5" s="370">
        <f>'Energy Checklist - Alterations'!AG31</f>
        <v>0</v>
      </c>
      <c r="U5" s="370">
        <f>'Energy Checklist - Alterations'!W11</f>
        <v>0</v>
      </c>
      <c r="V5" s="370">
        <f>'Energy Checklist - Alterations'!AB11</f>
        <v>0</v>
      </c>
      <c r="W5" s="370">
        <f>'Energy Checklist - Alterations'!AF11</f>
        <v>0</v>
      </c>
      <c r="X5" s="367">
        <f>'Energy Checklist - Alterations'!W27</f>
        <v>0</v>
      </c>
      <c r="Y5" s="367">
        <f>'Energy Checklist - Alterations'!J28</f>
        <v>0</v>
      </c>
      <c r="Z5" s="367" t="str">
        <f>'Energy Checklist - Alterations'!AB28</f>
        <v>N/A</v>
      </c>
      <c r="AA5" s="367">
        <f>'Energy Checklist - Alterations'!N35</f>
        <v>0</v>
      </c>
      <c r="AB5" s="367">
        <f>'Energy Checklist - Alterations'!N47</f>
        <v>0</v>
      </c>
      <c r="AC5" s="367">
        <f>'Energy Checklist - Alterations'!N55</f>
        <v>0</v>
      </c>
      <c r="AD5" s="367">
        <f>'Energy Checklist - Alterations'!N61</f>
        <v>0</v>
      </c>
      <c r="AE5" s="367">
        <f>'Energy Checklist - Alterations'!N41</f>
        <v>0</v>
      </c>
      <c r="AF5" s="367" t="e">
        <f>'Energy Checklist - Alterations'!#REF!</f>
        <v>#REF!</v>
      </c>
      <c r="AG5" s="367" t="e">
        <f>'Energy Checklist - Alterations'!#REF!</f>
        <v>#REF!</v>
      </c>
      <c r="AH5" s="367" t="e">
        <f>'Energy Checklist - Alterations'!#REF!</f>
        <v>#REF!</v>
      </c>
      <c r="AI5" s="367" t="e">
        <f>'Energy Checklist - Alterations'!#REF!</f>
        <v>#REF!</v>
      </c>
      <c r="AJ5" s="367" t="e">
        <f>'Energy Checklist - Alterations'!#REF!</f>
        <v>#REF!</v>
      </c>
      <c r="AK5" s="367" t="e">
        <f>'Energy Checklist - Alterations'!#REF!</f>
        <v>#REF!</v>
      </c>
      <c r="AL5" s="371"/>
      <c r="AM5" s="371"/>
    </row>
    <row r="6" spans="1:43" x14ac:dyDescent="0.2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row>
    <row r="7" spans="1:43" x14ac:dyDescent="0.25">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row>
    <row r="8" spans="1:43" x14ac:dyDescent="0.25">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row>
    <row r="9" spans="1:43" x14ac:dyDescent="0.25">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row>
  </sheetData>
  <sheetProtection algorithmName="SHA-512" hashValue="kiNpgsbIFP8coGnZHLQuZsBH3O4hHXmZ98XtVFPlrafeecQk8QQSr48H4xdlfCX8m7tBjHubyVrfdK+tdVAMgg==" saltValue="AAtvsQSGXfA8wFodXwIgfA==" spinCount="100000" sheet="1" objects="1" scenarios="1"/>
  <mergeCells count="7">
    <mergeCell ref="U1:W1"/>
    <mergeCell ref="AG1:AI1"/>
    <mergeCell ref="D2:T2"/>
    <mergeCell ref="U2:W2"/>
    <mergeCell ref="X2:Z2"/>
    <mergeCell ref="AA2:AE2"/>
    <mergeCell ref="AF2:AK2"/>
  </mergeCells>
  <conditionalFormatting sqref="B5">
    <cfRule type="containsBlanks" dxfId="0" priority="1">
      <formula>LEN(TRIM(B5))=0</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Intro, Info &amp; Instructions</vt:lpstr>
      <vt:lpstr>Validation Reference</vt:lpstr>
      <vt:lpstr>Code Tables</vt:lpstr>
      <vt:lpstr>Energy Checklist - Alterations</vt:lpstr>
      <vt:lpstr>Building Envelope</vt:lpstr>
      <vt:lpstr>Lighting</vt:lpstr>
      <vt:lpstr>HVAC Equip</vt:lpstr>
      <vt:lpstr>Service Water Htg (new)</vt:lpstr>
      <vt:lpstr>Data Line 4 Data Mine!</vt:lpstr>
      <vt:lpstr>'Building Envelope'!Print_Area</vt:lpstr>
      <vt:lpstr>'Energy Checklist - Alterations'!Print_Area</vt:lpstr>
      <vt:lpstr>'HVAC Equip'!Print_Area</vt:lpstr>
      <vt:lpstr>Lighting!Print_Area</vt:lpstr>
      <vt:lpstr>'Service Water Htg (new)'!Print_Area</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McCall</dc:creator>
  <cp:lastModifiedBy>McCall, Gregory</cp:lastModifiedBy>
  <cp:lastPrinted>2025-04-12T02:49:49Z</cp:lastPrinted>
  <dcterms:created xsi:type="dcterms:W3CDTF">2020-01-21T20:15:22Z</dcterms:created>
  <dcterms:modified xsi:type="dcterms:W3CDTF">2025-04-14T19:48:13Z</dcterms:modified>
</cp:coreProperties>
</file>